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1.Выработка э.э" sheetId="1" r:id="rId4"/>
    <sheet name="1.1.Отпуск э.э с шин" sheetId="2" r:id="rId5"/>
    <sheet name="2.Отпуск т.э." sheetId="3" r:id="rId6"/>
    <sheet name="3.1.КИУМ эл мощн" sheetId="4" r:id="rId7"/>
    <sheet name="3.2.КИУМ теплов мощн" sheetId="5" r:id="rId8"/>
    <sheet name="4.1.Устан эл мощн" sheetId="6" r:id="rId9"/>
    <sheet name="4.2.Устан тепл мощн" sheetId="7" r:id="rId10"/>
    <sheet name="5. Распол эл мощн" sheetId="8" r:id="rId11"/>
    <sheet name="6.1.Расход топл, т.у.т." sheetId="9" r:id="rId12"/>
    <sheet name="6.1.1.Расход топл Э, т.у.т." sheetId="10" r:id="rId13"/>
    <sheet name="6.1.2.Расход топл Т, т.у.т." sheetId="11" r:id="rId14"/>
    <sheet name="7.УРУТ э.э." sheetId="12" r:id="rId15"/>
    <sheet name="8.УРУТ т.э." sheetId="13" r:id="rId16"/>
    <sheet name="9.ОРЭМ" sheetId="14" r:id="rId17"/>
    <sheet name="10. Розн рынок" sheetId="15" r:id="rId18"/>
    <sheet name="11.1Тариф на э.э " sheetId="16" r:id="rId19"/>
    <sheet name="11.2 Тариф на э.э ДГК" sheetId="17" r:id="rId20"/>
    <sheet name="11.3 Тариф на тепло " sheetId="18" r:id="rId21"/>
    <sheet name="12.1 RAB " sheetId="19" r:id="rId22"/>
    <sheet name="12.2 Тарифы сетей " sheetId="20" r:id="rId23"/>
    <sheet name="13.Отпуск э.э в сеть" sheetId="21" r:id="rId24"/>
    <sheet name="14.Потери э.э. в сети" sheetId="22" r:id="rId25"/>
    <sheet name="15.Отпуск т.э. в сеть" sheetId="23" r:id="rId26"/>
    <sheet name="16.Потери т.э. в сети" sheetId="24" r:id="rId27"/>
  </sheets>
</workbook>
</file>

<file path=xl/sharedStrings.xml><?xml version="1.0" encoding="utf-8"?>
<sst xmlns="http://schemas.openxmlformats.org/spreadsheetml/2006/main" uniqueCount="346">
  <si>
    <t>Выработка электроэнергии (млн. кВт-ч)</t>
  </si>
  <si>
    <t>Изменение к  4 кв 2012</t>
  </si>
  <si>
    <t>Изменение к  2012 г.</t>
  </si>
  <si>
    <t>Изменение к  2013 г.</t>
  </si>
  <si>
    <t>01.2011</t>
  </si>
  <si>
    <t>02.2011</t>
  </si>
  <si>
    <t>03.2011</t>
  </si>
  <si>
    <t>1 кв</t>
  </si>
  <si>
    <t>04.2011</t>
  </si>
  <si>
    <t>05.2011</t>
  </si>
  <si>
    <t>06.2011</t>
  </si>
  <si>
    <t>2 кв</t>
  </si>
  <si>
    <t>1 полуг</t>
  </si>
  <si>
    <t>07.2011</t>
  </si>
  <si>
    <t>08.2011</t>
  </si>
  <si>
    <t>09.2011</t>
  </si>
  <si>
    <t>3 кв</t>
  </si>
  <si>
    <t>9 мес</t>
  </si>
  <si>
    <t>10.2011</t>
  </si>
  <si>
    <t>11.2011</t>
  </si>
  <si>
    <t>12.2011</t>
  </si>
  <si>
    <t>4 кв</t>
  </si>
  <si>
    <t>год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</si>
  <si>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</si>
  <si>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</si>
  <si>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</si>
  <si>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</si>
  <si>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</si>
  <si>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</si>
  <si>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</si>
  <si>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</si>
  <si>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</si>
  <si>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</si>
  <si>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</si>
  <si>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</si>
  <si>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</si>
  <si>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</si>
  <si>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</si>
  <si>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</si>
  <si>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</si>
  <si>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</si>
  <si>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</si>
  <si>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</si>
  <si>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</si>
  <si>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</si>
  <si>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</si>
  <si>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</si>
  <si>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млн. кВт-ч</t>
  </si>
  <si>
    <t>%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</si>
  <si>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</si>
  <si>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</si>
  <si>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</si>
  <si>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</si>
  <si>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</si>
  <si>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</si>
  <si>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</si>
  <si>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</si>
  <si>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</si>
  <si>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</si>
  <si>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</si>
  <si>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12.2014</t>
  </si>
  <si>
    <t>12 мес</t>
  </si>
  <si>
    <t>РАО ЭС Востока</t>
  </si>
  <si>
    <t>ОАО "ДГК"</t>
  </si>
  <si>
    <t>Южно-Якутский энергорайон</t>
  </si>
  <si>
    <t>Нерюнгринская ГРЭС</t>
  </si>
  <si>
    <t>Чульманская ТЭЦ</t>
  </si>
  <si>
    <t>Амурская энергосистема</t>
  </si>
  <si>
    <t>Райчихинская ГРЭС</t>
  </si>
  <si>
    <t>Благовещенская ТЭЦ</t>
  </si>
  <si>
    <t>Хабаровская энергосистема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</si>
  <si>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</si>
  <si>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</si>
  <si>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</si>
  <si>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</si>
  <si>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</si>
  <si>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</si>
  <si>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</si>
  <si>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энергосистема</t>
  </si>
  <si>
    <t>Приморская ГРЭС</t>
  </si>
  <si>
    <t>Партизанская ГРЭС</t>
  </si>
  <si>
    <t>Владивостокская ТЭЦ-2</t>
  </si>
  <si>
    <t>Артемовская ТЭЦ</t>
  </si>
  <si>
    <t>МГТЭС на пл. ВТЭЦ-1</t>
  </si>
  <si>
    <t>Изолированные АО-энерго</t>
  </si>
  <si>
    <t>Камчатская энергосистема</t>
  </si>
  <si>
    <t>ОАО "Камчатскэнерго"</t>
  </si>
  <si>
    <t>ТЭЦ-1</t>
  </si>
  <si>
    <t>ТЭЦ-2</t>
  </si>
  <si>
    <t>ДЭС ЦЭС</t>
  </si>
  <si>
    <t>ОАО "ЮЭСК"</t>
  </si>
  <si>
    <t>Магаданская энергосистема</t>
  </si>
  <si>
    <t>ОАО "Магаданэнерго"</t>
  </si>
  <si>
    <t>Аркагалинская ГРЭС</t>
  </si>
  <si>
    <t>Магаданская ТЭЦ</t>
  </si>
  <si>
    <t>Энергосистема Чукотского АО</t>
  </si>
  <si>
    <t xml:space="preserve">  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</si>
  <si>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</si>
  <si>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</si>
  <si>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</si>
  <si>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</si>
  <si>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Сахалинская энергосистема</t>
  </si>
  <si>
    <t>ОАО "Сахалинэнерго"</t>
  </si>
  <si>
    <t>Сахалинская ГРЭС</t>
  </si>
  <si>
    <t>Южно-Сахалинская ТЭЦ-1, в т. ч.</t>
  </si>
  <si>
    <t>паротурбинное оборудование</t>
  </si>
  <si>
    <t>5 энергоблок Южно-Сахалинской ТЭЦ-1</t>
  </si>
  <si>
    <t>4 энергоблок Южно-Сахалинской ТЭЦ-1</t>
  </si>
  <si>
    <t>ОАО "Новиковская ДЭС"</t>
  </si>
  <si>
    <t>Якутская энергосистема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</si>
  <si>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</si>
  <si>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</si>
  <si>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</si>
  <si>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</si>
  <si>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</si>
  <si>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</si>
  <si>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 xml:space="preserve">    Депутатская ТЭЦ</t>
  </si>
  <si>
    <t>ОАО "Теплоэнергосервис"</t>
  </si>
  <si>
    <t>ОАО "Передвижная энергетика"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</si>
  <si>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</si>
  <si>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</si>
  <si>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</si>
  <si>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>Отпуск электроэнергии с шин электростанций (млн. кВт-ч)</t>
  </si>
  <si>
    <t>Южно-Сахалинская ТЭЦ-1</t>
  </si>
  <si>
    <t>Отпуск тепловой энергии (тыс. Гкал)</t>
  </si>
  <si>
    <t>Изменение к 2012г.</t>
  </si>
  <si>
    <t>тыс. Гкал</t>
  </si>
  <si>
    <t>котельные</t>
  </si>
  <si>
    <t>дземги</t>
  </si>
  <si>
    <t>Хабаровская ТСК</t>
  </si>
  <si>
    <t>Приморские ТС</t>
  </si>
  <si>
    <t>филиал Коммунальная энергетика</t>
  </si>
  <si>
    <t>ЭК пос. Сероглазка г. Петропавловска-Камчатского</t>
  </si>
  <si>
    <t>Предприятие ТС</t>
  </si>
  <si>
    <t>эл. бойлеры</t>
  </si>
  <si>
    <t>Котельная ЦЭС</t>
  </si>
  <si>
    <t>ОАО "Чукотэнерго"</t>
  </si>
  <si>
    <t>кот ЯТЭЦ (кот.)</t>
  </si>
  <si>
    <t>кот ЯТЭЦ (э/б)</t>
  </si>
  <si>
    <t>ВГР ЗЭС (эб)</t>
  </si>
  <si>
    <t>ЦЭС (э/б)</t>
  </si>
  <si>
    <t>ЗЭС (э/б)</t>
  </si>
  <si>
    <t>Коэффициент использования установленной  электрической мощности (%)</t>
  </si>
  <si>
    <t xml:space="preserve">изм. </t>
  </si>
  <si>
    <t>п.п.</t>
  </si>
  <si>
    <t>Коэффициент использования установленной  тепловой мощности (%)</t>
  </si>
  <si>
    <t>изм.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</si>
  <si>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</si>
  <si>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</si>
  <si>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</si>
  <si>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 xml:space="preserve">   ВТЭЦ-1</t>
  </si>
  <si>
    <t xml:space="preserve">   Котельный цех-2 </t>
  </si>
  <si>
    <t xml:space="preserve">   Котельная 2Р</t>
  </si>
  <si>
    <t xml:space="preserve">   Котельная Северная</t>
  </si>
  <si>
    <t xml:space="preserve">   Котельный цех-3 </t>
  </si>
  <si>
    <t>кот ЯТЭЦ (кот., э/б)</t>
  </si>
  <si>
    <t>ЦЭС (кот., э/б)</t>
  </si>
  <si>
    <t xml:space="preserve">    ОАО "Теплоэнергосервис"</t>
  </si>
  <si>
    <t>Установленная электрическая мощность (МВт)</t>
  </si>
  <si>
    <t>Мирнинская ГРЭС</t>
  </si>
  <si>
    <t>Установленная тепловая мощность (Гкал/ч)</t>
  </si>
  <si>
    <t xml:space="preserve">       Котельная 2Р</t>
  </si>
  <si>
    <t xml:space="preserve">       Котельная Северная</t>
  </si>
  <si>
    <t xml:space="preserve">электрокотельная </t>
  </si>
  <si>
    <t xml:space="preserve">ВГР ЗЭС </t>
  </si>
  <si>
    <t>Располагаемая электрическая мощность (МВт)</t>
  </si>
  <si>
    <t xml:space="preserve">Изменение </t>
  </si>
  <si>
    <t>Мвт</t>
  </si>
  <si>
    <t>Расход топлива (т.у.т.)</t>
  </si>
  <si>
    <t>Изменение к 2012 г.</t>
  </si>
  <si>
    <t>Изменение к 2013 г.</t>
  </si>
  <si>
    <t>янв</t>
  </si>
  <si>
    <t>фев</t>
  </si>
  <si>
    <t>март</t>
  </si>
  <si>
    <t>апр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</si>
  <si>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</si>
  <si>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</si>
  <si>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</si>
  <si>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</si>
  <si>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</si>
  <si>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</si>
  <si>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</si>
  <si>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</si>
  <si>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т.у.т.</t>
  </si>
  <si>
    <t>Дземги</t>
  </si>
  <si>
    <t>МГТЭС</t>
  </si>
  <si>
    <t>ЦЭС (кот.)</t>
  </si>
  <si>
    <t xml:space="preserve">                     ДЭС ЦЭС</t>
  </si>
  <si>
    <t xml:space="preserve">                     ДЭС ЗЭС</t>
  </si>
  <si>
    <t xml:space="preserve">    в т.ч. Депутатская ТЭЦ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</si>
  <si>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</si>
  <si>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</si>
  <si>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</si>
  <si>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г/кВтч</t>
  </si>
  <si>
    <t>УРУТ на отпуск тепловой энергии (кг/Гкал)</t>
  </si>
  <si>
    <t>кг/Гкал</t>
  </si>
  <si>
    <t>ВИЛЮЙСКИЕ ГЭС (э/б)</t>
  </si>
  <si>
    <t>Изменение</t>
  </si>
  <si>
    <t xml:space="preserve">Изменение к 4 кв. 2012 </t>
  </si>
  <si>
    <t>авг</t>
  </si>
  <si>
    <t>сент</t>
  </si>
  <si>
    <t>окт</t>
  </si>
  <si>
    <t>дек</t>
  </si>
  <si>
    <t>4 кв.</t>
  </si>
  <si>
    <t>Год  2011</t>
  </si>
  <si>
    <t>дек.</t>
  </si>
  <si>
    <t>4кв.</t>
  </si>
  <si>
    <t>Год 2012</t>
  </si>
  <si>
    <t>1кв.</t>
  </si>
  <si>
    <t>май</t>
  </si>
  <si>
    <t>2кв.</t>
  </si>
  <si>
    <t>млн. кВтч</t>
  </si>
  <si>
    <t>январь</t>
  </si>
  <si>
    <t>февраль</t>
  </si>
  <si>
    <t>Покупка электроэнергии (млн. кВт-ч)</t>
  </si>
  <si>
    <t>РАО ЭС Востока 2011/2012, покупка электроэнергии на ОРЭМ (млн. кВт-ч)</t>
  </si>
  <si>
    <t>Покупка электроэнергии на ОРЭМ (млн. кВт-ч)</t>
  </si>
  <si>
    <t>ДЭК</t>
  </si>
  <si>
    <t>Покупка электроэнергии на ОРЭМ (руб./кВт-ч.)</t>
  </si>
  <si>
    <t>РАО ЭС Востока 2011/2012, покупка электроэнергии на ОРЭМ (руб./кВт-ч.)</t>
  </si>
  <si>
    <t>Покупка мощности на ОРЭМ (МВт в мес.)</t>
  </si>
  <si>
    <t>Покупка мощности на ОРЭМ (руб./МВт в мес.)</t>
  </si>
  <si>
    <t>РАО ЭС Востока 2011/2012, покупка мощности на ОРЭМ (руб./МВт в мес.)</t>
  </si>
  <si>
    <t>Продажа электроэнергии на ОРЭМ (млн. кВт-ч)</t>
  </si>
  <si>
    <t>РАО ЭС Востока 2011/2012, продажа электроэнергии на ОРЭМ (млн. кВт-ч)</t>
  </si>
  <si>
    <t>в т.ч. Якутскэнерго</t>
  </si>
  <si>
    <t>ИнтерРАО</t>
  </si>
  <si>
    <t>ДГК по двусторонним договорам</t>
  </si>
  <si>
    <t xml:space="preserve"> </t>
  </si>
  <si>
    <t>Продажа электроэнергии на ОРЭМ (руб./кВт-ч)</t>
  </si>
  <si>
    <t>РАО ЭС Востока 2011/2012, продажа электроэнергии на ОРЭМ (руб./кВт-ч)</t>
  </si>
  <si>
    <t>Продажа мощности на ОРЭМ (МВт в мес.)</t>
  </si>
  <si>
    <t>РАО ЭС Востока 2011/2012, продажа мощности на ОРЭМ (МВт)</t>
  </si>
  <si>
    <t>Продажа мощности на ОРЭМ (МВт)</t>
  </si>
  <si>
    <t>Продажа мощности на ОРЭМ (руб./МВт в мес.)</t>
  </si>
  <si>
    <t>РАО ЭС Востока 2011/2012, продажа мощности на ОРЭМ (руб./МВт в мес.)</t>
  </si>
  <si>
    <t>200557.23</t>
  </si>
  <si>
    <r>
      <rPr>
        <b val="1"/>
        <sz val="15"/>
        <color indexed="9"/>
        <rFont val="Calibri"/>
      </rPr>
      <t>Объем продажи электроэнергии конечному потребителю  (млн. кВт-ч)</t>
    </r>
    <r>
      <rPr>
        <b val="1"/>
        <sz val="15"/>
        <color indexed="16"/>
        <rFont val="Calibri"/>
      </rPr>
      <t>*</t>
    </r>
  </si>
  <si>
    <t>Изменение 1 пг</t>
  </si>
  <si>
    <t>Изменение к 4 кв.. 2012 г.</t>
  </si>
  <si>
    <t>Изменение 12 мес.. 2012 г.</t>
  </si>
  <si>
    <t>Изменение к 1 кв.. 2013 г.</t>
  </si>
  <si>
    <t>Изменение к 1 пг 13г.</t>
  </si>
  <si>
    <t xml:space="preserve"> Изменение к 9 мес.2013г.</t>
  </si>
  <si>
    <t>Изменение к 4 кв.. 2013 г.</t>
  </si>
  <si>
    <t>Изменение 12 мес.. 2013 г.</t>
  </si>
  <si>
    <t>1 пг 11</t>
  </si>
  <si>
    <t>9 мес.</t>
  </si>
  <si>
    <t>12 мес.</t>
  </si>
  <si>
    <t>1 пг 12</t>
  </si>
  <si>
    <t>1 пг 13</t>
  </si>
  <si>
    <t>1 пг 14</t>
  </si>
  <si>
    <t>Якутскэнерго</t>
  </si>
  <si>
    <r>
      <rPr>
        <sz val="11"/>
        <color indexed="8"/>
        <rFont val="Calibri"/>
      </rPr>
      <t>Сахаэнерго</t>
    </r>
    <r>
      <rPr>
        <sz val="11"/>
        <color indexed="16"/>
        <rFont val="Calibri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</si>
  <si>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</si>
  <si>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</si>
  <si>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</si>
  <si>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</si>
  <si>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</si>
  <si>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</si>
  <si>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rPr>
        <b val="1"/>
        <sz val="15"/>
        <color indexed="9"/>
        <rFont val="Calibri"/>
      </rPr>
      <t>РАО ЭС Востока 2011/2012, цена продажи электроэнергии конечному потребителю  (руб./кВт-ч)</t>
    </r>
    <r>
      <rPr>
        <b val="1"/>
        <sz val="15"/>
        <color indexed="16"/>
        <rFont val="Calibri"/>
      </rPr>
      <t>***</t>
    </r>
  </si>
  <si>
    <t>Изменение к 12 мес.. 2012 г.</t>
  </si>
  <si>
    <t>Изменение л 1 пг 13 г.</t>
  </si>
  <si>
    <t>Изменение к 9 мес.2013г.</t>
  </si>
  <si>
    <t>Изменение к 12 мес.. 2013 г.</t>
  </si>
  <si>
    <t>руб. кВт-ч</t>
  </si>
  <si>
    <t>руб.</t>
  </si>
  <si>
    <t>руб</t>
  </si>
  <si>
    <t>Сахаэнерго</t>
  </si>
  <si>
    <r>
      <rPr>
        <sz val="11"/>
        <color indexed="8"/>
        <rFont val="Calibri"/>
      </rPr>
      <t>6.25</t>
    </r>
    <r>
      <rPr>
        <sz val="11"/>
        <color indexed="16"/>
        <rFont val="Calibri"/>
      </rPr>
      <t>*****</t>
    </r>
  </si>
  <si>
    <r>
      <rPr>
        <sz val="11"/>
        <color indexed="8"/>
        <rFont val="Calibri"/>
      </rPr>
      <t>2.37</t>
    </r>
    <r>
      <rPr>
        <sz val="11"/>
        <color indexed="16"/>
        <rFont val="Calibri"/>
      </rPr>
      <t>*****</t>
    </r>
  </si>
  <si>
    <r>
      <rPr>
        <b val="1"/>
        <sz val="11"/>
        <color indexed="8"/>
        <rFont val="Calibri"/>
      </rPr>
      <t>19%</t>
    </r>
    <r>
      <rPr>
        <b val="1"/>
        <sz val="11"/>
        <color indexed="16"/>
        <rFont val="Calibri"/>
      </rPr>
      <t>*******</t>
    </r>
  </si>
  <si>
    <t>6.97******</t>
  </si>
  <si>
    <t>Примечания:</t>
  </si>
  <si>
    <r>
      <rPr>
        <sz val="12"/>
        <color indexed="16"/>
        <rFont val="Calibri"/>
      </rPr>
      <t xml:space="preserve">*   </t>
    </r>
    <r>
      <rPr>
        <sz val="12"/>
        <color indexed="8"/>
        <rFont val="Calibri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</si>
  <si>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rPr>
        <sz val="12"/>
        <color indexed="16"/>
        <rFont val="Calibri"/>
      </rPr>
      <t xml:space="preserve">**  </t>
    </r>
    <r>
      <rPr>
        <sz val="12"/>
        <color indexed="8"/>
        <rFont val="Calibri"/>
      </rPr>
      <t>основной объем электроэнергии продает ОАО АК "Якутскэнерго";</t>
    </r>
  </si>
  <si>
    <r>
      <rPr>
        <sz val="11"/>
        <color indexed="16"/>
        <rFont val="Calibri"/>
      </rPr>
      <t>***</t>
    </r>
    <r>
      <rPr>
        <sz val="11"/>
        <color indexed="8"/>
        <rFont val="Calibri"/>
      </rPr>
      <t xml:space="preserve">  цена продажи определена расчетным путем.</t>
    </r>
  </si>
  <si>
    <r>
      <rPr>
        <sz val="11"/>
        <color indexed="16"/>
        <rFont val="Calibri"/>
      </rPr>
      <t xml:space="preserve">**** </t>
    </r>
    <r>
      <rPr>
        <sz val="11"/>
        <color indexed="8"/>
        <rFont val="Calibri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indexed="16"/>
        <rFont val="Calibri"/>
      </rPr>
      <t xml:space="preserve"> </t>
    </r>
  </si>
  <si>
    <r>
      <rPr>
        <sz val="11"/>
        <color indexed="16"/>
        <rFont val="Calibri"/>
      </rPr>
      <t>*****</t>
    </r>
    <r>
      <rPr>
        <sz val="11"/>
        <color indexed="8"/>
        <rFont val="Calibri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</si>
  <si>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rPr>
        <sz val="11"/>
        <color indexed="16"/>
        <rFont val="Calibri"/>
      </rPr>
      <t xml:space="preserve"> </t>
    </r>
    <r>
      <rPr>
        <sz val="11"/>
        <color indexed="8"/>
        <rFont val="Calibri"/>
      </rPr>
      <t xml:space="preserve">В ноябре 2013 ОАО "Камчатскэнерго" произведен перерасчет данной группы потребителей. </t>
    </r>
  </si>
  <si>
    <r>
      <rPr>
        <sz val="11"/>
        <color indexed="16"/>
        <rFont val="Calibri"/>
      </rPr>
      <t>******</t>
    </r>
    <r>
      <rPr>
        <sz val="11"/>
        <color indexed="8"/>
        <rFont val="Calibri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</si>
  <si>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r>
      <rPr>
        <sz val="11"/>
        <color indexed="16"/>
        <rFont val="Calibri"/>
      </rPr>
      <t xml:space="preserve">******* </t>
    </r>
    <r>
      <rPr>
        <sz val="11"/>
        <color indexed="8"/>
        <rFont val="Calibri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</si>
  <si>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(руб./кВт-ч)</t>
  </si>
  <si>
    <t>Изменение к 1 кв. 2012 г.</t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</si>
  <si>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</si>
  <si>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</si>
  <si>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</si>
  <si>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</si>
  <si>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</si>
  <si>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</si>
  <si>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</si>
  <si>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</si>
  <si>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</si>
  <si>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</si>
  <si>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</si>
  <si>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</si>
  <si>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</si>
  <si>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</si>
  <si>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</si>
  <si>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</si>
  <si>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</si>
  <si>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</si>
  <si>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</si>
  <si>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</si>
  <si>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</si>
  <si>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</si>
  <si>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</si>
  <si>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</si>
  <si>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РАО ЭС Востока 2011/2012, 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</si>
  <si>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</si>
  <si>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</si>
  <si>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</si>
  <si>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</si>
  <si>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</si>
  <si>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</si>
  <si>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</si>
  <si>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</si>
  <si>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РАО ЭС Востока 2011/2012, среднеотпускной тариф на теплоэнергию (руб./Гкал)</t>
  </si>
  <si>
    <t>2П</t>
  </si>
  <si>
    <t>Филиал Хабаровская генерация + ХТСК</t>
  </si>
  <si>
    <t>Филиал Приморская генерация + филиал ПТС</t>
  </si>
  <si>
    <t>Теплоэнергосервис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</si>
  <si>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</si>
  <si>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</si>
  <si>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</si>
  <si>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</si>
  <si>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</si>
  <si>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</si>
  <si>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</si>
  <si>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</si>
  <si>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</si>
  <si>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</si>
  <si>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</si>
  <si>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</si>
  <si>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</si>
  <si>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 xml:space="preserve">Одноставочный тариф руб./МВтч </t>
  </si>
  <si>
    <t>Южно-Якутские ЭС</t>
  </si>
  <si>
    <t>РАО ЭС Востока отпуск электроэнергии в сеть (млн. кВт.ч)</t>
  </si>
  <si>
    <t xml:space="preserve">РАО ЭС Востока </t>
  </si>
  <si>
    <t>ОАО "ДРСК"</t>
  </si>
  <si>
    <t>РАО ЭС Востока 2012/2013, потери электроэнергии в сетях энергосистемы (в % к отпуску в сеть)</t>
  </si>
  <si>
    <t xml:space="preserve">    ОАО "Новиковская ДЭС"</t>
  </si>
  <si>
    <t>РАО ЭС Востока 2012/2013, отпуск тепловой энергии в сеть (тыс. Гкал)</t>
  </si>
  <si>
    <t>изм</t>
  </si>
  <si>
    <t xml:space="preserve">           ОАО "Сахаэнерго"</t>
  </si>
  <si>
    <t>РАО ЭС Востока 2012/2013, потери тепловой энергии в сети (в % к отпуску в сеть)</t>
  </si>
</sst>
</file>

<file path=xl/styles.xml><?xml version="1.0" encoding="utf-8"?>
<styleSheet xmlns="http://schemas.openxmlformats.org/spreadsheetml/2006/main">
  <numFmts count="9">
    <numFmt numFmtId="0" formatCode="General"/>
    <numFmt numFmtId="59" formatCode="0.0%"/>
    <numFmt numFmtId="60" formatCode="0.0"/>
    <numFmt numFmtId="61" formatCode="#,##0.0"/>
    <numFmt numFmtId="62" formatCode="0.00000"/>
    <numFmt numFmtId="63" formatCode="0.0000"/>
    <numFmt numFmtId="64" formatCode="0.000"/>
    <numFmt numFmtId="65" formatCode="#,##0.000"/>
    <numFmt numFmtId="66" formatCode="&quot; &quot;* #,##0.00&quot;   &quot;;&quot;-&quot;* #,##0.00&quot;   &quot;;&quot; &quot;* &quot;-&quot;??&quot;   &quot;"/>
  </numFmts>
  <fonts count="35">
    <font>
      <sz val="12"/>
      <color indexed="8"/>
      <name val="Verdana"/>
    </font>
    <font>
      <sz val="11"/>
      <color indexed="8"/>
      <name val="Helvetica"/>
    </font>
    <font>
      <sz val="11"/>
      <color indexed="8"/>
      <name val="Calibri"/>
    </font>
    <font>
      <sz val="14"/>
      <color indexed="8"/>
      <name val="Calibri"/>
    </font>
    <font>
      <b val="1"/>
      <sz val="15"/>
      <color indexed="9"/>
      <name val="Calibri"/>
    </font>
    <font>
      <sz val="11"/>
      <color indexed="11"/>
      <name val="Calibri"/>
    </font>
    <font>
      <b val="1"/>
      <sz val="14"/>
      <color indexed="11"/>
      <name val="Calibri"/>
    </font>
    <font>
      <b val="1"/>
      <sz val="11"/>
      <color indexed="8"/>
      <name val="Calibri"/>
    </font>
    <font>
      <b val="1"/>
      <sz val="10"/>
      <color indexed="8"/>
      <name val="Arial"/>
    </font>
    <font>
      <sz val="11"/>
      <color indexed="8"/>
      <name val="Tahoma"/>
    </font>
    <font>
      <sz val="10"/>
      <color indexed="8"/>
      <name val="Arial"/>
    </font>
    <font>
      <b val="1"/>
      <sz val="11"/>
      <color indexed="8"/>
      <name val="Tahoma"/>
    </font>
    <font>
      <b val="1"/>
      <sz val="11"/>
      <color indexed="15"/>
      <name val="Calibri"/>
    </font>
    <font>
      <sz val="11"/>
      <color indexed="16"/>
      <name val="Calibri"/>
    </font>
    <font>
      <sz val="11"/>
      <color indexed="8"/>
      <name val="Times New Roman"/>
    </font>
    <font>
      <b val="1"/>
      <sz val="11"/>
      <color indexed="11"/>
      <name val="Calibri"/>
    </font>
    <font>
      <b val="1"/>
      <sz val="15"/>
      <color indexed="8"/>
      <name val="Calibri"/>
    </font>
    <font>
      <b val="1"/>
      <sz val="14"/>
      <color indexed="8"/>
      <name val="Calibri"/>
    </font>
    <font>
      <sz val="11"/>
      <color indexed="18"/>
      <name val="Calibri"/>
    </font>
    <font>
      <sz val="11"/>
      <color indexed="15"/>
      <name val="Calibri"/>
    </font>
    <font>
      <b val="1"/>
      <sz val="12"/>
      <color indexed="9"/>
      <name val="Calibri"/>
    </font>
    <font>
      <sz val="10"/>
      <color indexed="8"/>
      <name val="Times New Roman"/>
    </font>
    <font>
      <b val="1"/>
      <sz val="15"/>
      <color indexed="16"/>
      <name val="Calibri"/>
    </font>
    <font>
      <sz val="11"/>
      <color indexed="19"/>
      <name val="Calibri"/>
    </font>
    <font>
      <b val="1"/>
      <sz val="11"/>
      <color indexed="16"/>
      <name val="Calibri"/>
    </font>
    <font>
      <sz val="9"/>
      <color indexed="8"/>
      <name val="Calibri"/>
    </font>
    <font>
      <sz val="12"/>
      <color indexed="8"/>
      <name val="Calibri"/>
    </font>
    <font>
      <sz val="12"/>
      <color indexed="16"/>
      <name val="Calibri"/>
    </font>
    <font>
      <sz val="11"/>
      <color indexed="21"/>
      <name val="Calibri"/>
    </font>
    <font>
      <sz val="11"/>
      <color indexed="21"/>
      <name val="Times New Roman"/>
    </font>
    <font>
      <i val="1"/>
      <sz val="11"/>
      <color indexed="8"/>
      <name val="Arial"/>
    </font>
    <font>
      <strike val="1"/>
      <sz val="11"/>
      <color indexed="11"/>
      <name val="Calibri"/>
    </font>
    <font>
      <i val="1"/>
      <sz val="9"/>
      <color indexed="8"/>
      <name val="Times New Roman Cyr"/>
    </font>
    <font>
      <b val="1"/>
      <sz val="9"/>
      <color indexed="8"/>
      <name val="Times New Roman Cyr"/>
    </font>
    <font>
      <b val="1"/>
      <sz val="12"/>
      <color indexed="11"/>
      <name val="Calibri"/>
    </font>
  </fonts>
  <fills count="8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20"/>
        <bgColor auto="1"/>
      </patternFill>
    </fill>
  </fills>
  <borders count="113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/>
      <top style="thin">
        <color indexed="10"/>
      </top>
      <bottom style="hair">
        <color indexed="8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thin">
        <color indexed="10"/>
      </right>
      <top/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hair">
        <color indexed="8"/>
      </right>
      <top/>
      <bottom style="thin">
        <color indexed="10"/>
      </bottom>
      <diagonal/>
    </border>
    <border>
      <left style="hair">
        <color indexed="8"/>
      </left>
      <right/>
      <top/>
      <bottom style="thin">
        <color indexed="10"/>
      </bottom>
      <diagonal/>
    </border>
    <border>
      <left style="hair">
        <color indexed="8"/>
      </left>
      <right style="hair">
        <color indexed="8"/>
      </right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hair">
        <color indexed="8"/>
      </right>
      <top/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hair">
        <color indexed="8"/>
      </right>
      <top/>
      <bottom style="thin">
        <color indexed="10"/>
      </bottom>
      <diagonal/>
    </border>
    <border>
      <left style="hair">
        <color indexed="8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hair">
        <color indexed="8"/>
      </right>
      <top style="thin">
        <color indexed="10"/>
      </top>
      <bottom style="thin">
        <color indexed="10"/>
      </bottom>
      <diagonal/>
    </border>
    <border>
      <left style="hair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8"/>
      </left>
      <right style="hair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hair">
        <color indexed="8"/>
      </right>
      <top style="thin">
        <color indexed="10"/>
      </top>
      <bottom/>
      <diagonal/>
    </border>
    <border>
      <left style="hair">
        <color indexed="8"/>
      </left>
      <right style="thin">
        <color indexed="10"/>
      </right>
      <top style="thin">
        <color indexed="10"/>
      </top>
      <bottom/>
      <diagonal/>
    </border>
    <border>
      <left style="hair">
        <color indexed="8"/>
      </left>
      <right style="hair">
        <color indexed="8"/>
      </right>
      <top style="thin">
        <color indexed="10"/>
      </top>
      <bottom/>
      <diagonal/>
    </border>
    <border>
      <left/>
      <right style="medium">
        <color indexed="8"/>
      </right>
      <top style="thin">
        <color indexed="10"/>
      </top>
      <bottom/>
      <diagonal/>
    </border>
    <border>
      <left style="medium">
        <color indexed="8"/>
      </left>
      <right/>
      <top style="thin">
        <color indexed="10"/>
      </top>
      <bottom/>
      <diagonal/>
    </border>
    <border>
      <left/>
      <right style="thin">
        <color indexed="8"/>
      </right>
      <top style="thin">
        <color indexed="10"/>
      </top>
      <bottom/>
      <diagonal/>
    </border>
    <border>
      <left style="thin">
        <color indexed="8"/>
      </left>
      <right/>
      <top style="thin">
        <color indexed="10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thin">
        <color indexed="10"/>
      </bottom>
      <diagonal/>
    </border>
    <border>
      <left style="medium">
        <color indexed="8"/>
      </left>
      <right/>
      <top/>
      <bottom style="thin">
        <color indexed="10"/>
      </bottom>
      <diagonal/>
    </border>
    <border>
      <left/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/>
      <bottom style="thin">
        <color indexed="10"/>
      </bottom>
      <diagonal/>
    </border>
    <border>
      <left/>
      <right style="dashed">
        <color indexed="8"/>
      </right>
      <top/>
      <bottom/>
      <diagonal/>
    </border>
    <border>
      <left style="dashed">
        <color indexed="8"/>
      </left>
      <right style="dashed">
        <color indexed="8"/>
      </right>
      <top/>
      <bottom/>
      <diagonal/>
    </border>
    <border>
      <left style="dashed">
        <color indexed="8"/>
      </left>
      <right/>
      <top/>
      <bottom/>
      <diagonal/>
    </border>
    <border>
      <left style="dashed">
        <color indexed="8"/>
      </left>
      <right style="hair">
        <color indexed="8"/>
      </right>
      <top/>
      <bottom/>
      <diagonal/>
    </border>
    <border>
      <left style="dashed">
        <color indexed="8"/>
      </left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dashed">
        <color indexed="8"/>
      </right>
      <top/>
      <bottom style="thin">
        <color indexed="8"/>
      </bottom>
      <diagonal/>
    </border>
    <border>
      <left style="dashed">
        <color indexed="8"/>
      </left>
      <right style="hair">
        <color indexed="8"/>
      </right>
      <top/>
      <bottom style="thin">
        <color indexed="8"/>
      </bottom>
      <diagonal/>
    </border>
    <border>
      <left style="dashed">
        <color indexed="8"/>
      </left>
      <right/>
      <top/>
      <bottom style="thin">
        <color indexed="8"/>
      </bottom>
      <diagonal/>
    </border>
    <border>
      <left/>
      <right style="dashed">
        <color indexed="8"/>
      </right>
      <top/>
      <bottom style="thin">
        <color indexed="8"/>
      </bottom>
      <diagonal/>
    </border>
    <border>
      <left style="dashed">
        <color indexed="8"/>
      </left>
      <right style="dashed">
        <color indexed="8"/>
      </right>
      <top/>
      <bottom style="thin">
        <color indexed="8"/>
      </bottom>
      <diagonal/>
    </border>
    <border>
      <left style="hair">
        <color indexed="8"/>
      </left>
      <right style="dashed">
        <color indexed="8"/>
      </right>
      <top/>
      <bottom/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 style="dashed">
        <color indexed="8"/>
      </right>
      <top style="thin">
        <color indexed="8"/>
      </top>
      <bottom/>
      <diagonal/>
    </border>
    <border>
      <left style="dashed">
        <color indexed="8"/>
      </left>
      <right/>
      <top style="thin">
        <color indexed="8"/>
      </top>
      <bottom/>
      <diagonal/>
    </border>
    <border>
      <left/>
      <right style="dashed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8"/>
      </left>
      <right style="dashed">
        <color indexed="8"/>
      </right>
      <top style="thin">
        <color indexed="8"/>
      </top>
      <bottom/>
      <diagonal/>
    </border>
    <border>
      <left style="dashed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dashed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dashed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dashed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dashed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10"/>
      </left>
      <right style="hair">
        <color indexed="8"/>
      </right>
      <top/>
      <bottom style="thin">
        <color indexed="8"/>
      </bottom>
      <diagonal/>
    </border>
    <border>
      <left/>
      <right style="dashed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dotted">
        <color indexed="8"/>
      </right>
      <top/>
      <bottom/>
      <diagonal/>
    </border>
    <border>
      <left style="dotted">
        <color indexed="8"/>
      </left>
      <right/>
      <top/>
      <bottom/>
      <diagonal/>
    </border>
    <border>
      <left/>
      <right style="dotted">
        <color indexed="8"/>
      </right>
      <top/>
      <bottom/>
      <diagonal/>
    </border>
    <border>
      <left style="dotted">
        <color indexed="8"/>
      </left>
      <right style="hair">
        <color indexed="8"/>
      </right>
      <top/>
      <bottom/>
      <diagonal/>
    </border>
    <border>
      <left style="thin">
        <color indexed="10"/>
      </left>
      <right style="medium">
        <color indexed="8"/>
      </right>
      <top/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dotted">
        <color indexed="8"/>
      </right>
      <top/>
      <bottom style="thin">
        <color indexed="8"/>
      </bottom>
      <diagonal/>
    </border>
    <border>
      <left style="dotted">
        <color indexed="8"/>
      </left>
      <right/>
      <top/>
      <bottom style="thin">
        <color indexed="8"/>
      </bottom>
      <diagonal/>
    </border>
    <border>
      <left/>
      <right style="dotted">
        <color indexed="8"/>
      </right>
      <top/>
      <bottom style="thin">
        <color indexed="8"/>
      </bottom>
      <diagonal/>
    </border>
    <border>
      <left style="dotted">
        <color indexed="8"/>
      </left>
      <right style="hair">
        <color indexed="8"/>
      </right>
      <top/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10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947">
    <xf numFmtId="0" fontId="0" applyNumberFormat="0" applyFont="1" applyFill="0" applyBorder="0" applyAlignment="1" applyProtection="0">
      <alignment vertical="top" wrapText="1"/>
    </xf>
    <xf numFmtId="0" fontId="2" applyNumberFormat="1" applyFont="1" applyFill="0" applyBorder="0" applyAlignment="1" applyProtection="0">
      <alignment vertical="bottom"/>
    </xf>
    <xf numFmtId="1" fontId="4" borderId="1" applyNumberFormat="1" applyFont="1" applyFill="0" applyBorder="1" applyAlignment="1" applyProtection="0">
      <alignment horizontal="center" vertical="center"/>
    </xf>
    <xf numFmtId="1" fontId="4" borderId="2" applyNumberFormat="1" applyFont="1" applyFill="0" applyBorder="1" applyAlignment="1" applyProtection="0">
      <alignment horizontal="center" vertical="center"/>
    </xf>
    <xf numFmtId="0" fontId="4" borderId="2" applyNumberFormat="1" applyFont="1" applyFill="0" applyBorder="1" applyAlignment="1" applyProtection="0">
      <alignment vertical="center"/>
    </xf>
    <xf numFmtId="1" fontId="4" borderId="2" applyNumberFormat="1" applyFont="1" applyFill="0" applyBorder="1" applyAlignment="1" applyProtection="0">
      <alignment vertical="center"/>
    </xf>
    <xf numFmtId="1" fontId="4" borderId="3" applyNumberFormat="1" applyFont="1" applyFill="0" applyBorder="1" applyAlignment="1" applyProtection="0">
      <alignment vertical="center"/>
    </xf>
    <xf numFmtId="59" fontId="4" borderId="2" applyNumberFormat="1" applyFont="1" applyFill="0" applyBorder="1" applyAlignment="1" applyProtection="0">
      <alignment vertical="center"/>
    </xf>
    <xf numFmtId="0" fontId="2" borderId="2" applyNumberFormat="0" applyFont="1" applyFill="0" applyBorder="1" applyAlignment="1" applyProtection="0">
      <alignment vertical="bottom"/>
    </xf>
    <xf numFmtId="0" fontId="2" borderId="4" applyNumberFormat="0" applyFont="1" applyFill="0" applyBorder="1" applyAlignment="1" applyProtection="0">
      <alignment vertical="bottom"/>
    </xf>
    <xf numFmtId="1" fontId="5" fillId="2" borderId="5" applyNumberFormat="1" applyFont="1" applyFill="1" applyBorder="1" applyAlignment="1" applyProtection="0">
      <alignment horizontal="center" vertical="center"/>
    </xf>
    <xf numFmtId="1" fontId="6" fillId="2" borderId="6" applyNumberFormat="1" applyFont="1" applyFill="1" applyBorder="1" applyAlignment="1" applyProtection="0">
      <alignment horizontal="center" vertical="center"/>
    </xf>
    <xf numFmtId="1" fontId="6" fillId="2" borderId="7" applyNumberFormat="1" applyFont="1" applyFill="1" applyBorder="1" applyAlignment="1" applyProtection="0">
      <alignment horizontal="center" vertical="center"/>
    </xf>
    <xf numFmtId="1" fontId="6" fillId="2" borderId="8" applyNumberFormat="1" applyFont="1" applyFill="1" applyBorder="1" applyAlignment="1" applyProtection="0">
      <alignment horizontal="center" vertical="center"/>
    </xf>
    <xf numFmtId="0" fontId="5" fillId="2" borderId="8" applyNumberFormat="1" applyFont="1" applyFill="1" applyBorder="1" applyAlignment="1" applyProtection="0">
      <alignment vertical="center"/>
    </xf>
    <xf numFmtId="1" fontId="5" fillId="2" borderId="7" applyNumberFormat="1" applyFont="1" applyFill="1" applyBorder="1" applyAlignment="1" applyProtection="0">
      <alignment horizontal="center" vertical="center"/>
    </xf>
    <xf numFmtId="1" fontId="6" fillId="2" borderId="9" applyNumberFormat="1" applyFont="1" applyFill="1" applyBorder="1" applyAlignment="1" applyProtection="0">
      <alignment horizontal="center" vertical="center"/>
    </xf>
    <xf numFmtId="0" fontId="5" fillId="2" borderId="10" applyNumberFormat="1" applyFont="1" applyFill="1" applyBorder="1" applyAlignment="1" applyProtection="0">
      <alignment horizontal="center" vertical="center"/>
    </xf>
    <xf numFmtId="1" fontId="5" fillId="2" borderId="11" applyNumberFormat="1" applyFont="1" applyFill="1" applyBorder="1" applyAlignment="1" applyProtection="0">
      <alignment horizontal="center" vertical="center"/>
    </xf>
    <xf numFmtId="59" fontId="5" fillId="2" borderId="7" applyNumberFormat="1" applyFont="1" applyFill="1" applyBorder="1" applyAlignment="1" applyProtection="0">
      <alignment horizontal="center" vertical="center"/>
    </xf>
    <xf numFmtId="1" fontId="6" fillId="2" borderId="9" applyNumberFormat="1" applyFont="1" applyFill="1" applyBorder="1" applyAlignment="1" applyProtection="0">
      <alignment vertical="center"/>
    </xf>
    <xf numFmtId="1" fontId="5" fillId="2" borderId="9" applyNumberFormat="1" applyFont="1" applyFill="1" applyBorder="1" applyAlignment="1" applyProtection="0">
      <alignment vertical="center"/>
    </xf>
    <xf numFmtId="60" fontId="6" fillId="2" borderId="9" applyNumberFormat="1" applyFont="1" applyFill="1" applyBorder="1" applyAlignment="1" applyProtection="0">
      <alignment vertical="center"/>
    </xf>
    <xf numFmtId="0" fontId="2" borderId="8" applyNumberFormat="0" applyFont="1" applyFill="0" applyBorder="1" applyAlignment="1" applyProtection="0">
      <alignment vertical="bottom"/>
    </xf>
    <xf numFmtId="0" fontId="2" borderId="6" applyNumberFormat="0" applyFont="1" applyFill="0" applyBorder="1" applyAlignment="1" applyProtection="0">
      <alignment vertical="bottom"/>
    </xf>
    <xf numFmtId="0" fontId="2" borderId="12" applyNumberFormat="0" applyFont="1" applyFill="0" applyBorder="1" applyAlignment="1" applyProtection="0">
      <alignment vertical="bottom"/>
    </xf>
    <xf numFmtId="60" fontId="5" fillId="2" borderId="5" applyNumberFormat="1" applyFont="1" applyFill="1" applyBorder="1" applyAlignment="1" applyProtection="0">
      <alignment vertical="bottom"/>
    </xf>
    <xf numFmtId="60" fontId="5" fillId="2" borderId="6" applyNumberFormat="1" applyFont="1" applyFill="1" applyBorder="1" applyAlignment="1" applyProtection="0">
      <alignment vertical="bottom"/>
    </xf>
    <xf numFmtId="0" fontId="5" fillId="2" borderId="6" applyNumberFormat="1" applyFont="1" applyFill="1" applyBorder="1" applyAlignment="1" applyProtection="0">
      <alignment horizontal="center" vertical="center"/>
    </xf>
    <xf numFmtId="0" fontId="5" fillId="2" borderId="7" applyNumberFormat="1" applyFont="1" applyFill="1" applyBorder="1" applyAlignment="1" applyProtection="0">
      <alignment horizontal="center" vertical="center"/>
    </xf>
    <xf numFmtId="0" fontId="5" fillId="2" borderId="8" applyNumberFormat="1" applyFont="1" applyFill="1" applyBorder="1" applyAlignment="1" applyProtection="0">
      <alignment horizontal="center" vertical="center"/>
    </xf>
    <xf numFmtId="0" fontId="5" fillId="2" borderId="9" applyNumberFormat="1" applyFont="1" applyFill="1" applyBorder="1" applyAlignment="1" applyProtection="0">
      <alignment horizontal="center" vertical="center"/>
    </xf>
    <xf numFmtId="0" fontId="5" fillId="2" borderId="13" applyNumberFormat="1" applyFont="1" applyFill="1" applyBorder="1" applyAlignment="1" applyProtection="0">
      <alignment horizontal="center" vertical="center"/>
    </xf>
    <xf numFmtId="0" fontId="5" fillId="2" borderId="14" applyNumberFormat="1" applyFont="1" applyFill="1" applyBorder="1" applyAlignment="1" applyProtection="0">
      <alignment horizontal="center" vertical="center"/>
    </xf>
    <xf numFmtId="0" fontId="7" fillId="3" borderId="5" applyNumberFormat="1" applyFont="1" applyFill="1" applyBorder="1" applyAlignment="1" applyProtection="0">
      <alignment vertical="bottom"/>
    </xf>
    <xf numFmtId="60" fontId="7" fillId="3" borderId="6" applyNumberFormat="1" applyFont="1" applyFill="1" applyBorder="1" applyAlignment="1" applyProtection="0">
      <alignment horizontal="right" vertical="bottom"/>
    </xf>
    <xf numFmtId="60" fontId="7" fillId="3" borderId="7" applyNumberFormat="1" applyFont="1" applyFill="1" applyBorder="1" applyAlignment="1" applyProtection="0">
      <alignment horizontal="right" vertical="bottom"/>
    </xf>
    <xf numFmtId="61" fontId="7" fillId="3" borderId="8" applyNumberFormat="1" applyFont="1" applyFill="1" applyBorder="1" applyAlignment="1" applyProtection="0">
      <alignment horizontal="right" vertical="bottom"/>
    </xf>
    <xf numFmtId="59" fontId="7" fillId="3" borderId="7" applyNumberFormat="1" applyFont="1" applyFill="1" applyBorder="1" applyAlignment="1" applyProtection="0">
      <alignment horizontal="right" vertical="bottom"/>
    </xf>
    <xf numFmtId="61" fontId="7" fillId="3" borderId="9" applyNumberFormat="1" applyFont="1" applyFill="1" applyBorder="1" applyAlignment="1" applyProtection="0">
      <alignment horizontal="right" vertical="bottom"/>
    </xf>
    <xf numFmtId="61" fontId="7" fillId="3" borderId="15" applyNumberFormat="1" applyFont="1" applyFill="1" applyBorder="1" applyAlignment="1" applyProtection="0">
      <alignment horizontal="right" vertical="bottom"/>
    </xf>
    <xf numFmtId="59" fontId="7" fillId="3" borderId="16" applyNumberFormat="1" applyFont="1" applyFill="1" applyBorder="1" applyAlignment="1" applyProtection="0">
      <alignment horizontal="right" vertical="bottom"/>
    </xf>
    <xf numFmtId="61" fontId="7" fillId="3" borderId="6" applyNumberFormat="1" applyFont="1" applyFill="1" applyBorder="1" applyAlignment="1" applyProtection="0">
      <alignment horizontal="right" vertical="bottom"/>
    </xf>
    <xf numFmtId="59" fontId="7" fillId="3" borderId="6" applyNumberFormat="1" applyFont="1" applyFill="1" applyBorder="1" applyAlignment="1" applyProtection="0">
      <alignment horizontal="right" vertical="bottom"/>
    </xf>
    <xf numFmtId="60" fontId="2" borderId="6" applyNumberFormat="1" applyFont="1" applyFill="0" applyBorder="1" applyAlignment="1" applyProtection="0">
      <alignment vertical="bottom"/>
    </xf>
    <xf numFmtId="60" fontId="2" borderId="12" applyNumberFormat="1" applyFont="1" applyFill="0" applyBorder="1" applyAlignment="1" applyProtection="0">
      <alignment vertical="bottom"/>
    </xf>
    <xf numFmtId="0" fontId="8" fillId="3" borderId="5" applyNumberFormat="1" applyFont="1" applyFill="1" applyBorder="1" applyAlignment="1" applyProtection="0">
      <alignment horizontal="left" vertical="bottom"/>
    </xf>
    <xf numFmtId="1" fontId="8" fillId="4" borderId="6" applyNumberFormat="1" applyFont="1" applyFill="1" applyBorder="1" applyAlignment="1" applyProtection="0">
      <alignment vertical="bottom"/>
    </xf>
    <xf numFmtId="60" fontId="7" fillId="3" borderId="6" applyNumberFormat="1" applyFont="1" applyFill="1" applyBorder="1" applyAlignment="1" applyProtection="0">
      <alignment vertical="bottom"/>
    </xf>
    <xf numFmtId="60" fontId="7" fillId="3" borderId="7" applyNumberFormat="1" applyFont="1" applyFill="1" applyBorder="1" applyAlignment="1" applyProtection="0">
      <alignment vertical="bottom"/>
    </xf>
    <xf numFmtId="60" fontId="2" fillId="3" borderId="8" applyNumberFormat="1" applyFont="1" applyFill="1" applyBorder="1" applyAlignment="1" applyProtection="0">
      <alignment vertical="bottom"/>
    </xf>
    <xf numFmtId="60" fontId="2" fillId="3" borderId="6" applyNumberFormat="1" applyFont="1" applyFill="1" applyBorder="1" applyAlignment="1" applyProtection="0">
      <alignment vertical="bottom"/>
    </xf>
    <xf numFmtId="60" fontId="7" fillId="3" borderId="8" applyNumberFormat="1" applyFont="1" applyFill="1" applyBorder="1" applyAlignment="1" applyProtection="0">
      <alignment vertical="bottom"/>
    </xf>
    <xf numFmtId="61" fontId="7" fillId="3" borderId="8" applyNumberFormat="1" applyFont="1" applyFill="1" applyBorder="1" applyAlignment="1" applyProtection="0">
      <alignment vertical="bottom"/>
    </xf>
    <xf numFmtId="59" fontId="7" fillId="3" borderId="7" applyNumberFormat="1" applyFont="1" applyFill="1" applyBorder="1" applyAlignment="1" applyProtection="0">
      <alignment vertical="bottom"/>
    </xf>
    <xf numFmtId="61" fontId="7" fillId="3" borderId="9" applyNumberFormat="1" applyFont="1" applyFill="1" applyBorder="1" applyAlignment="1" applyProtection="0">
      <alignment vertical="bottom"/>
    </xf>
    <xf numFmtId="59" fontId="7" fillId="3" borderId="6" applyNumberFormat="1" applyFont="1" applyFill="1" applyBorder="1" applyAlignment="1" applyProtection="0">
      <alignment vertical="bottom"/>
    </xf>
    <xf numFmtId="61" fontId="7" fillId="3" borderId="6" applyNumberFormat="1" applyFont="1" applyFill="1" applyBorder="1" applyAlignment="1" applyProtection="0">
      <alignment vertical="bottom"/>
    </xf>
    <xf numFmtId="1" fontId="9" borderId="6" applyNumberFormat="1" applyFont="1" applyFill="0" applyBorder="1" applyAlignment="1" applyProtection="0">
      <alignment horizontal="center" vertical="center"/>
    </xf>
    <xf numFmtId="1" fontId="9" borderId="6" applyNumberFormat="1" applyFont="1" applyFill="0" applyBorder="1" applyAlignment="1" applyProtection="0">
      <alignment horizontal="center" vertical="center" wrapText="1"/>
    </xf>
    <xf numFmtId="1" fontId="9" borderId="12" applyNumberFormat="1" applyFont="1" applyFill="0" applyBorder="1" applyAlignment="1" applyProtection="0">
      <alignment horizontal="center" vertical="center" wrapText="1"/>
    </xf>
    <xf numFmtId="0" fontId="8" borderId="5" applyNumberFormat="1" applyFont="1" applyFill="0" applyBorder="1" applyAlignment="1" applyProtection="0">
      <alignment horizontal="left" vertical="bottom"/>
    </xf>
    <xf numFmtId="1" fontId="8" borderId="6" applyNumberFormat="1" applyFont="1" applyFill="0" applyBorder="1" applyAlignment="1" applyProtection="0">
      <alignment vertical="bottom"/>
    </xf>
    <xf numFmtId="60" fontId="7" borderId="6" applyNumberFormat="1" applyFont="1" applyFill="0" applyBorder="1" applyAlignment="1" applyProtection="0">
      <alignment vertical="bottom"/>
    </xf>
    <xf numFmtId="60" fontId="7" borderId="7" applyNumberFormat="1" applyFont="1" applyFill="0" applyBorder="1" applyAlignment="1" applyProtection="0">
      <alignment vertical="bottom"/>
    </xf>
    <xf numFmtId="60" fontId="7" borderId="8" applyNumberFormat="1" applyFont="1" applyFill="0" applyBorder="1" applyAlignment="1" applyProtection="0">
      <alignment vertical="bottom"/>
    </xf>
    <xf numFmtId="61" fontId="7" borderId="8" applyNumberFormat="1" applyFont="1" applyFill="0" applyBorder="1" applyAlignment="1" applyProtection="0">
      <alignment vertical="bottom"/>
    </xf>
    <xf numFmtId="59" fontId="7" borderId="7" applyNumberFormat="1" applyFont="1" applyFill="0" applyBorder="1" applyAlignment="1" applyProtection="0">
      <alignment vertical="bottom"/>
    </xf>
    <xf numFmtId="61" fontId="7" borderId="9" applyNumberFormat="1" applyFont="1" applyFill="0" applyBorder="1" applyAlignment="1" applyProtection="0">
      <alignment vertical="bottom"/>
    </xf>
    <xf numFmtId="59" fontId="7" borderId="6" applyNumberFormat="1" applyFont="1" applyFill="0" applyBorder="1" applyAlignment="1" applyProtection="0">
      <alignment vertical="bottom"/>
    </xf>
    <xf numFmtId="61" fontId="7" borderId="6" applyNumberFormat="1" applyFont="1" applyFill="0" applyBorder="1" applyAlignment="1" applyProtection="0">
      <alignment vertical="bottom"/>
    </xf>
    <xf numFmtId="0" fontId="10" borderId="5" applyNumberFormat="1" applyFont="1" applyFill="0" applyBorder="1" applyAlignment="1" applyProtection="0">
      <alignment horizontal="left" vertical="bottom"/>
    </xf>
    <xf numFmtId="1" fontId="10" borderId="6" applyNumberFormat="1" applyFont="1" applyFill="0" applyBorder="1" applyAlignment="1" applyProtection="0">
      <alignment vertical="bottom"/>
    </xf>
    <xf numFmtId="60" fontId="2" borderId="7" applyNumberFormat="1" applyFont="1" applyFill="0" applyBorder="1" applyAlignment="1" applyProtection="0">
      <alignment vertical="bottom"/>
    </xf>
    <xf numFmtId="60" fontId="2" borderId="8" applyNumberFormat="1" applyFont="1" applyFill="0" applyBorder="1" applyAlignment="1" applyProtection="0">
      <alignment vertical="bottom"/>
    </xf>
    <xf numFmtId="60" fontId="2" borderId="9" applyNumberFormat="1" applyFont="1" applyFill="0" applyBorder="1" applyAlignment="1" applyProtection="0">
      <alignment vertical="bottom"/>
    </xf>
    <xf numFmtId="61" fontId="2" borderId="8" applyNumberFormat="1" applyFont="1" applyFill="0" applyBorder="1" applyAlignment="1" applyProtection="0">
      <alignment vertical="bottom"/>
    </xf>
    <xf numFmtId="59" fontId="2" borderId="7" applyNumberFormat="1" applyFont="1" applyFill="0" applyBorder="1" applyAlignment="1" applyProtection="0">
      <alignment vertical="bottom"/>
    </xf>
    <xf numFmtId="61" fontId="2" borderId="9" applyNumberFormat="1" applyFont="1" applyFill="0" applyBorder="1" applyAlignment="1" applyProtection="0">
      <alignment vertical="bottom"/>
    </xf>
    <xf numFmtId="59" fontId="2" borderId="6" applyNumberFormat="1" applyFont="1" applyFill="0" applyBorder="1" applyAlignment="1" applyProtection="0">
      <alignment vertical="bottom"/>
    </xf>
    <xf numFmtId="61" fontId="2" borderId="6" applyNumberFormat="1" applyFont="1" applyFill="0" applyBorder="1" applyAlignment="1" applyProtection="0">
      <alignment vertical="bottom"/>
    </xf>
    <xf numFmtId="1" fontId="9" borderId="6" applyNumberFormat="1" applyFont="1" applyFill="0" applyBorder="1" applyAlignment="1" applyProtection="0">
      <alignment vertical="center"/>
    </xf>
    <xf numFmtId="4" fontId="9" borderId="6" applyNumberFormat="1" applyFont="1" applyFill="0" applyBorder="1" applyAlignment="1" applyProtection="0">
      <alignment horizontal="center" vertical="center"/>
    </xf>
    <xf numFmtId="59" fontId="9" borderId="12" applyNumberFormat="1" applyFont="1" applyFill="0" applyBorder="1" applyAlignment="1" applyProtection="0">
      <alignment horizontal="center" vertical="center"/>
    </xf>
    <xf numFmtId="1" fontId="11" borderId="6" applyNumberFormat="1" applyFont="1" applyFill="0" applyBorder="1" applyAlignment="1" applyProtection="0">
      <alignment vertical="center"/>
    </xf>
    <xf numFmtId="4" fontId="11" borderId="6" applyNumberFormat="1" applyFont="1" applyFill="0" applyBorder="1" applyAlignment="1" applyProtection="0">
      <alignment horizontal="center" vertical="center"/>
    </xf>
    <xf numFmtId="2" fontId="10" borderId="6" applyNumberFormat="1" applyFont="1" applyFill="0" applyBorder="1" applyAlignment="1" applyProtection="0">
      <alignment vertical="bottom"/>
    </xf>
    <xf numFmtId="60" fontId="10" borderId="5" applyNumberFormat="1" applyFont="1" applyFill="0" applyBorder="1" applyAlignment="1" applyProtection="0">
      <alignment horizontal="left" vertical="bottom"/>
    </xf>
    <xf numFmtId="60" fontId="10" borderId="6" applyNumberFormat="1" applyFont="1" applyFill="0" applyBorder="1" applyAlignment="1" applyProtection="0">
      <alignment horizontal="left" vertical="bottom"/>
    </xf>
    <xf numFmtId="1" fontId="8" borderId="6" applyNumberFormat="1" applyFont="1" applyFill="0" applyBorder="1" applyAlignment="1" applyProtection="0">
      <alignment horizontal="right" vertical="bottom"/>
    </xf>
    <xf numFmtId="62" fontId="2" borderId="6" applyNumberFormat="1" applyFont="1" applyFill="0" applyBorder="1" applyAlignment="1" applyProtection="0">
      <alignment vertical="bottom"/>
    </xf>
    <xf numFmtId="60" fontId="7" fillId="5" borderId="6" applyNumberFormat="1" applyFont="1" applyFill="1" applyBorder="1" applyAlignment="1" applyProtection="0">
      <alignment vertical="bottom"/>
    </xf>
    <xf numFmtId="60" fontId="7" fillId="5" borderId="7" applyNumberFormat="1" applyFont="1" applyFill="1" applyBorder="1" applyAlignment="1" applyProtection="0">
      <alignment vertical="bottom"/>
    </xf>
    <xf numFmtId="60" fontId="7" fillId="5" borderId="8" applyNumberFormat="1" applyFont="1" applyFill="1" applyBorder="1" applyAlignment="1" applyProtection="0">
      <alignment vertical="bottom"/>
    </xf>
    <xf numFmtId="61" fontId="7" fillId="5" borderId="8" applyNumberFormat="1" applyFont="1" applyFill="1" applyBorder="1" applyAlignment="1" applyProtection="0">
      <alignment vertical="bottom"/>
    </xf>
    <xf numFmtId="59" fontId="7" fillId="5" borderId="7" applyNumberFormat="1" applyFont="1" applyFill="1" applyBorder="1" applyAlignment="1" applyProtection="0">
      <alignment vertical="bottom"/>
    </xf>
    <xf numFmtId="61" fontId="7" fillId="5" borderId="9" applyNumberFormat="1" applyFont="1" applyFill="1" applyBorder="1" applyAlignment="1" applyProtection="0">
      <alignment vertical="bottom"/>
    </xf>
    <xf numFmtId="59" fontId="7" fillId="5" borderId="6" applyNumberFormat="1" applyFont="1" applyFill="1" applyBorder="1" applyAlignment="1" applyProtection="0">
      <alignment vertical="bottom"/>
    </xf>
    <xf numFmtId="61" fontId="7" fillId="5" borderId="6" applyNumberFormat="1" applyFont="1" applyFill="1" applyBorder="1" applyAlignment="1" applyProtection="0">
      <alignment vertical="bottom"/>
    </xf>
    <xf numFmtId="1" fontId="10" fillId="5" borderId="6" applyNumberFormat="1" applyFont="1" applyFill="1" applyBorder="1" applyAlignment="1" applyProtection="0">
      <alignment vertical="bottom"/>
    </xf>
    <xf numFmtId="0" fontId="8" borderId="5" applyNumberFormat="1" applyFont="1" applyFill="0" applyBorder="1" applyAlignment="1" applyProtection="0">
      <alignment vertical="bottom"/>
    </xf>
    <xf numFmtId="2" fontId="2" borderId="6" applyNumberFormat="1" applyFont="1" applyFill="0" applyBorder="1" applyAlignment="1" applyProtection="0">
      <alignment vertical="bottom"/>
    </xf>
    <xf numFmtId="2" fontId="2" borderId="7" applyNumberFormat="1" applyFont="1" applyFill="0" applyBorder="1" applyAlignment="1" applyProtection="0">
      <alignment vertical="bottom"/>
    </xf>
    <xf numFmtId="2" fontId="2" borderId="8" applyNumberFormat="1" applyFont="1" applyFill="0" applyBorder="1" applyAlignment="1" applyProtection="0">
      <alignment vertical="bottom"/>
    </xf>
    <xf numFmtId="2" fontId="2" borderId="9" applyNumberFormat="1" applyFont="1" applyFill="0" applyBorder="1" applyAlignment="1" applyProtection="0">
      <alignment vertical="bottom"/>
    </xf>
    <xf numFmtId="2" fontId="10" fillId="5" borderId="6" applyNumberFormat="1" applyFont="1" applyFill="1" applyBorder="1" applyAlignment="1" applyProtection="0">
      <alignment vertical="bottom"/>
    </xf>
    <xf numFmtId="60" fontId="2" fillId="5" borderId="6" applyNumberFormat="1" applyFont="1" applyFill="1" applyBorder="1" applyAlignment="1" applyProtection="0">
      <alignment vertical="bottom"/>
    </xf>
    <xf numFmtId="60" fontId="8" fillId="3" borderId="6" applyNumberFormat="1" applyFont="1" applyFill="1" applyBorder="1" applyAlignment="1" applyProtection="0">
      <alignment horizontal="right" vertical="bottom"/>
    </xf>
    <xf numFmtId="60" fontId="7" fillId="4" borderId="6" applyNumberFormat="1" applyFont="1" applyFill="1" applyBorder="1" applyAlignment="1" applyProtection="0">
      <alignment vertical="bottom"/>
    </xf>
    <xf numFmtId="60" fontId="7" fillId="4" borderId="8" applyNumberFormat="1" applyFont="1" applyFill="1" applyBorder="1" applyAlignment="1" applyProtection="0">
      <alignment vertical="bottom"/>
    </xf>
    <xf numFmtId="63" fontId="7" fillId="3" borderId="7" applyNumberFormat="1" applyFont="1" applyFill="1" applyBorder="1" applyAlignment="1" applyProtection="0">
      <alignment vertical="bottom"/>
    </xf>
    <xf numFmtId="0" fontId="2" borderId="5" applyNumberFormat="1" applyFont="1" applyFill="0" applyBorder="1" applyAlignment="1" applyProtection="0">
      <alignment vertical="bottom"/>
    </xf>
    <xf numFmtId="0" fontId="2" borderId="17" applyNumberFormat="1" applyFont="1" applyFill="0" applyBorder="1" applyAlignment="1" applyProtection="0">
      <alignment vertical="bottom"/>
    </xf>
    <xf numFmtId="60" fontId="2" borderId="18" applyNumberFormat="1" applyFont="1" applyFill="0" applyBorder="1" applyAlignment="1" applyProtection="0">
      <alignment vertical="bottom"/>
    </xf>
    <xf numFmtId="60" fontId="2" borderId="19" applyNumberFormat="1" applyFont="1" applyFill="0" applyBorder="1" applyAlignment="1" applyProtection="0">
      <alignment vertical="bottom"/>
    </xf>
    <xf numFmtId="60" fontId="2" borderId="20" applyNumberFormat="1" applyFont="1" applyFill="0" applyBorder="1" applyAlignment="1" applyProtection="0">
      <alignment vertical="bottom"/>
    </xf>
    <xf numFmtId="61" fontId="2" borderId="20" applyNumberFormat="1" applyFont="1" applyFill="0" applyBorder="1" applyAlignment="1" applyProtection="0">
      <alignment vertical="bottom"/>
    </xf>
    <xf numFmtId="59" fontId="2" borderId="19" applyNumberFormat="1" applyFont="1" applyFill="0" applyBorder="1" applyAlignment="1" applyProtection="0">
      <alignment vertical="bottom"/>
    </xf>
    <xf numFmtId="61" fontId="2" borderId="21" applyNumberFormat="1" applyFont="1" applyFill="0" applyBorder="1" applyAlignment="1" applyProtection="0">
      <alignment vertical="bottom"/>
    </xf>
    <xf numFmtId="59" fontId="2" borderId="18" applyNumberFormat="1" applyFont="1" applyFill="0" applyBorder="1" applyAlignment="1" applyProtection="0">
      <alignment vertical="bottom"/>
    </xf>
    <xf numFmtId="61" fontId="2" borderId="18" applyNumberFormat="1" applyFont="1" applyFill="0" applyBorder="1" applyAlignment="1" applyProtection="0">
      <alignment vertical="bottom"/>
    </xf>
    <xf numFmtId="0" fontId="2" borderId="18" applyNumberFormat="0" applyFont="1" applyFill="0" applyBorder="1" applyAlignment="1" applyProtection="0">
      <alignment vertical="bottom"/>
    </xf>
    <xf numFmtId="0" fontId="2" borderId="22" applyNumberFormat="0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2" borderId="1" applyNumberFormat="0" applyFont="1" applyFill="0" applyBorder="1" applyAlignment="1" applyProtection="0">
      <alignment vertical="bottom"/>
    </xf>
    <xf numFmtId="0" fontId="4" borderId="2" applyNumberFormat="1" applyFont="1" applyFill="0" applyBorder="1" applyAlignment="1" applyProtection="0">
      <alignment horizontal="center" vertical="center" wrapText="1"/>
    </xf>
    <xf numFmtId="2" fontId="4" borderId="2" applyNumberFormat="1" applyFont="1" applyFill="0" applyBorder="1" applyAlignment="1" applyProtection="0">
      <alignment horizontal="center" vertical="center" wrapText="1"/>
    </xf>
    <xf numFmtId="2" fontId="4" borderId="3" applyNumberFormat="1" applyFont="1" applyFill="0" applyBorder="1" applyAlignment="1" applyProtection="0">
      <alignment horizontal="center" vertical="center" wrapText="1"/>
    </xf>
    <xf numFmtId="1" fontId="5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bottom"/>
    </xf>
    <xf numFmtId="0" fontId="7" fillId="4" borderId="23" applyNumberFormat="1" applyFont="1" applyFill="1" applyBorder="1" applyAlignment="1" applyProtection="0">
      <alignment vertical="bottom"/>
    </xf>
    <xf numFmtId="60" fontId="7" fillId="4" borderId="9" applyNumberFormat="1" applyFont="1" applyFill="1" applyBorder="1" applyAlignment="1" applyProtection="0">
      <alignment horizontal="right" vertical="bottom"/>
    </xf>
    <xf numFmtId="60" fontId="7" fillId="4" borderId="8" applyNumberFormat="1" applyFont="1" applyFill="1" applyBorder="1" applyAlignment="1" applyProtection="0">
      <alignment horizontal="right" vertical="bottom"/>
    </xf>
    <xf numFmtId="60" fontId="7" fillId="4" borderId="6" applyNumberFormat="1" applyFont="1" applyFill="1" applyBorder="1" applyAlignment="1" applyProtection="0">
      <alignment horizontal="right" vertical="bottom"/>
    </xf>
    <xf numFmtId="60" fontId="7" fillId="4" borderId="7" applyNumberFormat="1" applyFont="1" applyFill="1" applyBorder="1" applyAlignment="1" applyProtection="0">
      <alignment horizontal="right" vertical="bottom"/>
    </xf>
    <xf numFmtId="60" fontId="7" fillId="4" borderId="9" applyNumberFormat="1" applyFont="1" applyFill="1" applyBorder="1" applyAlignment="1" applyProtection="0">
      <alignment vertical="bottom"/>
    </xf>
    <xf numFmtId="60" fontId="7" fillId="4" borderId="7" applyNumberFormat="1" applyFont="1" applyFill="1" applyBorder="1" applyAlignment="1" applyProtection="0">
      <alignment vertical="bottom"/>
    </xf>
    <xf numFmtId="61" fontId="7" fillId="3" borderId="7" applyNumberFormat="1" applyFont="1" applyFill="1" applyBorder="1" applyAlignment="1" applyProtection="0">
      <alignment horizontal="right" vertical="bottom"/>
    </xf>
    <xf numFmtId="61" fontId="7" fillId="3" borderId="16" applyNumberFormat="1" applyFont="1" applyFill="1" applyBorder="1" applyAlignment="1" applyProtection="0">
      <alignment horizontal="right" vertical="bottom"/>
    </xf>
    <xf numFmtId="59" fontId="7" fillId="3" borderId="24" applyNumberFormat="1" applyFont="1" applyFill="1" applyBorder="1" applyAlignment="1" applyProtection="0">
      <alignment horizontal="right" vertical="bottom"/>
    </xf>
    <xf numFmtId="59" fontId="7" fillId="3" borderId="12" applyNumberFormat="1" applyFont="1" applyFill="1" applyBorder="1" applyAlignment="1" applyProtection="0">
      <alignment horizontal="right" vertical="bottom"/>
    </xf>
    <xf numFmtId="0" fontId="8" fillId="4" borderId="5" applyNumberFormat="1" applyFont="1" applyFill="1" applyBorder="1" applyAlignment="1" applyProtection="0">
      <alignment horizontal="left" vertical="bottom"/>
    </xf>
    <xf numFmtId="1" fontId="8" fillId="4" borderId="7" applyNumberFormat="1" applyFont="1" applyFill="1" applyBorder="1" applyAlignment="1" applyProtection="0">
      <alignment vertical="bottom"/>
    </xf>
    <xf numFmtId="60" fontId="2" fillId="4" borderId="8" applyNumberFormat="1" applyFont="1" applyFill="1" applyBorder="1" applyAlignment="1" applyProtection="0">
      <alignment vertical="bottom"/>
    </xf>
    <xf numFmtId="60" fontId="2" fillId="4" borderId="6" applyNumberFormat="1" applyFont="1" applyFill="1" applyBorder="1" applyAlignment="1" applyProtection="0">
      <alignment vertical="bottom"/>
    </xf>
    <xf numFmtId="60" fontId="2" fillId="4" borderId="7" applyNumberFormat="1" applyFont="1" applyFill="1" applyBorder="1" applyAlignment="1" applyProtection="0">
      <alignment vertical="bottom"/>
    </xf>
    <xf numFmtId="61" fontId="7" fillId="3" borderId="7" applyNumberFormat="1" applyFont="1" applyFill="1" applyBorder="1" applyAlignment="1" applyProtection="0">
      <alignment vertical="bottom"/>
    </xf>
    <xf numFmtId="59" fontId="7" fillId="3" borderId="12" applyNumberFormat="1" applyFont="1" applyFill="1" applyBorder="1" applyAlignment="1" applyProtection="0">
      <alignment vertical="bottom"/>
    </xf>
    <xf numFmtId="1" fontId="8" borderId="7" applyNumberFormat="1" applyFont="1" applyFill="0" applyBorder="1" applyAlignment="1" applyProtection="0">
      <alignment vertical="bottom"/>
    </xf>
    <xf numFmtId="60" fontId="7" borderId="9" applyNumberFormat="1" applyFont="1" applyFill="0" applyBorder="1" applyAlignment="1" applyProtection="0">
      <alignment vertical="bottom"/>
    </xf>
    <xf numFmtId="61" fontId="7" borderId="7" applyNumberFormat="1" applyFont="1" applyFill="0" applyBorder="1" applyAlignment="1" applyProtection="0">
      <alignment vertical="bottom"/>
    </xf>
    <xf numFmtId="59" fontId="7" borderId="12" applyNumberFormat="1" applyFont="1" applyFill="0" applyBorder="1" applyAlignment="1" applyProtection="0">
      <alignment vertical="bottom"/>
    </xf>
    <xf numFmtId="1" fontId="10" borderId="7" applyNumberFormat="1" applyFont="1" applyFill="0" applyBorder="1" applyAlignment="1" applyProtection="0">
      <alignment vertical="bottom"/>
    </xf>
    <xf numFmtId="61" fontId="2" borderId="7" applyNumberFormat="1" applyFont="1" applyFill="0" applyBorder="1" applyAlignment="1" applyProtection="0">
      <alignment vertical="bottom"/>
    </xf>
    <xf numFmtId="59" fontId="2" borderId="12" applyNumberFormat="1" applyFont="1" applyFill="0" applyBorder="1" applyAlignment="1" applyProtection="0">
      <alignment vertical="bottom"/>
    </xf>
    <xf numFmtId="2" fontId="10" borderId="7" applyNumberFormat="1" applyFont="1" applyFill="0" applyBorder="1" applyAlignment="1" applyProtection="0">
      <alignment vertical="bottom"/>
    </xf>
    <xf numFmtId="1" fontId="10" borderId="5" applyNumberFormat="1" applyFont="1" applyFill="0" applyBorder="1" applyAlignment="1" applyProtection="0">
      <alignment horizontal="left" vertical="bottom"/>
    </xf>
    <xf numFmtId="1" fontId="10" borderId="7" applyNumberFormat="1" applyFont="1" applyFill="0" applyBorder="1" applyAlignment="1" applyProtection="0">
      <alignment horizontal="left" vertical="bottom"/>
    </xf>
    <xf numFmtId="1" fontId="8" fillId="4" borderId="7" applyNumberFormat="1" applyFont="1" applyFill="1" applyBorder="1" applyAlignment="1" applyProtection="0">
      <alignment horizontal="right" vertical="bottom"/>
    </xf>
    <xf numFmtId="60" fontId="7" fillId="3" borderId="9" applyNumberFormat="1" applyFont="1" applyFill="1" applyBorder="1" applyAlignment="1" applyProtection="0">
      <alignment vertical="bottom"/>
    </xf>
    <xf numFmtId="1" fontId="8" borderId="7" applyNumberFormat="1" applyFont="1" applyFill="0" applyBorder="1" applyAlignment="1" applyProtection="0">
      <alignment horizontal="right" vertical="bottom"/>
    </xf>
    <xf numFmtId="60" fontId="2" fillId="5" borderId="8" applyNumberFormat="1" applyFont="1" applyFill="1" applyBorder="1" applyAlignment="1" applyProtection="0">
      <alignment vertical="bottom"/>
    </xf>
    <xf numFmtId="60" fontId="2" fillId="5" borderId="7" applyNumberFormat="1" applyFont="1" applyFill="1" applyBorder="1" applyAlignment="1" applyProtection="0">
      <alignment vertical="bottom"/>
    </xf>
    <xf numFmtId="60" fontId="2" fillId="5" borderId="9" applyNumberFormat="1" applyFont="1" applyFill="1" applyBorder="1" applyAlignment="1" applyProtection="0">
      <alignment vertical="bottom"/>
    </xf>
    <xf numFmtId="61" fontId="7" fillId="5" borderId="7" applyNumberFormat="1" applyFont="1" applyFill="1" applyBorder="1" applyAlignment="1" applyProtection="0">
      <alignment vertical="bottom"/>
    </xf>
    <xf numFmtId="59" fontId="7" fillId="5" borderId="12" applyNumberFormat="1" applyFont="1" applyFill="1" applyBorder="1" applyAlignment="1" applyProtection="0">
      <alignment vertical="bottom"/>
    </xf>
    <xf numFmtId="0" fontId="2" borderId="7" applyNumberFormat="0" applyFont="1" applyFill="0" applyBorder="1" applyAlignment="1" applyProtection="0">
      <alignment vertical="bottom"/>
    </xf>
    <xf numFmtId="1" fontId="10" fillId="5" borderId="7" applyNumberFormat="1" applyFont="1" applyFill="1" applyBorder="1" applyAlignment="1" applyProtection="0">
      <alignment vertical="bottom"/>
    </xf>
    <xf numFmtId="1" fontId="8" fillId="5" borderId="7" applyNumberFormat="1" applyFont="1" applyFill="1" applyBorder="1" applyAlignment="1" applyProtection="0">
      <alignment horizontal="right" vertical="bottom"/>
    </xf>
    <xf numFmtId="60" fontId="12" borderId="9" applyNumberFormat="1" applyFont="1" applyFill="0" applyBorder="1" applyAlignment="1" applyProtection="0">
      <alignment vertical="bottom"/>
    </xf>
    <xf numFmtId="60" fontId="12" borderId="6" applyNumberFormat="1" applyFont="1" applyFill="0" applyBorder="1" applyAlignment="1" applyProtection="0">
      <alignment vertical="bottom"/>
    </xf>
    <xf numFmtId="2" fontId="10" fillId="5" borderId="7" applyNumberFormat="1" applyFont="1" applyFill="1" applyBorder="1" applyAlignment="1" applyProtection="0">
      <alignment vertical="bottom"/>
    </xf>
    <xf numFmtId="64" fontId="2" borderId="6" applyNumberFormat="1" applyFont="1" applyFill="0" applyBorder="1" applyAlignment="1" applyProtection="0">
      <alignment vertical="bottom"/>
    </xf>
    <xf numFmtId="65" fontId="2" borderId="6" applyNumberFormat="1" applyFont="1" applyFill="0" applyBorder="1" applyAlignment="1" applyProtection="0">
      <alignment horizontal="center" vertical="bottom"/>
    </xf>
    <xf numFmtId="0" fontId="8" fillId="4" borderId="7" applyNumberFormat="1" applyFont="1" applyFill="1" applyBorder="1" applyAlignment="1" applyProtection="0">
      <alignment horizontal="left" vertical="bottom"/>
    </xf>
    <xf numFmtId="0" fontId="2" borderId="17" applyNumberFormat="0" applyFont="1" applyFill="0" applyBorder="1" applyAlignment="1" applyProtection="0">
      <alignment vertical="bottom"/>
    </xf>
    <xf numFmtId="0" fontId="2" borderId="18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4" borderId="2" applyNumberFormat="1" applyFont="1" applyFill="0" applyBorder="1" applyAlignment="1" applyProtection="0">
      <alignment horizontal="center" vertical="center"/>
    </xf>
    <xf numFmtId="1" fontId="4" borderId="3" applyNumberFormat="1" applyFont="1" applyFill="0" applyBorder="1" applyAlignment="1" applyProtection="0">
      <alignment horizontal="center" vertical="center"/>
    </xf>
    <xf numFmtId="0" fontId="7" fillId="4" borderId="5" applyNumberFormat="1" applyFont="1" applyFill="1" applyBorder="1" applyAlignment="1" applyProtection="0">
      <alignment vertical="bottom"/>
    </xf>
    <xf numFmtId="9" fontId="7" fillId="4" borderId="9" applyNumberFormat="1" applyFont="1" applyFill="1" applyBorder="1" applyAlignment="1" applyProtection="0">
      <alignment vertical="bottom"/>
    </xf>
    <xf numFmtId="60" fontId="7" fillId="4" borderId="24" applyNumberFormat="1" applyFont="1" applyFill="1" applyBorder="1" applyAlignment="1" applyProtection="0">
      <alignment vertical="bottom"/>
    </xf>
    <xf numFmtId="9" fontId="7" fillId="4" borderId="25" applyNumberFormat="1" applyFont="1" applyFill="1" applyBorder="1" applyAlignment="1" applyProtection="0">
      <alignment vertical="bottom"/>
    </xf>
    <xf numFmtId="9" fontId="7" fillId="4" borderId="7" applyNumberFormat="1" applyFont="1" applyFill="1" applyBorder="1" applyAlignment="1" applyProtection="0">
      <alignment vertical="bottom"/>
    </xf>
    <xf numFmtId="60" fontId="7" fillId="4" borderId="15" applyNumberFormat="1" applyFont="1" applyFill="1" applyBorder="1" applyAlignment="1" applyProtection="0">
      <alignment vertical="bottom"/>
    </xf>
    <xf numFmtId="9" fontId="7" fillId="4" borderId="12" applyNumberFormat="1" applyFont="1" applyFill="1" applyBorder="1" applyAlignment="1" applyProtection="0">
      <alignment vertical="bottom"/>
    </xf>
    <xf numFmtId="60" fontId="8" fillId="4" borderId="7" applyNumberFormat="1" applyFont="1" applyFill="1" applyBorder="1" applyAlignment="1" applyProtection="0">
      <alignment vertical="bottom"/>
    </xf>
    <xf numFmtId="9" fontId="7" fillId="4" borderId="6" applyNumberFormat="1" applyFont="1" applyFill="1" applyBorder="1" applyAlignment="1" applyProtection="0">
      <alignment vertical="bottom"/>
    </xf>
    <xf numFmtId="59" fontId="7" fillId="4" borderId="9" applyNumberFormat="1" applyFont="1" applyFill="1" applyBorder="1" applyAlignment="1" applyProtection="0">
      <alignment vertical="bottom"/>
    </xf>
    <xf numFmtId="60" fontId="8" borderId="7" applyNumberFormat="1" applyFont="1" applyFill="0" applyBorder="1" applyAlignment="1" applyProtection="0">
      <alignment vertical="bottom"/>
    </xf>
    <xf numFmtId="9" fontId="7" borderId="9" applyNumberFormat="1" applyFont="1" applyFill="0" applyBorder="1" applyAlignment="1" applyProtection="0">
      <alignment vertical="bottom"/>
    </xf>
    <xf numFmtId="1" fontId="7" borderId="9" applyNumberFormat="1" applyFont="1" applyFill="0" applyBorder="1" applyAlignment="1" applyProtection="0">
      <alignment vertical="bottom"/>
    </xf>
    <xf numFmtId="59" fontId="7" borderId="9" applyNumberFormat="1" applyFont="1" applyFill="0" applyBorder="1" applyAlignment="1" applyProtection="0">
      <alignment vertical="bottom"/>
    </xf>
    <xf numFmtId="60" fontId="10" borderId="7" applyNumberFormat="1" applyFont="1" applyFill="0" applyBorder="1" applyAlignment="1" applyProtection="0">
      <alignment vertical="bottom"/>
    </xf>
    <xf numFmtId="9" fontId="2" borderId="9" applyNumberFormat="1" applyFont="1" applyFill="0" applyBorder="1" applyAlignment="1" applyProtection="0">
      <alignment vertical="bottom"/>
    </xf>
    <xf numFmtId="1" fontId="2" borderId="9" applyNumberFormat="1" applyFont="1" applyFill="0" applyBorder="1" applyAlignment="1" applyProtection="0">
      <alignment vertical="bottom"/>
    </xf>
    <xf numFmtId="59" fontId="2" borderId="9" applyNumberFormat="1" applyFont="1" applyFill="0" applyBorder="1" applyAlignment="1" applyProtection="0">
      <alignment vertical="bottom"/>
    </xf>
    <xf numFmtId="9" fontId="7" borderId="8" applyNumberFormat="1" applyFont="1" applyFill="0" applyBorder="1" applyAlignment="1" applyProtection="0">
      <alignment vertical="bottom"/>
    </xf>
    <xf numFmtId="9" fontId="7" borderId="26" applyNumberFormat="1" applyFont="1" applyFill="0" applyBorder="1" applyAlignment="1" applyProtection="0">
      <alignment vertical="bottom"/>
    </xf>
    <xf numFmtId="9" fontId="2" borderId="26" applyNumberFormat="1" applyFont="1" applyFill="0" applyBorder="1" applyAlignment="1" applyProtection="0">
      <alignment vertical="bottom"/>
    </xf>
    <xf numFmtId="60" fontId="8" fillId="4" borderId="7" applyNumberFormat="1" applyFont="1" applyFill="1" applyBorder="1" applyAlignment="1" applyProtection="0">
      <alignment horizontal="left" vertical="bottom"/>
    </xf>
    <xf numFmtId="1" fontId="7" fillId="4" borderId="9" applyNumberFormat="1" applyFont="1" applyFill="1" applyBorder="1" applyAlignment="1" applyProtection="0">
      <alignment vertical="bottom"/>
    </xf>
    <xf numFmtId="60" fontId="8" borderId="7" applyNumberFormat="1" applyFont="1" applyFill="0" applyBorder="1" applyAlignment="1" applyProtection="0">
      <alignment horizontal="left" vertical="bottom"/>
    </xf>
    <xf numFmtId="0" fontId="8" borderId="23" applyNumberFormat="1" applyFont="1" applyFill="0" applyBorder="1" applyAlignment="1" applyProtection="0">
      <alignment horizontal="left" vertical="bottom"/>
    </xf>
    <xf numFmtId="60" fontId="10" fillId="5" borderId="7" applyNumberFormat="1" applyFont="1" applyFill="1" applyBorder="1" applyAlignment="1" applyProtection="0">
      <alignment vertical="bottom"/>
    </xf>
    <xf numFmtId="9" fontId="2" borderId="7" applyNumberFormat="1" applyFont="1" applyFill="0" applyBorder="1" applyAlignment="1" applyProtection="0">
      <alignment vertical="bottom"/>
    </xf>
    <xf numFmtId="60" fontId="10" borderId="7" applyNumberFormat="1" applyFont="1" applyFill="0" applyBorder="1" applyAlignment="1" applyProtection="0">
      <alignment horizontal="left" vertical="bottom"/>
    </xf>
    <xf numFmtId="60" fontId="13" fillId="5" borderId="7" applyNumberFormat="1" applyFont="1" applyFill="1" applyBorder="1" applyAlignment="1" applyProtection="0">
      <alignment vertical="bottom"/>
    </xf>
    <xf numFmtId="60" fontId="13" borderId="7" applyNumberFormat="1" applyFont="1" applyFill="0" applyBorder="1" applyAlignment="1" applyProtection="0">
      <alignment vertical="bottom"/>
    </xf>
    <xf numFmtId="60" fontId="13" fillId="5" borderId="6" applyNumberFormat="1" applyFont="1" applyFill="1" applyBorder="1" applyAlignment="1" applyProtection="0">
      <alignment vertical="bottom"/>
    </xf>
    <xf numFmtId="0" fontId="14" borderId="7" applyNumberFormat="1" applyFont="1" applyFill="0" applyBorder="1" applyAlignment="1" applyProtection="0">
      <alignment vertical="bottom"/>
    </xf>
    <xf numFmtId="9" fontId="2" fillId="5" borderId="9" applyNumberFormat="1" applyFont="1" applyFill="1" applyBorder="1" applyAlignment="1" applyProtection="0">
      <alignment vertical="bottom"/>
    </xf>
    <xf numFmtId="1" fontId="2" fillId="5" borderId="9" applyNumberFormat="1" applyFont="1" applyFill="1" applyBorder="1" applyAlignment="1" applyProtection="0">
      <alignment vertical="bottom"/>
    </xf>
    <xf numFmtId="59" fontId="2" fillId="5" borderId="9" applyNumberFormat="1" applyFont="1" applyFill="1" applyBorder="1" applyAlignment="1" applyProtection="0">
      <alignment vertical="bottom"/>
    </xf>
    <xf numFmtId="0" fontId="10" borderId="17" applyNumberFormat="1" applyFont="1" applyFill="0" applyBorder="1" applyAlignment="1" applyProtection="0">
      <alignment horizontal="left" vertical="bottom"/>
    </xf>
    <xf numFmtId="60" fontId="10" fillId="5" borderId="19" applyNumberFormat="1" applyFont="1" applyFill="1" applyBorder="1" applyAlignment="1" applyProtection="0">
      <alignment vertical="bottom"/>
    </xf>
    <xf numFmtId="60" fontId="2" fillId="5" borderId="20" applyNumberFormat="1" applyFont="1" applyFill="1" applyBorder="1" applyAlignment="1" applyProtection="0">
      <alignment vertical="bottom"/>
    </xf>
    <xf numFmtId="60" fontId="2" fillId="5" borderId="18" applyNumberFormat="1" applyFont="1" applyFill="1" applyBorder="1" applyAlignment="1" applyProtection="0">
      <alignment vertical="bottom"/>
    </xf>
    <xf numFmtId="60" fontId="2" fillId="5" borderId="19" applyNumberFormat="1" applyFont="1" applyFill="1" applyBorder="1" applyAlignment="1" applyProtection="0">
      <alignment vertical="bottom"/>
    </xf>
    <xf numFmtId="60" fontId="2" fillId="5" borderId="21" applyNumberFormat="1" applyFont="1" applyFill="1" applyBorder="1" applyAlignment="1" applyProtection="0">
      <alignment vertical="bottom"/>
    </xf>
    <xf numFmtId="60" fontId="2" borderId="21" applyNumberFormat="1" applyFont="1" applyFill="0" applyBorder="1" applyAlignment="1" applyProtection="0">
      <alignment vertical="bottom"/>
    </xf>
    <xf numFmtId="9" fontId="2" fillId="5" borderId="21" applyNumberFormat="1" applyFont="1" applyFill="1" applyBorder="1" applyAlignment="1" applyProtection="0">
      <alignment vertical="bottom"/>
    </xf>
    <xf numFmtId="1" fontId="2" fillId="5" borderId="21" applyNumberFormat="1" applyFont="1" applyFill="1" applyBorder="1" applyAlignment="1" applyProtection="0">
      <alignment vertical="bottom"/>
    </xf>
    <xf numFmtId="59" fontId="2" fillId="5" borderId="21" applyNumberFormat="1" applyFont="1" applyFill="1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4" borderId="27" applyNumberFormat="1" applyFont="1" applyFill="0" applyBorder="1" applyAlignment="1" applyProtection="0">
      <alignment horizontal="center" vertical="center"/>
    </xf>
    <xf numFmtId="0" fontId="2" borderId="27" applyNumberFormat="0" applyFont="1" applyFill="0" applyBorder="1" applyAlignment="1" applyProtection="0">
      <alignment vertical="bottom"/>
    </xf>
    <xf numFmtId="0" fontId="4" borderId="27" applyNumberFormat="1" applyFont="1" applyFill="0" applyBorder="1" applyAlignment="1" applyProtection="0">
      <alignment vertical="center"/>
    </xf>
    <xf numFmtId="1" fontId="4" borderId="27" applyNumberFormat="1" applyFont="1" applyFill="0" applyBorder="1" applyAlignment="1" applyProtection="0">
      <alignment vertical="center"/>
    </xf>
    <xf numFmtId="1" fontId="5" fillId="2" borderId="6" applyNumberFormat="1" applyFont="1" applyFill="1" applyBorder="1" applyAlignment="1" applyProtection="0">
      <alignment horizontal="center" vertical="center"/>
    </xf>
    <xf numFmtId="0" fontId="6" fillId="2" borderId="6" applyNumberFormat="1" applyFont="1" applyFill="1" applyBorder="1" applyAlignment="1" applyProtection="0">
      <alignment horizontal="center" vertical="center"/>
    </xf>
    <xf numFmtId="0" fontId="6" fillId="2" borderId="7" applyNumberFormat="1" applyFont="1" applyFill="1" applyBorder="1" applyAlignment="1" applyProtection="0">
      <alignment horizontal="center" vertical="center"/>
    </xf>
    <xf numFmtId="0" fontId="6" fillId="2" borderId="8" applyNumberFormat="1" applyFont="1" applyFill="1" applyBorder="1" applyAlignment="1" applyProtection="0">
      <alignment horizontal="center" vertical="center"/>
    </xf>
    <xf numFmtId="1" fontId="5" fillId="2" borderId="28" applyNumberFormat="1" applyFont="1" applyFill="1" applyBorder="1" applyAlignment="1" applyProtection="0">
      <alignment vertical="bottom"/>
    </xf>
    <xf numFmtId="0" fontId="5" fillId="2" borderId="28" applyNumberFormat="1" applyFont="1" applyFill="1" applyBorder="1" applyAlignment="1" applyProtection="0">
      <alignment horizontal="center" vertical="center"/>
    </xf>
    <xf numFmtId="0" fontId="5" fillId="2" borderId="23" applyNumberFormat="1" applyFont="1" applyFill="1" applyBorder="1" applyAlignment="1" applyProtection="0">
      <alignment horizontal="center" vertical="center"/>
    </xf>
    <xf numFmtId="0" fontId="5" fillId="2" borderId="26" applyNumberFormat="1" applyFont="1" applyFill="1" applyBorder="1" applyAlignment="1" applyProtection="0">
      <alignment horizontal="center" vertical="center"/>
    </xf>
    <xf numFmtId="0" fontId="5" fillId="2" borderId="5" applyNumberFormat="1" applyFont="1" applyFill="1" applyBorder="1" applyAlignment="1" applyProtection="0">
      <alignment horizontal="center" vertical="center"/>
    </xf>
    <xf numFmtId="0" fontId="7" fillId="3" borderId="7" applyNumberFormat="1" applyFont="1" applyFill="1" applyBorder="1" applyAlignment="1" applyProtection="0">
      <alignment vertical="bottom"/>
    </xf>
    <xf numFmtId="9" fontId="2" fillId="3" borderId="9" applyNumberFormat="1" applyFont="1" applyFill="1" applyBorder="1" applyAlignment="1" applyProtection="0">
      <alignment vertical="bottom"/>
    </xf>
    <xf numFmtId="9" fontId="2" fillId="3" borderId="8" applyNumberFormat="1" applyFont="1" applyFill="1" applyBorder="1" applyAlignment="1" applyProtection="0">
      <alignment vertical="bottom"/>
    </xf>
    <xf numFmtId="9" fontId="2" fillId="3" borderId="6" applyNumberFormat="1" applyFont="1" applyFill="1" applyBorder="1" applyAlignment="1" applyProtection="0">
      <alignment vertical="bottom"/>
    </xf>
    <xf numFmtId="9" fontId="2" fillId="3" borderId="7" applyNumberFormat="1" applyFont="1" applyFill="1" applyBorder="1" applyAlignment="1" applyProtection="0">
      <alignment vertical="bottom"/>
    </xf>
    <xf numFmtId="9" fontId="7" fillId="3" borderId="6" applyNumberFormat="1" applyFont="1" applyFill="1" applyBorder="1" applyAlignment="1" applyProtection="0">
      <alignment vertical="bottom"/>
    </xf>
    <xf numFmtId="2" fontId="7" fillId="3" borderId="6" applyNumberFormat="1" applyFont="1" applyFill="1" applyBorder="1" applyAlignment="1" applyProtection="0">
      <alignment vertical="bottom"/>
    </xf>
    <xf numFmtId="0" fontId="8" fillId="3" borderId="7" applyNumberFormat="1" applyFont="1" applyFill="1" applyBorder="1" applyAlignment="1" applyProtection="0">
      <alignment horizontal="left" vertical="bottom"/>
    </xf>
    <xf numFmtId="9" fontId="7" fillId="3" borderId="9" applyNumberFormat="1" applyFont="1" applyFill="1" applyBorder="1" applyAlignment="1" applyProtection="0">
      <alignment vertical="bottom"/>
    </xf>
    <xf numFmtId="2" fontId="7" fillId="3" borderId="9" applyNumberFormat="1" applyFont="1" applyFill="1" applyBorder="1" applyAlignment="1" applyProtection="0">
      <alignment vertical="bottom"/>
    </xf>
    <xf numFmtId="0" fontId="8" borderId="29" applyNumberFormat="1" applyFont="1" applyFill="0" applyBorder="1" applyAlignment="1" applyProtection="0">
      <alignment horizontal="left" vertical="bottom"/>
    </xf>
    <xf numFmtId="9" fontId="7" fillId="5" borderId="9" applyNumberFormat="1" applyFont="1" applyFill="1" applyBorder="1" applyAlignment="1" applyProtection="0">
      <alignment vertical="bottom"/>
    </xf>
    <xf numFmtId="9" fontId="7" fillId="5" borderId="8" applyNumberFormat="1" applyFont="1" applyFill="1" applyBorder="1" applyAlignment="1" applyProtection="0">
      <alignment vertical="bottom"/>
    </xf>
    <xf numFmtId="9" fontId="7" fillId="5" borderId="6" applyNumberFormat="1" applyFont="1" applyFill="1" applyBorder="1" applyAlignment="1" applyProtection="0">
      <alignment vertical="bottom"/>
    </xf>
    <xf numFmtId="9" fontId="7" fillId="5" borderId="7" applyNumberFormat="1" applyFont="1" applyFill="1" applyBorder="1" applyAlignment="1" applyProtection="0">
      <alignment vertical="bottom"/>
    </xf>
    <xf numFmtId="9" fontId="7" borderId="30" applyNumberFormat="1" applyFont="1" applyFill="0" applyBorder="1" applyAlignment="1" applyProtection="0">
      <alignment vertical="bottom"/>
    </xf>
    <xf numFmtId="9" fontId="7" borderId="31" applyNumberFormat="1" applyFont="1" applyFill="0" applyBorder="1" applyAlignment="1" applyProtection="0">
      <alignment vertical="bottom"/>
    </xf>
    <xf numFmtId="9" fontId="7" borderId="29" applyNumberFormat="1" applyFont="1" applyFill="0" applyBorder="1" applyAlignment="1" applyProtection="0">
      <alignment vertical="bottom"/>
    </xf>
    <xf numFmtId="9" fontId="7" borderId="21" applyNumberFormat="1" applyFont="1" applyFill="0" applyBorder="1" applyAlignment="1" applyProtection="0">
      <alignment vertical="bottom"/>
    </xf>
    <xf numFmtId="9" fontId="2" borderId="31" applyNumberFormat="1" applyFont="1" applyFill="0" applyBorder="1" applyAlignment="1" applyProtection="0">
      <alignment vertical="bottom"/>
    </xf>
    <xf numFmtId="9" fontId="2" borderId="29" applyNumberFormat="1" applyFont="1" applyFill="0" applyBorder="1" applyAlignment="1" applyProtection="0">
      <alignment vertical="bottom"/>
    </xf>
    <xf numFmtId="2" fontId="7" borderId="21" applyNumberFormat="1" applyFont="1" applyFill="0" applyBorder="1" applyAlignment="1" applyProtection="0">
      <alignment vertical="bottom"/>
    </xf>
    <xf numFmtId="9" fontId="2" borderId="21" applyNumberFormat="1" applyFont="1" applyFill="0" applyBorder="1" applyAlignment="1" applyProtection="0">
      <alignment vertical="bottom"/>
    </xf>
    <xf numFmtId="0" fontId="10" borderId="32" applyNumberFormat="1" applyFont="1" applyFill="0" applyBorder="1" applyAlignment="1" applyProtection="0">
      <alignment horizontal="left" vertical="bottom"/>
    </xf>
    <xf numFmtId="9" fontId="2" fillId="5" borderId="8" applyNumberFormat="1" applyFont="1" applyFill="1" applyBorder="1" applyAlignment="1" applyProtection="0">
      <alignment vertical="bottom"/>
    </xf>
    <xf numFmtId="9" fontId="2" fillId="5" borderId="6" applyNumberFormat="1" applyFont="1" applyFill="1" applyBorder="1" applyAlignment="1" applyProtection="0">
      <alignment vertical="bottom"/>
    </xf>
    <xf numFmtId="9" fontId="2" fillId="5" borderId="7" applyNumberFormat="1" applyFont="1" applyFill="1" applyBorder="1" applyAlignment="1" applyProtection="0">
      <alignment vertical="bottom"/>
    </xf>
    <xf numFmtId="9" fontId="2" borderId="33" applyNumberFormat="1" applyFont="1" applyFill="0" applyBorder="1" applyAlignment="1" applyProtection="0">
      <alignment vertical="bottom"/>
    </xf>
    <xf numFmtId="9" fontId="2" borderId="34" applyNumberFormat="1" applyFont="1" applyFill="0" applyBorder="1" applyAlignment="1" applyProtection="0">
      <alignment vertical="bottom"/>
    </xf>
    <xf numFmtId="9" fontId="2" borderId="32" applyNumberFormat="1" applyFont="1" applyFill="0" applyBorder="1" applyAlignment="1" applyProtection="0">
      <alignment vertical="bottom"/>
    </xf>
    <xf numFmtId="9" fontId="2" borderId="35" applyNumberFormat="1" applyFont="1" applyFill="0" applyBorder="1" applyAlignment="1" applyProtection="0">
      <alignment vertical="bottom"/>
    </xf>
    <xf numFmtId="2" fontId="2" borderId="35" applyNumberFormat="1" applyFont="1" applyFill="0" applyBorder="1" applyAlignment="1" applyProtection="0">
      <alignment vertical="bottom"/>
    </xf>
    <xf numFmtId="0" fontId="8" borderId="32" applyNumberFormat="1" applyFont="1" applyFill="0" applyBorder="1" applyAlignment="1" applyProtection="0">
      <alignment horizontal="left" vertical="bottom"/>
    </xf>
    <xf numFmtId="9" fontId="7" borderId="33" applyNumberFormat="1" applyFont="1" applyFill="0" applyBorder="1" applyAlignment="1" applyProtection="0">
      <alignment vertical="bottom"/>
    </xf>
    <xf numFmtId="9" fontId="7" borderId="34" applyNumberFormat="1" applyFont="1" applyFill="0" applyBorder="1" applyAlignment="1" applyProtection="0">
      <alignment vertical="bottom"/>
    </xf>
    <xf numFmtId="9" fontId="7" borderId="32" applyNumberFormat="1" applyFont="1" applyFill="0" applyBorder="1" applyAlignment="1" applyProtection="0">
      <alignment vertical="bottom"/>
    </xf>
    <xf numFmtId="9" fontId="7" borderId="35" applyNumberFormat="1" applyFont="1" applyFill="0" applyBorder="1" applyAlignment="1" applyProtection="0">
      <alignment vertical="bottom"/>
    </xf>
    <xf numFmtId="2" fontId="7" borderId="35" applyNumberFormat="1" applyFont="1" applyFill="0" applyBorder="1" applyAlignment="1" applyProtection="0">
      <alignment vertical="bottom"/>
    </xf>
    <xf numFmtId="0" fontId="10" borderId="36" applyNumberFormat="1" applyFont="1" applyFill="0" applyBorder="1" applyAlignment="1" applyProtection="0">
      <alignment horizontal="left" vertical="bottom"/>
    </xf>
    <xf numFmtId="9" fontId="2" borderId="37" applyNumberFormat="1" applyFont="1" applyFill="0" applyBorder="1" applyAlignment="1" applyProtection="0">
      <alignment vertical="bottom"/>
    </xf>
    <xf numFmtId="9" fontId="2" borderId="27" applyNumberFormat="1" applyFont="1" applyFill="0" applyBorder="1" applyAlignment="1" applyProtection="0">
      <alignment vertical="bottom"/>
    </xf>
    <xf numFmtId="9" fontId="2" borderId="36" applyNumberFormat="1" applyFont="1" applyFill="0" applyBorder="1" applyAlignment="1" applyProtection="0">
      <alignment vertical="bottom"/>
    </xf>
    <xf numFmtId="9" fontId="2" borderId="38" applyNumberFormat="1" applyFont="1" applyFill="0" applyBorder="1" applyAlignment="1" applyProtection="0">
      <alignment vertical="bottom"/>
    </xf>
    <xf numFmtId="2" fontId="2" borderId="38" applyNumberFormat="1" applyFont="1" applyFill="0" applyBorder="1" applyAlignment="1" applyProtection="0">
      <alignment vertical="bottom"/>
    </xf>
    <xf numFmtId="2" fontId="2" fillId="3" borderId="9" applyNumberFormat="1" applyFont="1" applyFill="1" applyBorder="1" applyAlignment="1" applyProtection="0">
      <alignment vertical="bottom"/>
    </xf>
    <xf numFmtId="9" fontId="2" borderId="30" applyNumberFormat="1" applyFont="1" applyFill="0" applyBorder="1" applyAlignment="1" applyProtection="0">
      <alignment vertical="bottom"/>
    </xf>
    <xf numFmtId="0" fontId="8" borderId="32" applyNumberFormat="1" applyFont="1" applyFill="0" applyBorder="1" applyAlignment="1" applyProtection="0">
      <alignment vertical="bottom"/>
    </xf>
    <xf numFmtId="0" fontId="10" borderId="34" applyNumberFormat="1" applyFont="1" applyFill="0" applyBorder="1" applyAlignment="1" applyProtection="0">
      <alignment horizontal="left" vertical="bottom"/>
    </xf>
    <xf numFmtId="0" fontId="2" borderId="28" applyNumberFormat="0" applyFont="1" applyFill="0" applyBorder="1" applyAlignment="1" applyProtection="0">
      <alignment vertical="bottom"/>
    </xf>
    <xf numFmtId="0" fontId="2" borderId="34" applyNumberFormat="0" applyFont="1" applyFill="0" applyBorder="1" applyAlignment="1" applyProtection="0">
      <alignment vertical="bottom"/>
    </xf>
    <xf numFmtId="0" fontId="2" borderId="28" applyNumberFormat="1" applyFont="1" applyFill="0" applyBorder="1" applyAlignment="1" applyProtection="0">
      <alignment vertical="bottom"/>
    </xf>
    <xf numFmtId="0" fontId="2" borderId="34" applyNumberFormat="1" applyFont="1" applyFill="0" applyBorder="1" applyAlignment="1" applyProtection="0">
      <alignment vertical="bottom"/>
    </xf>
    <xf numFmtId="9" fontId="7" borderId="27" applyNumberFormat="1" applyFont="1" applyFill="0" applyBorder="1" applyAlignment="1" applyProtection="0">
      <alignment vertical="bottom"/>
    </xf>
    <xf numFmtId="2" fontId="2" borderId="36" applyNumberFormat="1" applyFont="1" applyFill="0" applyBorder="1" applyAlignment="1" applyProtection="0">
      <alignment vertical="bottom"/>
    </xf>
    <xf numFmtId="2" fontId="2" borderId="27" applyNumberFormat="1" applyFont="1" applyFill="0" applyBorder="1" applyAlignment="1" applyProtection="0">
      <alignment vertical="bottom"/>
    </xf>
    <xf numFmtId="9" fontId="7" fillId="3" borderId="8" applyNumberFormat="1" applyFont="1" applyFill="1" applyBorder="1" applyAlignment="1" applyProtection="0">
      <alignment vertical="bottom"/>
    </xf>
    <xf numFmtId="9" fontId="7" fillId="3" borderId="7" applyNumberFormat="1" applyFont="1" applyFill="1" applyBorder="1" applyAlignment="1" applyProtection="0">
      <alignment vertical="bottom"/>
    </xf>
    <xf numFmtId="2" fontId="7" fillId="3" borderId="7" applyNumberFormat="1" applyFont="1" applyFill="1" applyBorder="1" applyAlignment="1" applyProtection="0">
      <alignment vertical="bottom"/>
    </xf>
    <xf numFmtId="0" fontId="2" borderId="29" applyNumberFormat="1" applyFont="1" applyFill="0" applyBorder="1" applyAlignment="1" applyProtection="0">
      <alignment vertical="bottom"/>
    </xf>
    <xf numFmtId="2" fontId="2" borderId="29" applyNumberFormat="1" applyFont="1" applyFill="0" applyBorder="1" applyAlignment="1" applyProtection="0">
      <alignment vertical="bottom"/>
    </xf>
    <xf numFmtId="2" fontId="2" borderId="31" applyNumberFormat="1" applyFont="1" applyFill="0" applyBorder="1" applyAlignment="1" applyProtection="0">
      <alignment vertical="bottom"/>
    </xf>
    <xf numFmtId="0" fontId="2" borderId="32" applyNumberFormat="1" applyFont="1" applyFill="0" applyBorder="1" applyAlignment="1" applyProtection="0">
      <alignment vertical="bottom"/>
    </xf>
    <xf numFmtId="2" fontId="2" borderId="32" applyNumberFormat="1" applyFont="1" applyFill="0" applyBorder="1" applyAlignment="1" applyProtection="0">
      <alignment vertical="bottom"/>
    </xf>
    <xf numFmtId="2" fontId="2" borderId="34" applyNumberFormat="1" applyFont="1" applyFill="0" applyBorder="1" applyAlignment="1" applyProtection="0">
      <alignment vertical="bottom"/>
    </xf>
    <xf numFmtId="0" fontId="2" borderId="32" applyNumberFormat="0" applyFont="1" applyFill="0" applyBorder="1" applyAlignment="1" applyProtection="0">
      <alignment vertical="bottom"/>
    </xf>
    <xf numFmtId="60" fontId="2" borderId="30" applyNumberFormat="1" applyFont="1" applyFill="0" applyBorder="1" applyAlignment="1" applyProtection="0">
      <alignment vertical="bottom"/>
    </xf>
    <xf numFmtId="0" fontId="2" borderId="31" applyNumberFormat="1" applyFont="1" applyFill="0" applyBorder="1" applyAlignment="1" applyProtection="0">
      <alignment vertical="bottom"/>
    </xf>
    <xf numFmtId="1" fontId="2" borderId="29" applyNumberFormat="1" applyFont="1" applyFill="0" applyBorder="1" applyAlignment="1" applyProtection="0">
      <alignment vertical="bottom"/>
    </xf>
    <xf numFmtId="0" fontId="2" borderId="33" applyNumberFormat="1" applyFont="1" applyFill="0" applyBorder="1" applyAlignment="1" applyProtection="0">
      <alignment vertical="bottom"/>
    </xf>
    <xf numFmtId="1" fontId="2" borderId="32" applyNumberFormat="1" applyFont="1" applyFill="0" applyBorder="1" applyAlignment="1" applyProtection="0">
      <alignment vertical="bottom"/>
    </xf>
    <xf numFmtId="1" fontId="2" borderId="33" applyNumberFormat="1" applyFont="1" applyFill="0" applyBorder="1" applyAlignment="1" applyProtection="0">
      <alignment vertical="bottom"/>
    </xf>
    <xf numFmtId="1" fontId="2" borderId="34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4" fontId="2" fillId="3" borderId="6" applyNumberFormat="1" applyFont="1" applyFill="1" applyBorder="1" applyAlignment="1" applyProtection="0">
      <alignment vertical="bottom"/>
    </xf>
    <xf numFmtId="4" fontId="2" fillId="3" borderId="12" applyNumberFormat="1" applyFont="1" applyFill="1" applyBorder="1" applyAlignment="1" applyProtection="0">
      <alignment vertical="bottom"/>
    </xf>
    <xf numFmtId="9" fontId="2" borderId="6" applyNumberFormat="1" applyFont="1" applyFill="0" applyBorder="1" applyAlignment="1" applyProtection="0">
      <alignment vertical="bottom"/>
    </xf>
    <xf numFmtId="9" fontId="2" borderId="8" applyNumberFormat="1" applyFont="1" applyFill="0" applyBorder="1" applyAlignment="1" applyProtection="0">
      <alignment vertical="bottom"/>
    </xf>
    <xf numFmtId="1" fontId="2" borderId="19" applyNumberFormat="1" applyFont="1" applyFill="0" applyBorder="1" applyAlignment="1" applyProtection="0">
      <alignment vertical="bottom"/>
    </xf>
    <xf numFmtId="0" fontId="2" borderId="20" applyNumberFormat="1" applyFont="1" applyFill="0" applyBorder="1" applyAlignment="1" applyProtection="0">
      <alignment vertical="bottom"/>
    </xf>
    <xf numFmtId="1" fontId="2" borderId="20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15" fillId="2" borderId="6" applyNumberFormat="1" applyFont="1" applyFill="1" applyBorder="1" applyAlignment="1" applyProtection="0">
      <alignment horizontal="center" vertical="center"/>
    </xf>
    <xf numFmtId="60" fontId="6" fillId="2" borderId="6" applyNumberFormat="1" applyFont="1" applyFill="1" applyBorder="1" applyAlignment="1" applyProtection="0">
      <alignment horizontal="center" vertical="center"/>
    </xf>
    <xf numFmtId="60" fontId="6" fillId="2" borderId="7" applyNumberFormat="1" applyFont="1" applyFill="1" applyBorder="1" applyAlignment="1" applyProtection="0">
      <alignment horizontal="center" vertical="center"/>
    </xf>
    <xf numFmtId="60" fontId="6" fillId="2" borderId="8" applyNumberFormat="1" applyFont="1" applyFill="1" applyBorder="1" applyAlignment="1" applyProtection="0">
      <alignment horizontal="center" vertical="center"/>
    </xf>
    <xf numFmtId="60" fontId="6" fillId="2" borderId="6" applyNumberFormat="1" applyFont="1" applyFill="1" applyBorder="1" applyAlignment="1" applyProtection="0">
      <alignment vertical="center"/>
    </xf>
    <xf numFmtId="60" fontId="6" fillId="2" borderId="12" applyNumberFormat="1" applyFont="1" applyFill="1" applyBorder="1" applyAlignment="1" applyProtection="0">
      <alignment vertical="center"/>
    </xf>
    <xf numFmtId="1" fontId="2" fillId="2" borderId="5" applyNumberFormat="1" applyFont="1" applyFill="1" applyBorder="1" applyAlignment="1" applyProtection="0">
      <alignment vertical="bottom"/>
    </xf>
    <xf numFmtId="64" fontId="2" fillId="2" borderId="6" applyNumberFormat="1" applyFont="1" applyFill="1" applyBorder="1" applyAlignment="1" applyProtection="0">
      <alignment vertical="bottom"/>
    </xf>
    <xf numFmtId="0" fontId="5" fillId="2" borderId="12" applyNumberFormat="1" applyFont="1" applyFill="1" applyBorder="1" applyAlignment="1" applyProtection="0">
      <alignment horizontal="center" vertical="center"/>
    </xf>
    <xf numFmtId="64" fontId="7" fillId="4" borderId="9" applyNumberFormat="1" applyFont="1" applyFill="1" applyBorder="1" applyAlignment="1" applyProtection="0">
      <alignment vertical="bottom"/>
    </xf>
    <xf numFmtId="60" fontId="7" fillId="4" borderId="12" applyNumberFormat="1" applyFont="1" applyFill="1" applyBorder="1" applyAlignment="1" applyProtection="0">
      <alignment horizontal="right" vertical="bottom"/>
    </xf>
    <xf numFmtId="0" fontId="8" fillId="4" borderId="23" applyNumberFormat="1" applyFont="1" applyFill="1" applyBorder="1" applyAlignment="1" applyProtection="0">
      <alignment horizontal="left" vertical="bottom"/>
    </xf>
    <xf numFmtId="60" fontId="7" fillId="4" borderId="12" applyNumberFormat="1" applyFont="1" applyFill="1" applyBorder="1" applyAlignment="1" applyProtection="0">
      <alignment vertical="bottom"/>
    </xf>
    <xf numFmtId="64" fontId="7" borderId="9" applyNumberFormat="1" applyFont="1" applyFill="0" applyBorder="1" applyAlignment="1" applyProtection="0">
      <alignment vertical="bottom"/>
    </xf>
    <xf numFmtId="60" fontId="7" fillId="5" borderId="9" applyNumberFormat="1" applyFont="1" applyFill="1" applyBorder="1" applyAlignment="1" applyProtection="0">
      <alignment vertical="bottom"/>
    </xf>
    <xf numFmtId="60" fontId="7" fillId="5" borderId="12" applyNumberFormat="1" applyFont="1" applyFill="1" applyBorder="1" applyAlignment="1" applyProtection="0">
      <alignment vertical="bottom"/>
    </xf>
    <xf numFmtId="0" fontId="10" borderId="23" applyNumberFormat="1" applyFont="1" applyFill="0" applyBorder="1" applyAlignment="1" applyProtection="0">
      <alignment horizontal="left" vertical="bottom"/>
    </xf>
    <xf numFmtId="64" fontId="2" borderId="9" applyNumberFormat="1" applyFont="1" applyFill="0" applyBorder="1" applyAlignment="1" applyProtection="0">
      <alignment vertical="bottom"/>
    </xf>
    <xf numFmtId="60" fontId="2" fillId="5" borderId="12" applyNumberFormat="1" applyFont="1" applyFill="1" applyBorder="1" applyAlignment="1" applyProtection="0">
      <alignment vertical="bottom"/>
    </xf>
    <xf numFmtId="0" fontId="8" fillId="5" borderId="23" applyNumberFormat="1" applyFont="1" applyFill="1" applyBorder="1" applyAlignment="1" applyProtection="0">
      <alignment horizontal="left" vertical="bottom"/>
    </xf>
    <xf numFmtId="64" fontId="7" fillId="5" borderId="9" applyNumberFormat="1" applyFont="1" applyFill="1" applyBorder="1" applyAlignment="1" applyProtection="0">
      <alignment vertical="bottom"/>
    </xf>
    <xf numFmtId="0" fontId="10" fillId="5" borderId="23" applyNumberFormat="1" applyFont="1" applyFill="1" applyBorder="1" applyAlignment="1" applyProtection="0">
      <alignment horizontal="left" vertical="bottom"/>
    </xf>
    <xf numFmtId="64" fontId="2" fillId="5" borderId="9" applyNumberFormat="1" applyFont="1" applyFill="1" applyBorder="1" applyAlignment="1" applyProtection="0">
      <alignment vertical="bottom"/>
    </xf>
    <xf numFmtId="2" fontId="2" fillId="5" borderId="9" applyNumberFormat="1" applyFont="1" applyFill="1" applyBorder="1" applyAlignment="1" applyProtection="0">
      <alignment vertical="bottom"/>
    </xf>
    <xf numFmtId="64" fontId="2" fillId="5" borderId="6" applyNumberFormat="1" applyFont="1" applyFill="1" applyBorder="1" applyAlignment="1" applyProtection="0">
      <alignment vertical="bottom"/>
    </xf>
    <xf numFmtId="64" fontId="10" borderId="7" applyNumberFormat="1" applyFont="1" applyFill="0" applyBorder="1" applyAlignment="1" applyProtection="0">
      <alignment horizontal="left" vertical="bottom"/>
    </xf>
    <xf numFmtId="60" fontId="7" borderId="12" applyNumberFormat="1" applyFont="1" applyFill="0" applyBorder="1" applyAlignment="1" applyProtection="0">
      <alignment vertical="bottom"/>
    </xf>
    <xf numFmtId="60" fontId="2" borderId="26" applyNumberFormat="1" applyFont="1" applyFill="0" applyBorder="1" applyAlignment="1" applyProtection="0">
      <alignment vertical="bottom"/>
    </xf>
    <xf numFmtId="60" fontId="13" borderId="8" applyNumberFormat="1" applyFont="1" applyFill="0" applyBorder="1" applyAlignment="1" applyProtection="0">
      <alignment vertical="bottom"/>
    </xf>
    <xf numFmtId="60" fontId="13" borderId="9" applyNumberFormat="1" applyFont="1" applyFill="0" applyBorder="1" applyAlignment="1" applyProtection="0">
      <alignment vertical="bottom"/>
    </xf>
    <xf numFmtId="0" fontId="8" borderId="23" applyNumberFormat="1" applyFont="1" applyFill="0" applyBorder="1" applyAlignment="1" applyProtection="0">
      <alignment vertical="bottom"/>
    </xf>
    <xf numFmtId="60" fontId="13" borderId="26" applyNumberFormat="1" applyFont="1" applyFill="0" applyBorder="1" applyAlignment="1" applyProtection="0">
      <alignment vertical="bottom"/>
    </xf>
    <xf numFmtId="0" fontId="2" borderId="6" applyNumberFormat="1" applyFont="1" applyFill="0" applyBorder="1" applyAlignment="1" applyProtection="0">
      <alignment vertical="bottom"/>
    </xf>
    <xf numFmtId="60" fontId="13" borderId="6" applyNumberFormat="1" applyFont="1" applyFill="0" applyBorder="1" applyAlignment="1" applyProtection="0">
      <alignment vertical="bottom"/>
    </xf>
    <xf numFmtId="60" fontId="2" fillId="5" borderId="26" applyNumberFormat="1" applyFont="1" applyFill="1" applyBorder="1" applyAlignment="1" applyProtection="0">
      <alignment vertical="bottom"/>
    </xf>
    <xf numFmtId="0" fontId="2" borderId="23" applyNumberFormat="1" applyFont="1" applyFill="0" applyBorder="1" applyAlignment="1" applyProtection="0">
      <alignment vertical="bottom"/>
    </xf>
    <xf numFmtId="0" fontId="2" borderId="19" applyNumberFormat="0" applyFont="1" applyFill="0" applyBorder="1" applyAlignment="1" applyProtection="0">
      <alignment vertical="bottom"/>
    </xf>
    <xf numFmtId="0" fontId="2" borderId="20" applyNumberFormat="0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15" fillId="2" borderId="6" applyNumberFormat="1" applyFont="1" applyFill="1" applyBorder="1" applyAlignment="1" applyProtection="0">
      <alignment horizontal="center" vertical="center"/>
    </xf>
    <xf numFmtId="1" fontId="2" fillId="2" borderId="6" applyNumberFormat="1" applyFont="1" applyFill="1" applyBorder="1" applyAlignment="1" applyProtection="0">
      <alignment vertical="bottom"/>
    </xf>
    <xf numFmtId="60" fontId="2" fillId="2" borderId="6" applyNumberFormat="1" applyFont="1" applyFill="1" applyBorder="1" applyAlignment="1" applyProtection="0">
      <alignment vertical="bottom"/>
    </xf>
    <xf numFmtId="1" fontId="5" fillId="2" borderId="23" applyNumberFormat="1" applyFont="1" applyFill="1" applyBorder="1" applyAlignment="1" applyProtection="0">
      <alignment vertical="bottom"/>
    </xf>
    <xf numFmtId="60" fontId="5" fillId="2" borderId="8" applyNumberFormat="1" applyFont="1" applyFill="1" applyBorder="1" applyAlignment="1" applyProtection="0">
      <alignment horizontal="center" vertical="center"/>
    </xf>
    <xf numFmtId="61" fontId="7" fillId="4" borderId="6" applyNumberFormat="1" applyFont="1" applyFill="1" applyBorder="1" applyAlignment="1" applyProtection="0">
      <alignment horizontal="right" vertical="bottom"/>
    </xf>
    <xf numFmtId="61" fontId="7" fillId="4" borderId="12" applyNumberFormat="1" applyFont="1" applyFill="1" applyBorder="1" applyAlignment="1" applyProtection="0">
      <alignment horizontal="right" vertical="bottom"/>
    </xf>
    <xf numFmtId="61" fontId="7" fillId="4" borderId="6" applyNumberFormat="1" applyFont="1" applyFill="1" applyBorder="1" applyAlignment="1" applyProtection="0">
      <alignment vertical="bottom"/>
    </xf>
    <xf numFmtId="61" fontId="7" fillId="4" borderId="12" applyNumberFormat="1" applyFont="1" applyFill="1" applyBorder="1" applyAlignment="1" applyProtection="0">
      <alignment vertical="bottom"/>
    </xf>
    <xf numFmtId="61" fontId="2" borderId="26" applyNumberFormat="1" applyFont="1" applyFill="0" applyBorder="1" applyAlignment="1" applyProtection="0">
      <alignment vertical="bottom"/>
    </xf>
    <xf numFmtId="60" fontId="2" fillId="4" borderId="9" applyNumberFormat="1" applyFont="1" applyFill="1" applyBorder="1" applyAlignment="1" applyProtection="0">
      <alignment vertical="bottom"/>
    </xf>
    <xf numFmtId="61" fontId="2" fillId="4" borderId="6" applyNumberFormat="1" applyFont="1" applyFill="1" applyBorder="1" applyAlignment="1" applyProtection="0">
      <alignment vertical="bottom"/>
    </xf>
    <xf numFmtId="61" fontId="2" fillId="4" borderId="12" applyNumberFormat="1" applyFont="1" applyFill="1" applyBorder="1" applyAlignment="1" applyProtection="0">
      <alignment vertical="bottom"/>
    </xf>
    <xf numFmtId="61" fontId="7" borderId="12" applyNumberFormat="1" applyFont="1" applyFill="0" applyBorder="1" applyAlignment="1" applyProtection="0">
      <alignment vertical="bottom"/>
    </xf>
    <xf numFmtId="61" fontId="2" borderId="12" applyNumberFormat="1" applyFont="1" applyFill="0" applyBorder="1" applyAlignment="1" applyProtection="0">
      <alignment vertical="bottom"/>
    </xf>
    <xf numFmtId="0" fontId="2" borderId="9" applyNumberFormat="0" applyFont="1" applyFill="0" applyBorder="1" applyAlignment="1" applyProtection="0">
      <alignment vertical="bottom"/>
    </xf>
    <xf numFmtId="0" fontId="2" borderId="23" applyNumberFormat="0" applyFont="1" applyFill="0" applyBorder="1" applyAlignment="1" applyProtection="0">
      <alignment vertical="bottom"/>
    </xf>
    <xf numFmtId="64" fontId="2" borderId="8" applyNumberFormat="1" applyFont="1" applyFill="0" applyBorder="1" applyAlignment="1" applyProtection="0">
      <alignment vertical="bottom"/>
    </xf>
    <xf numFmtId="64" fontId="2" borderId="7" applyNumberFormat="1" applyFont="1" applyFill="0" applyBorder="1" applyAlignment="1" applyProtection="0">
      <alignment vertical="bottom"/>
    </xf>
    <xf numFmtId="61" fontId="2" fillId="5" borderId="9" applyNumberFormat="1" applyFont="1" applyFill="1" applyBorder="1" applyAlignment="1" applyProtection="0">
      <alignment vertical="bottom"/>
    </xf>
    <xf numFmtId="61" fontId="2" fillId="5" borderId="26" applyNumberFormat="1" applyFont="1" applyFill="1" applyBorder="1" applyAlignment="1" applyProtection="0">
      <alignment vertical="bottom"/>
    </xf>
    <xf numFmtId="60" fontId="13" fillId="5" borderId="9" applyNumberFormat="1" applyFont="1" applyFill="1" applyBorder="1" applyAlignment="1" applyProtection="0">
      <alignment vertical="bottom"/>
    </xf>
    <xf numFmtId="61" fontId="2" fillId="5" borderId="8" applyNumberFormat="1" applyFont="1" applyFill="1" applyBorder="1" applyAlignment="1" applyProtection="0">
      <alignment vertical="bottom"/>
    </xf>
    <xf numFmtId="0" fontId="2" borderId="8" applyNumberFormat="1" applyFont="1" applyFill="0" applyBorder="1" applyAlignment="1" applyProtection="0">
      <alignment vertical="bottom"/>
    </xf>
    <xf numFmtId="0" fontId="2" borderId="12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16" borderId="1" applyNumberFormat="1" applyFont="1" applyFill="0" applyBorder="1" applyAlignment="1" applyProtection="0">
      <alignment horizontal="center" vertical="center"/>
    </xf>
    <xf numFmtId="1" fontId="16" borderId="2" applyNumberFormat="1" applyFont="1" applyFill="0" applyBorder="1" applyAlignment="1" applyProtection="0">
      <alignment horizontal="center" vertical="center"/>
    </xf>
    <xf numFmtId="1" fontId="2" fillId="2" borderId="5" applyNumberFormat="1" applyFont="1" applyFill="1" applyBorder="1" applyAlignment="1" applyProtection="0">
      <alignment horizontal="center" vertical="center"/>
    </xf>
    <xf numFmtId="60" fontId="17" fillId="2" borderId="8" applyNumberFormat="1" applyFont="1" applyFill="1" applyBorder="1" applyAlignment="1" applyProtection="0">
      <alignment horizontal="center" vertical="center"/>
    </xf>
    <xf numFmtId="60" fontId="17" fillId="2" borderId="6" applyNumberFormat="1" applyFont="1" applyFill="1" applyBorder="1" applyAlignment="1" applyProtection="0">
      <alignment horizontal="center" vertical="center"/>
    </xf>
    <xf numFmtId="60" fontId="17" fillId="2" borderId="7" applyNumberFormat="1" applyFont="1" applyFill="1" applyBorder="1" applyAlignment="1" applyProtection="0">
      <alignment horizontal="center" vertical="center"/>
    </xf>
    <xf numFmtId="0" fontId="5" fillId="2" borderId="8" applyNumberFormat="1" applyFont="1" applyFill="1" applyBorder="1" applyAlignment="1" applyProtection="0">
      <alignment horizontal="left" vertical="center"/>
    </xf>
    <xf numFmtId="60" fontId="5" fillId="2" borderId="6" applyNumberFormat="1" applyFont="1" applyFill="1" applyBorder="1" applyAlignment="1" applyProtection="0">
      <alignment horizontal="center" vertical="center"/>
    </xf>
    <xf numFmtId="60" fontId="6" fillId="2" borderId="8" applyNumberFormat="1" applyFont="1" applyFill="1" applyBorder="1" applyAlignment="1" applyProtection="0">
      <alignment vertical="center"/>
    </xf>
    <xf numFmtId="9" fontId="7" fillId="4" borderId="8" applyNumberFormat="1" applyFont="1" applyFill="1" applyBorder="1" applyAlignment="1" applyProtection="0">
      <alignment horizontal="right" vertical="bottom"/>
    </xf>
    <xf numFmtId="2" fontId="7" fillId="4" borderId="9" applyNumberFormat="1" applyFont="1" applyFill="1" applyBorder="1" applyAlignment="1" applyProtection="0">
      <alignment vertical="bottom"/>
    </xf>
    <xf numFmtId="2" fontId="7" fillId="5" borderId="6" applyNumberFormat="1" applyFont="1" applyFill="1" applyBorder="1" applyAlignment="1" applyProtection="0">
      <alignment vertical="bottom"/>
    </xf>
    <xf numFmtId="2" fontId="7" borderId="6" applyNumberFormat="1" applyFont="1" applyFill="0" applyBorder="1" applyAlignment="1" applyProtection="0">
      <alignment vertical="bottom"/>
    </xf>
    <xf numFmtId="2" fontId="7" fillId="5" borderId="9" applyNumberFormat="1" applyFont="1" applyFill="1" applyBorder="1" applyAlignment="1" applyProtection="0">
      <alignment vertical="bottom"/>
    </xf>
    <xf numFmtId="2" fontId="2" fillId="5" borderId="6" applyNumberFormat="1" applyFont="1" applyFill="1" applyBorder="1" applyAlignment="1" applyProtection="0">
      <alignment vertical="bottom"/>
    </xf>
    <xf numFmtId="2" fontId="2" fillId="5" borderId="8" applyNumberFormat="1" applyFont="1" applyFill="1" applyBorder="1" applyAlignment="1" applyProtection="0">
      <alignment vertical="bottom"/>
    </xf>
    <xf numFmtId="2" fontId="13" fillId="5" borderId="6" applyNumberFormat="1" applyFont="1" applyFill="1" applyBorder="1" applyAlignment="1" applyProtection="0">
      <alignment vertical="bottom"/>
    </xf>
    <xf numFmtId="2" fontId="2" fillId="5" borderId="12" applyNumberFormat="1" applyFont="1" applyFill="1" applyBorder="1" applyAlignment="1" applyProtection="0">
      <alignment vertical="bottom"/>
    </xf>
    <xf numFmtId="1" fontId="10" borderId="23" applyNumberFormat="1" applyFont="1" applyFill="0" applyBorder="1" applyAlignment="1" applyProtection="0">
      <alignment horizontal="left" vertical="bottom"/>
    </xf>
    <xf numFmtId="60" fontId="13" borderId="12" applyNumberFormat="1" applyFont="1" applyFill="0" applyBorder="1" applyAlignment="1" applyProtection="0">
      <alignment vertical="bottom"/>
    </xf>
    <xf numFmtId="0" fontId="2" borderId="6" applyNumberFormat="1" applyFont="1" applyFill="0" applyBorder="1" applyAlignment="1" applyProtection="0">
      <alignment horizontal="center" vertical="bottom"/>
    </xf>
    <xf numFmtId="0" fontId="2" applyNumberFormat="1" applyFont="1" applyFill="0" applyBorder="0" applyAlignment="1" applyProtection="0">
      <alignment vertical="bottom"/>
    </xf>
    <xf numFmtId="0" fontId="5" fillId="2" borderId="6" applyNumberFormat="1" applyFont="1" applyFill="1" applyBorder="1" applyAlignment="1" applyProtection="0">
      <alignment vertical="center"/>
    </xf>
    <xf numFmtId="60" fontId="5" fillId="2" borderId="6" applyNumberFormat="1" applyFont="1" applyFill="1" applyBorder="1" applyAlignment="1" applyProtection="0">
      <alignment vertical="center"/>
    </xf>
    <xf numFmtId="1" fontId="6" fillId="2" borderId="6" applyNumberFormat="1" applyFont="1" applyFill="1" applyBorder="1" applyAlignment="1" applyProtection="0">
      <alignment vertical="center"/>
    </xf>
    <xf numFmtId="60" fontId="5" fillId="2" borderId="7" applyNumberFormat="1" applyFont="1" applyFill="1" applyBorder="1" applyAlignment="1" applyProtection="0">
      <alignment vertical="center"/>
    </xf>
    <xf numFmtId="1" fontId="7" fillId="3" borderId="6" applyNumberFormat="1" applyFont="1" applyFill="1" applyBorder="1" applyAlignment="1" applyProtection="0">
      <alignment horizontal="right" vertical="bottom"/>
    </xf>
    <xf numFmtId="3" fontId="7" fillId="3" borderId="6" applyNumberFormat="1" applyFont="1" applyFill="1" applyBorder="1" applyAlignment="1" applyProtection="0">
      <alignment horizontal="right" vertical="bottom"/>
    </xf>
    <xf numFmtId="9" fontId="7" fillId="3" borderId="6" applyNumberFormat="1" applyFont="1" applyFill="1" applyBorder="1" applyAlignment="1" applyProtection="0">
      <alignment horizontal="right" vertical="bottom"/>
    </xf>
    <xf numFmtId="1" fontId="7" borderId="6" applyNumberFormat="1" applyFont="1" applyFill="0" applyBorder="1" applyAlignment="1" applyProtection="0">
      <alignment vertical="bottom"/>
    </xf>
    <xf numFmtId="1" fontId="7" fillId="3" borderId="6" applyNumberFormat="1" applyFont="1" applyFill="1" applyBorder="1" applyAlignment="1" applyProtection="0">
      <alignment vertical="bottom"/>
    </xf>
    <xf numFmtId="1" fontId="2" borderId="6" applyNumberFormat="1" applyFont="1" applyFill="0" applyBorder="1" applyAlignment="1" applyProtection="0">
      <alignment vertical="bottom"/>
    </xf>
    <xf numFmtId="3" fontId="2" borderId="6" applyNumberFormat="1" applyFont="1" applyFill="0" applyBorder="1" applyAlignment="1" applyProtection="0">
      <alignment vertical="bottom"/>
    </xf>
    <xf numFmtId="1" fontId="13" borderId="6" applyNumberFormat="1" applyFont="1" applyFill="0" applyBorder="1" applyAlignment="1" applyProtection="0">
      <alignment vertical="bottom"/>
    </xf>
    <xf numFmtId="1" fontId="2" fillId="6" borderId="6" applyNumberFormat="1" applyFont="1" applyFill="1" applyBorder="1" applyAlignment="1" applyProtection="0">
      <alignment vertical="bottom"/>
    </xf>
    <xf numFmtId="9" fontId="7" borderId="6" applyNumberFormat="1" applyFont="1" applyFill="0" applyBorder="1" applyAlignment="1" applyProtection="0">
      <alignment vertical="bottom"/>
    </xf>
    <xf numFmtId="1" fontId="7" fillId="5" borderId="6" applyNumberFormat="1" applyFont="1" applyFill="1" applyBorder="1" applyAlignment="1" applyProtection="0">
      <alignment vertical="bottom"/>
    </xf>
    <xf numFmtId="1" fontId="2" fillId="5" borderId="6" applyNumberFormat="1" applyFont="1" applyFill="1" applyBorder="1" applyAlignment="1" applyProtection="0">
      <alignment vertical="bottom"/>
    </xf>
    <xf numFmtId="0" fontId="2" borderId="5" applyNumberFormat="1" applyFont="1" applyFill="0" applyBorder="1" applyAlignment="1" applyProtection="0">
      <alignment horizontal="left" vertical="bottom"/>
    </xf>
    <xf numFmtId="0" fontId="2" borderId="5" applyNumberFormat="0" applyFont="1" applyFill="0" applyBorder="1" applyAlignment="1" applyProtection="0">
      <alignment vertical="bottom"/>
    </xf>
    <xf numFmtId="1" fontId="2" fillId="5" borderId="18" applyNumberFormat="1" applyFont="1" applyFill="1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61" fontId="2" fillId="5" borderId="6" applyNumberFormat="1" applyFont="1" applyFill="1" applyBorder="1" applyAlignment="1" applyProtection="0">
      <alignment horizontal="right" vertical="bottom"/>
    </xf>
    <xf numFmtId="59" fontId="2" fillId="5" borderId="6" applyNumberFormat="1" applyFont="1" applyFill="1" applyBorder="1" applyAlignment="1" applyProtection="0">
      <alignment horizontal="right" vertical="bottom"/>
    </xf>
    <xf numFmtId="9" fontId="2" borderId="18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2" borderId="18" applyNumberFormat="1" applyFont="1" applyFill="0" applyBorder="1" applyAlignment="1" applyProtection="0">
      <alignment vertical="bottom"/>
    </xf>
    <xf numFmtId="61" fontId="7" fillId="3" borderId="18" applyNumberFormat="1" applyFont="1" applyFill="1" applyBorder="1" applyAlignment="1" applyProtection="0">
      <alignment horizontal="right" vertical="bottom"/>
    </xf>
    <xf numFmtId="59" fontId="7" fillId="3" borderId="18" applyNumberFormat="1" applyFont="1" applyFill="1" applyBorder="1" applyAlignment="1" applyProtection="0">
      <alignment horizontal="right" vertical="bottom"/>
    </xf>
    <xf numFmtId="59" fontId="7" fillId="3" borderId="22" applyNumberFormat="1" applyFont="1" applyFill="1" applyBorder="1" applyAlignment="1" applyProtection="0">
      <alignment horizontal="right" vertical="bottom"/>
    </xf>
    <xf numFmtId="0" fontId="2" applyNumberFormat="1" applyFont="1" applyFill="0" applyBorder="0" applyAlignment="1" applyProtection="0">
      <alignment vertical="bottom"/>
    </xf>
    <xf numFmtId="60" fontId="4" borderId="1" applyNumberFormat="1" applyFont="1" applyFill="0" applyBorder="1" applyAlignment="1" applyProtection="0">
      <alignment horizontal="center" vertical="center"/>
    </xf>
    <xf numFmtId="60" fontId="4" borderId="2" applyNumberFormat="1" applyFont="1" applyFill="0" applyBorder="1" applyAlignment="1" applyProtection="0">
      <alignment horizontal="center" vertical="center"/>
    </xf>
    <xf numFmtId="60" fontId="5" fillId="2" borderId="5" applyNumberFormat="1" applyFont="1" applyFill="1" applyBorder="1" applyAlignment="1" applyProtection="0">
      <alignment horizontal="center" vertical="center"/>
    </xf>
    <xf numFmtId="1" fontId="6" fillId="2" borderId="7" applyNumberFormat="1" applyFont="1" applyFill="1" applyBorder="1" applyAlignment="1" applyProtection="0">
      <alignment vertical="center"/>
    </xf>
    <xf numFmtId="1" fontId="6" fillId="2" borderId="8" applyNumberFormat="1" applyFont="1" applyFill="1" applyBorder="1" applyAlignment="1" applyProtection="0">
      <alignment vertical="center"/>
    </xf>
    <xf numFmtId="0" fontId="2" fillId="2" borderId="6" applyNumberFormat="1" applyFont="1" applyFill="1" applyBorder="1" applyAlignment="1" applyProtection="0">
      <alignment horizontal="center" vertical="center"/>
    </xf>
    <xf numFmtId="60" fontId="7" fillId="3" borderId="8" applyNumberFormat="1" applyFont="1" applyFill="1" applyBorder="1" applyAlignment="1" applyProtection="0">
      <alignment horizontal="right" vertical="bottom"/>
    </xf>
    <xf numFmtId="60" fontId="7" fillId="3" borderId="9" applyNumberFormat="1" applyFont="1" applyFill="1" applyBorder="1" applyAlignment="1" applyProtection="0">
      <alignment horizontal="right" vertical="bottom"/>
    </xf>
    <xf numFmtId="9" fontId="7" fillId="3" borderId="9" applyNumberFormat="1" applyFont="1" applyFill="1" applyBorder="1" applyAlignment="1" applyProtection="0">
      <alignment horizontal="right" vertical="bottom"/>
    </xf>
    <xf numFmtId="60" fontId="8" fillId="3" borderId="7" applyNumberFormat="1" applyFont="1" applyFill="1" applyBorder="1" applyAlignment="1" applyProtection="0">
      <alignment horizontal="left" vertical="bottom"/>
    </xf>
    <xf numFmtId="60" fontId="2" fillId="3" borderId="7" applyNumberFormat="1" applyFont="1" applyFill="1" applyBorder="1" applyAlignment="1" applyProtection="0">
      <alignment vertical="bottom"/>
    </xf>
    <xf numFmtId="60" fontId="2" fillId="3" borderId="9" applyNumberFormat="1" applyFont="1" applyFill="1" applyBorder="1" applyAlignment="1" applyProtection="0">
      <alignment vertical="bottom"/>
    </xf>
    <xf numFmtId="59" fontId="7" fillId="3" borderId="9" applyNumberFormat="1" applyFont="1" applyFill="1" applyBorder="1" applyAlignment="1" applyProtection="0">
      <alignment vertical="bottom"/>
    </xf>
    <xf numFmtId="9" fontId="13" borderId="9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60" fontId="15" fillId="2" borderId="6" applyNumberFormat="1" applyFont="1" applyFill="1" applyBorder="1" applyAlignment="1" applyProtection="0">
      <alignment horizontal="center" vertical="center"/>
    </xf>
    <xf numFmtId="60" fontId="5" fillId="2" borderId="12" applyNumberFormat="1" applyFont="1" applyFill="1" applyBorder="1" applyAlignment="1" applyProtection="0">
      <alignment horizontal="center" vertical="center"/>
    </xf>
    <xf numFmtId="60" fontId="5" fillId="2" borderId="6" applyNumberFormat="1" applyFont="1" applyFill="1" applyBorder="1" applyAlignment="1" applyProtection="0">
      <alignment horizontal="center" vertical="bottom"/>
    </xf>
    <xf numFmtId="60" fontId="7" fillId="4" borderId="7" applyNumberFormat="1" applyFont="1" applyFill="1" applyBorder="1" applyAlignment="1" applyProtection="0">
      <alignment horizontal="center" vertical="bottom"/>
    </xf>
    <xf numFmtId="9" fontId="7" fillId="4" borderId="6" applyNumberFormat="1" applyFont="1" applyFill="1" applyBorder="1" applyAlignment="1" applyProtection="0">
      <alignment horizontal="right" vertical="bottom"/>
    </xf>
    <xf numFmtId="59" fontId="7" fillId="3" borderId="9" applyNumberFormat="1" applyFont="1" applyFill="1" applyBorder="1" applyAlignment="1" applyProtection="0">
      <alignment horizontal="right" vertical="bottom"/>
    </xf>
    <xf numFmtId="60" fontId="8" fillId="4" borderId="7" applyNumberFormat="1" applyFont="1" applyFill="1" applyBorder="1" applyAlignment="1" applyProtection="0">
      <alignment horizontal="center" vertical="bottom"/>
    </xf>
    <xf numFmtId="59" fontId="7" fillId="4" borderId="6" applyNumberFormat="1" applyFont="1" applyFill="1" applyBorder="1" applyAlignment="1" applyProtection="0">
      <alignment vertical="bottom"/>
    </xf>
    <xf numFmtId="60" fontId="8" borderId="7" applyNumberFormat="1" applyFont="1" applyFill="0" applyBorder="1" applyAlignment="1" applyProtection="0">
      <alignment horizontal="center" vertical="bottom"/>
    </xf>
    <xf numFmtId="9" fontId="7" borderId="12" applyNumberFormat="1" applyFont="1" applyFill="0" applyBorder="1" applyAlignment="1" applyProtection="0">
      <alignment vertical="bottom"/>
    </xf>
    <xf numFmtId="60" fontId="10" borderId="7" applyNumberFormat="1" applyFont="1" applyFill="0" applyBorder="1" applyAlignment="1" applyProtection="0">
      <alignment horizontal="center" vertical="bottom"/>
    </xf>
    <xf numFmtId="9" fontId="2" borderId="12" applyNumberFormat="1" applyFont="1" applyFill="0" applyBorder="1" applyAlignment="1" applyProtection="0">
      <alignment vertical="bottom"/>
    </xf>
    <xf numFmtId="9" fontId="7" fillId="3" borderId="12" applyNumberFormat="1" applyFont="1" applyFill="1" applyBorder="1" applyAlignment="1" applyProtection="0">
      <alignment vertical="bottom"/>
    </xf>
    <xf numFmtId="60" fontId="10" borderId="6" applyNumberFormat="1" applyFont="1" applyFill="0" applyBorder="1" applyAlignment="1" applyProtection="0">
      <alignment horizontal="center" vertical="bottom"/>
    </xf>
    <xf numFmtId="60" fontId="18" borderId="8" applyNumberFormat="1" applyFont="1" applyFill="0" applyBorder="1" applyAlignment="1" applyProtection="0">
      <alignment vertical="bottom"/>
    </xf>
    <xf numFmtId="60" fontId="18" borderId="6" applyNumberFormat="1" applyFont="1" applyFill="0" applyBorder="1" applyAlignment="1" applyProtection="0">
      <alignment vertical="bottom"/>
    </xf>
    <xf numFmtId="60" fontId="18" borderId="7" applyNumberFormat="1" applyFont="1" applyFill="0" applyBorder="1" applyAlignment="1" applyProtection="0">
      <alignment vertical="bottom"/>
    </xf>
    <xf numFmtId="60" fontId="18" borderId="9" applyNumberFormat="1" applyFont="1" applyFill="0" applyBorder="1" applyAlignment="1" applyProtection="0">
      <alignment vertical="bottom"/>
    </xf>
    <xf numFmtId="59" fontId="18" borderId="6" applyNumberFormat="1" applyFont="1" applyFill="0" applyBorder="1" applyAlignment="1" applyProtection="0">
      <alignment vertical="bottom"/>
    </xf>
    <xf numFmtId="60" fontId="19" borderId="6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6" fillId="2" borderId="39" applyNumberFormat="1" applyFont="1" applyFill="1" applyBorder="1" applyAlignment="1" applyProtection="0">
      <alignment horizontal="center" vertical="center"/>
    </xf>
    <xf numFmtId="0" fontId="6" fillId="2" borderId="40" applyNumberFormat="1" applyFont="1" applyFill="1" applyBorder="1" applyAlignment="1" applyProtection="0">
      <alignment horizontal="center" vertical="center"/>
    </xf>
    <xf numFmtId="1" fontId="6" fillId="2" borderId="41" applyNumberFormat="1" applyFont="1" applyFill="1" applyBorder="1" applyAlignment="1" applyProtection="0">
      <alignment horizontal="center" vertical="center"/>
    </xf>
    <xf numFmtId="0" fontId="6" fillId="2" borderId="42" applyNumberFormat="1" applyFont="1" applyFill="1" applyBorder="1" applyAlignment="1" applyProtection="0">
      <alignment horizontal="center" vertical="center"/>
    </xf>
    <xf numFmtId="0" fontId="5" fillId="2" borderId="2" applyNumberFormat="1" applyFont="1" applyFill="1" applyBorder="1" applyAlignment="1" applyProtection="0">
      <alignment horizontal="center" vertical="center"/>
    </xf>
    <xf numFmtId="60" fontId="5" fillId="2" borderId="2" applyNumberFormat="1" applyFont="1" applyFill="1" applyBorder="1" applyAlignment="1" applyProtection="0">
      <alignment horizontal="center" vertical="center"/>
    </xf>
    <xf numFmtId="60" fontId="5" fillId="2" borderId="41" applyNumberFormat="1" applyFont="1" applyFill="1" applyBorder="1" applyAlignment="1" applyProtection="0">
      <alignment horizontal="center" vertical="center"/>
    </xf>
    <xf numFmtId="60" fontId="5" fillId="2" borderId="2" applyNumberFormat="1" applyFont="1" applyFill="1" applyBorder="1" applyAlignment="1" applyProtection="0">
      <alignment vertical="center"/>
    </xf>
    <xf numFmtId="0" fontId="6" fillId="2" borderId="2" applyNumberFormat="1" applyFont="1" applyFill="1" applyBorder="1" applyAlignment="1" applyProtection="0">
      <alignment horizontal="center" vertical="center"/>
    </xf>
    <xf numFmtId="1" fontId="2" borderId="2" applyNumberFormat="1" applyFont="1" applyFill="0" applyBorder="1" applyAlignment="1" applyProtection="0">
      <alignment horizontal="center" vertical="center"/>
    </xf>
    <xf numFmtId="0" fontId="5" fillId="2" borderId="43" applyNumberFormat="1" applyFont="1" applyFill="1" applyBorder="1" applyAlignment="1" applyProtection="0">
      <alignment horizontal="center" vertical="center"/>
    </xf>
    <xf numFmtId="0" fontId="5" fillId="2" borderId="44" applyNumberFormat="1" applyFont="1" applyFill="1" applyBorder="1" applyAlignment="1" applyProtection="0">
      <alignment horizontal="center" vertical="center"/>
    </xf>
    <xf numFmtId="0" fontId="5" fillId="2" borderId="45" applyNumberFormat="1" applyFont="1" applyFill="1" applyBorder="1" applyAlignment="1" applyProtection="0">
      <alignment horizontal="center" vertical="center"/>
    </xf>
    <xf numFmtId="0" fontId="5" fillId="2" borderId="46" applyNumberFormat="1" applyFont="1" applyFill="1" applyBorder="1" applyAlignment="1" applyProtection="0">
      <alignment horizontal="center" vertical="center"/>
    </xf>
    <xf numFmtId="0" fontId="20" borderId="5" applyNumberFormat="1" applyFont="1" applyFill="0" applyBorder="1" applyAlignment="1" applyProtection="0">
      <alignment horizontal="center" vertical="center"/>
    </xf>
    <xf numFmtId="1" fontId="4" borderId="6" applyNumberFormat="1" applyFont="1" applyFill="0" applyBorder="1" applyAlignment="1" applyProtection="0">
      <alignment horizontal="center" vertical="center"/>
    </xf>
    <xf numFmtId="0" fontId="4" borderId="6" applyNumberFormat="1" applyFont="1" applyFill="0" applyBorder="1" applyAlignment="1" applyProtection="0">
      <alignment horizontal="center" vertical="center"/>
    </xf>
    <xf numFmtId="1" fontId="4" borderId="6" applyNumberFormat="1" applyFont="1" applyFill="0" applyBorder="1" applyAlignment="1" applyProtection="0">
      <alignment vertical="center"/>
    </xf>
    <xf numFmtId="0" fontId="2" borderId="45" applyNumberFormat="0" applyFont="1" applyFill="0" applyBorder="1" applyAlignment="1" applyProtection="0">
      <alignment vertical="bottom"/>
    </xf>
    <xf numFmtId="0" fontId="4" borderId="46" applyNumberFormat="1" applyFont="1" applyFill="0" applyBorder="1" applyAlignment="1" applyProtection="0">
      <alignment vertical="center"/>
    </xf>
    <xf numFmtId="1" fontId="4" borderId="46" applyNumberFormat="1" applyFont="1" applyFill="0" applyBorder="1" applyAlignment="1" applyProtection="0">
      <alignment vertical="center"/>
    </xf>
    <xf numFmtId="1" fontId="2" borderId="6" applyNumberFormat="1" applyFont="1" applyFill="0" applyBorder="1" applyAlignment="1" applyProtection="0">
      <alignment vertical="center"/>
    </xf>
    <xf numFmtId="4" fontId="7" fillId="4" borderId="6" applyNumberFormat="1" applyFont="1" applyFill="1" applyBorder="1" applyAlignment="1" applyProtection="0">
      <alignment horizontal="right" vertical="bottom"/>
    </xf>
    <xf numFmtId="4" fontId="7" fillId="4" borderId="7" applyNumberFormat="1" applyFont="1" applyFill="1" applyBorder="1" applyAlignment="1" applyProtection="0">
      <alignment vertical="bottom"/>
    </xf>
    <xf numFmtId="4" fontId="7" fillId="4" borderId="8" applyNumberFormat="1" applyFont="1" applyFill="1" applyBorder="1" applyAlignment="1" applyProtection="0">
      <alignment vertical="bottom"/>
    </xf>
    <xf numFmtId="4" fontId="7" fillId="4" borderId="6" applyNumberFormat="1" applyFont="1" applyFill="1" applyBorder="1" applyAlignment="1" applyProtection="0">
      <alignment vertical="bottom"/>
    </xf>
    <xf numFmtId="4" fontId="7" fillId="4" borderId="8" applyNumberFormat="1" applyFont="1" applyFill="1" applyBorder="1" applyAlignment="1" applyProtection="0">
      <alignment horizontal="right" vertical="bottom"/>
    </xf>
    <xf numFmtId="4" fontId="7" fillId="4" borderId="43" applyNumberFormat="1" applyFont="1" applyFill="1" applyBorder="1" applyAlignment="1" applyProtection="0">
      <alignment vertical="bottom"/>
    </xf>
    <xf numFmtId="4" fontId="7" fillId="4" borderId="44" applyNumberFormat="1" applyFont="1" applyFill="1" applyBorder="1" applyAlignment="1" applyProtection="0">
      <alignment vertical="bottom"/>
    </xf>
    <xf numFmtId="4" fontId="7" fillId="4" borderId="9" applyNumberFormat="1" applyFont="1" applyFill="1" applyBorder="1" applyAlignment="1" applyProtection="0">
      <alignment vertical="bottom"/>
    </xf>
    <xf numFmtId="1" fontId="2" fillId="4" borderId="8" applyNumberFormat="1" applyFont="1" applyFill="1" applyBorder="1" applyAlignment="1" applyProtection="0">
      <alignment vertical="bottom"/>
    </xf>
    <xf numFmtId="4" fontId="7" fillId="4" borderId="47" applyNumberFormat="1" applyFont="1" applyFill="1" applyBorder="1" applyAlignment="1" applyProtection="0">
      <alignment vertical="bottom"/>
    </xf>
    <xf numFmtId="4" fontId="7" fillId="4" borderId="46" applyNumberFormat="1" applyFont="1" applyFill="1" applyBorder="1" applyAlignment="1" applyProtection="0">
      <alignment vertical="bottom"/>
    </xf>
    <xf numFmtId="3" fontId="7" fillId="4" borderId="7" applyNumberFormat="1" applyFont="1" applyFill="1" applyBorder="1" applyAlignment="1" applyProtection="0">
      <alignment vertical="bottom"/>
    </xf>
    <xf numFmtId="3" fontId="7" fillId="4" borderId="8" applyNumberFormat="1" applyFont="1" applyFill="1" applyBorder="1" applyAlignment="1" applyProtection="0">
      <alignment vertical="bottom"/>
    </xf>
    <xf numFmtId="1" fontId="7" fillId="4" borderId="6" applyNumberFormat="1" applyFont="1" applyFill="1" applyBorder="1" applyAlignment="1" applyProtection="0">
      <alignment vertical="bottom"/>
    </xf>
    <xf numFmtId="9" fontId="7" fillId="4" borderId="45" applyNumberFormat="1" applyFont="1" applyFill="1" applyBorder="1" applyAlignment="1" applyProtection="0">
      <alignment vertical="bottom"/>
    </xf>
    <xf numFmtId="3" fontId="7" fillId="4" borderId="6" applyNumberFormat="1" applyFont="1" applyFill="1" applyBorder="1" applyAlignment="1" applyProtection="0">
      <alignment vertical="bottom"/>
    </xf>
    <xf numFmtId="0" fontId="7" borderId="5" applyNumberFormat="1" applyFont="1" applyFill="0" applyBorder="1" applyAlignment="1" applyProtection="0">
      <alignment vertical="bottom"/>
    </xf>
    <xf numFmtId="4" fontId="2" borderId="6" applyNumberFormat="1" applyFont="1" applyFill="0" applyBorder="1" applyAlignment="1" applyProtection="0">
      <alignment vertical="bottom"/>
    </xf>
    <xf numFmtId="3" fontId="2" fillId="5" borderId="6" applyNumberFormat="1" applyFont="1" applyFill="1" applyBorder="1" applyAlignment="1" applyProtection="0">
      <alignment vertical="bottom"/>
    </xf>
    <xf numFmtId="4" fontId="2" borderId="6" applyNumberFormat="1" applyFont="1" applyFill="0" applyBorder="1" applyAlignment="1" applyProtection="0">
      <alignment horizontal="center" vertical="bottom"/>
    </xf>
    <xf numFmtId="9" fontId="2" borderId="45" applyNumberFormat="1" applyFont="1" applyFill="0" applyBorder="1" applyAlignment="1" applyProtection="0">
      <alignment vertical="bottom"/>
    </xf>
    <xf numFmtId="4" fontId="2" borderId="46" applyNumberFormat="1" applyFont="1" applyFill="0" applyBorder="1" applyAlignment="1" applyProtection="0">
      <alignment vertical="bottom"/>
    </xf>
    <xf numFmtId="0" fontId="20" borderId="5" applyNumberFormat="1" applyFont="1" applyFill="0" applyBorder="1" applyAlignment="1" applyProtection="0">
      <alignment horizontal="left" vertical="center"/>
    </xf>
    <xf numFmtId="0" fontId="4" borderId="6" applyNumberFormat="1" applyFont="1" applyFill="0" applyBorder="1" applyAlignment="1" applyProtection="0">
      <alignment vertical="center"/>
    </xf>
    <xf numFmtId="9" fontId="4" borderId="45" applyNumberFormat="1" applyFont="1" applyFill="0" applyBorder="1" applyAlignment="1" applyProtection="0">
      <alignment vertical="center"/>
    </xf>
    <xf numFmtId="65" fontId="7" fillId="4" borderId="6" applyNumberFormat="1" applyFont="1" applyFill="1" applyBorder="1" applyAlignment="1" applyProtection="0">
      <alignment horizontal="right" vertical="bottom"/>
    </xf>
    <xf numFmtId="65" fontId="7" fillId="4" borderId="6" applyNumberFormat="1" applyFont="1" applyFill="1" applyBorder="1" applyAlignment="1" applyProtection="0">
      <alignment vertical="bottom"/>
    </xf>
    <xf numFmtId="1" fontId="2" fillId="4" borderId="6" applyNumberFormat="1" applyFont="1" applyFill="1" applyBorder="1" applyAlignment="1" applyProtection="0">
      <alignment vertical="bottom"/>
    </xf>
    <xf numFmtId="65" fontId="7" fillId="4" borderId="46" applyNumberFormat="1" applyFont="1" applyFill="1" applyBorder="1" applyAlignment="1" applyProtection="0">
      <alignment vertical="bottom"/>
    </xf>
    <xf numFmtId="65" fontId="7" borderId="6" applyNumberFormat="1" applyFont="1" applyFill="0" applyBorder="1" applyAlignment="1" applyProtection="0">
      <alignment vertical="bottom"/>
    </xf>
    <xf numFmtId="65" fontId="2" borderId="6" applyNumberFormat="1" applyFont="1" applyFill="0" applyBorder="1" applyAlignment="1" applyProtection="0">
      <alignment vertical="bottom"/>
    </xf>
    <xf numFmtId="4" fontId="2" fillId="5" borderId="6" applyNumberFormat="1" applyFont="1" applyFill="1" applyBorder="1" applyAlignment="1" applyProtection="0">
      <alignment vertical="bottom"/>
    </xf>
    <xf numFmtId="65" fontId="2" borderId="46" applyNumberFormat="1" applyFont="1" applyFill="0" applyBorder="1" applyAlignment="1" applyProtection="0">
      <alignment vertical="bottom"/>
    </xf>
    <xf numFmtId="3" fontId="7" fillId="4" borderId="9" applyNumberFormat="1" applyFont="1" applyFill="1" applyBorder="1" applyAlignment="1" applyProtection="0">
      <alignment vertical="bottom"/>
    </xf>
    <xf numFmtId="3" fontId="7" fillId="4" borderId="47" applyNumberFormat="1" applyFont="1" applyFill="1" applyBorder="1" applyAlignment="1" applyProtection="0">
      <alignment vertical="bottom"/>
    </xf>
    <xf numFmtId="1" fontId="5" fillId="4" borderId="6" applyNumberFormat="1" applyFont="1" applyFill="1" applyBorder="1" applyAlignment="1" applyProtection="0">
      <alignment horizontal="center" vertical="center"/>
    </xf>
    <xf numFmtId="3" fontId="7" borderId="6" applyNumberFormat="1" applyFont="1" applyFill="0" applyBorder="1" applyAlignment="1" applyProtection="0">
      <alignment vertical="bottom"/>
    </xf>
    <xf numFmtId="4" fontId="7" borderId="6" applyNumberFormat="1" applyFont="1" applyFill="0" applyBorder="1" applyAlignment="1" applyProtection="0">
      <alignment vertical="bottom"/>
    </xf>
    <xf numFmtId="3" fontId="2" borderId="6" applyNumberFormat="1" applyFont="1" applyFill="0" applyBorder="1" applyAlignment="1" applyProtection="0">
      <alignment horizontal="center" vertical="bottom"/>
    </xf>
    <xf numFmtId="4" fontId="2" borderId="6" applyNumberFormat="1" applyFont="1" applyFill="0" applyBorder="1" applyAlignment="1" applyProtection="0">
      <alignment horizontal="right" vertical="bottom"/>
    </xf>
    <xf numFmtId="1" fontId="2" borderId="12" applyNumberFormat="1" applyFont="1" applyFill="0" applyBorder="1" applyAlignment="1" applyProtection="0">
      <alignment vertical="bottom"/>
    </xf>
    <xf numFmtId="64" fontId="7" borderId="6" applyNumberFormat="1" applyFont="1" applyFill="0" applyBorder="1" applyAlignment="1" applyProtection="0">
      <alignment vertical="bottom"/>
    </xf>
    <xf numFmtId="66" fontId="2" borderId="6" applyNumberFormat="1" applyFont="1" applyFill="0" applyBorder="1" applyAlignment="1" applyProtection="0">
      <alignment vertical="bottom"/>
    </xf>
    <xf numFmtId="0" fontId="2" borderId="43" applyNumberFormat="0" applyFont="1" applyFill="0" applyBorder="1" applyAlignment="1" applyProtection="0">
      <alignment vertical="bottom"/>
    </xf>
    <xf numFmtId="1" fontId="2" borderId="44" applyNumberFormat="1" applyFont="1" applyFill="0" applyBorder="1" applyAlignment="1" applyProtection="0">
      <alignment vertical="bottom"/>
    </xf>
    <xf numFmtId="1" fontId="2" borderId="46" applyNumberFormat="1" applyFont="1" applyFill="0" applyBorder="1" applyAlignment="1" applyProtection="0">
      <alignment vertical="bottom"/>
    </xf>
    <xf numFmtId="4" fontId="21" borderId="6" applyNumberFormat="1" applyFont="1" applyFill="0" applyBorder="1" applyAlignment="1" applyProtection="0">
      <alignment horizontal="right" vertical="center"/>
    </xf>
    <xf numFmtId="0" fontId="2" borderId="48" applyNumberFormat="0" applyFont="1" applyFill="0" applyBorder="1" applyAlignment="1" applyProtection="0">
      <alignment vertical="bottom"/>
    </xf>
    <xf numFmtId="1" fontId="2" borderId="49" applyNumberFormat="1" applyFont="1" applyFill="0" applyBorder="1" applyAlignment="1" applyProtection="0">
      <alignment vertical="bottom"/>
    </xf>
    <xf numFmtId="0" fontId="2" borderId="50" applyNumberFormat="0" applyFont="1" applyFill="0" applyBorder="1" applyAlignment="1" applyProtection="0">
      <alignment vertical="bottom"/>
    </xf>
    <xf numFmtId="1" fontId="2" borderId="51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2" borderId="2" applyNumberFormat="1" applyFont="1" applyFill="0" applyBorder="1" applyAlignment="1" applyProtection="0">
      <alignment vertical="bottom"/>
    </xf>
    <xf numFmtId="0" fontId="5" fillId="2" borderId="52" applyNumberFormat="1" applyFont="1" applyFill="1" applyBorder="1" applyAlignment="1" applyProtection="0">
      <alignment horizontal="center" vertical="center"/>
    </xf>
    <xf numFmtId="1" fontId="5" fillId="2" borderId="53" applyNumberFormat="1" applyFont="1" applyFill="1" applyBorder="1" applyAlignment="1" applyProtection="0">
      <alignment horizontal="center" vertical="center"/>
    </xf>
    <xf numFmtId="0" fontId="6" fillId="2" borderId="54" applyNumberFormat="1" applyFont="1" applyFill="1" applyBorder="1" applyAlignment="1" applyProtection="0">
      <alignment vertical="center"/>
    </xf>
    <xf numFmtId="0" fontId="5" fillId="2" borderId="8" applyNumberFormat="1" applyFont="1" applyFill="1" applyBorder="1" applyAlignment="1" applyProtection="0">
      <alignment horizontal="center" vertical="center" wrapText="1"/>
    </xf>
    <xf numFmtId="1" fontId="5" fillId="2" borderId="52" applyNumberFormat="1" applyFont="1" applyFill="1" applyBorder="1" applyAlignment="1" applyProtection="0">
      <alignment horizontal="center" vertical="center" wrapText="1"/>
    </xf>
    <xf numFmtId="1" fontId="5" fillId="2" borderId="55" applyNumberFormat="1" applyFont="1" applyFill="1" applyBorder="1" applyAlignment="1" applyProtection="0">
      <alignment horizontal="center" vertical="center"/>
    </xf>
    <xf numFmtId="1" fontId="6" fillId="2" borderId="54" applyNumberFormat="1" applyFont="1" applyFill="1" applyBorder="1" applyAlignment="1" applyProtection="0">
      <alignment vertical="center"/>
    </xf>
    <xf numFmtId="1" fontId="6" fillId="2" borderId="52" applyNumberFormat="1" applyFont="1" applyFill="1" applyBorder="1" applyAlignment="1" applyProtection="0">
      <alignment vertical="center"/>
    </xf>
    <xf numFmtId="1" fontId="6" fillId="2" borderId="53" applyNumberFormat="1" applyFont="1" applyFill="1" applyBorder="1" applyAlignment="1" applyProtection="0">
      <alignment vertical="center"/>
    </xf>
    <xf numFmtId="0" fontId="5" fillId="2" borderId="54" applyNumberFormat="1" applyFont="1" applyFill="1" applyBorder="1" applyAlignment="1" applyProtection="0">
      <alignment horizontal="center" vertical="center"/>
    </xf>
    <xf numFmtId="0" fontId="2" borderId="56" applyNumberFormat="0" applyFont="1" applyFill="0" applyBorder="1" applyAlignment="1" applyProtection="0">
      <alignment vertical="bottom"/>
    </xf>
    <xf numFmtId="1" fontId="5" fillId="2" borderId="57" applyNumberFormat="1" applyFont="1" applyFill="1" applyBorder="1" applyAlignment="1" applyProtection="0">
      <alignment vertical="bottom"/>
    </xf>
    <xf numFmtId="0" fontId="5" fillId="2" borderId="58" applyNumberFormat="1" applyFont="1" applyFill="1" applyBorder="1" applyAlignment="1" applyProtection="0">
      <alignment horizontal="center" vertical="center"/>
    </xf>
    <xf numFmtId="0" fontId="5" fillId="2" borderId="59" applyNumberFormat="1" applyFont="1" applyFill="1" applyBorder="1" applyAlignment="1" applyProtection="0">
      <alignment horizontal="center" vertical="center"/>
    </xf>
    <xf numFmtId="0" fontId="5" fillId="2" borderId="60" applyNumberFormat="1" applyFont="1" applyFill="1" applyBorder="1" applyAlignment="1" applyProtection="0">
      <alignment horizontal="center" vertical="center"/>
    </xf>
    <xf numFmtId="0" fontId="5" fillId="2" borderId="61" applyNumberFormat="1" applyFont="1" applyFill="1" applyBorder="1" applyAlignment="1" applyProtection="0">
      <alignment horizontal="center" vertical="center"/>
    </xf>
    <xf numFmtId="0" fontId="5" fillId="2" borderId="62" applyNumberFormat="1" applyFont="1" applyFill="1" applyBorder="1" applyAlignment="1" applyProtection="0">
      <alignment horizontal="center" vertical="center"/>
    </xf>
    <xf numFmtId="0" fontId="5" fillId="2" borderId="63" applyNumberFormat="1" applyFont="1" applyFill="1" applyBorder="1" applyAlignment="1" applyProtection="0">
      <alignment horizontal="center" vertical="center"/>
    </xf>
    <xf numFmtId="0" fontId="5" fillId="2" borderId="64" applyNumberFormat="1" applyFont="1" applyFill="1" applyBorder="1" applyAlignment="1" applyProtection="0">
      <alignment horizontal="center" vertical="center"/>
    </xf>
    <xf numFmtId="0" fontId="5" fillId="2" borderId="65" applyNumberFormat="1" applyFont="1" applyFill="1" applyBorder="1" applyAlignment="1" applyProtection="0">
      <alignment horizontal="center" vertical="center"/>
    </xf>
    <xf numFmtId="0" fontId="7" fillId="4" borderId="66" applyNumberFormat="1" applyFont="1" applyFill="1" applyBorder="1" applyAlignment="1" applyProtection="0">
      <alignment vertical="bottom"/>
    </xf>
    <xf numFmtId="3" fontId="7" fillId="4" borderId="16" applyNumberFormat="1" applyFont="1" applyFill="1" applyBorder="1" applyAlignment="1" applyProtection="0">
      <alignment horizontal="right" vertical="bottom"/>
    </xf>
    <xf numFmtId="61" fontId="7" fillId="4" borderId="16" applyNumberFormat="1" applyFont="1" applyFill="1" applyBorder="1" applyAlignment="1" applyProtection="0">
      <alignment horizontal="right" vertical="bottom"/>
    </xf>
    <xf numFmtId="3" fontId="7" fillId="4" borderId="63" applyNumberFormat="1" applyFont="1" applyFill="1" applyBorder="1" applyAlignment="1" applyProtection="0">
      <alignment horizontal="right" vertical="bottom"/>
    </xf>
    <xf numFmtId="9" fontId="7" fillId="3" borderId="62" applyNumberFormat="1" applyFont="1" applyFill="1" applyBorder="1" applyAlignment="1" applyProtection="0">
      <alignment horizontal="right" vertical="bottom"/>
    </xf>
    <xf numFmtId="9" fontId="7" fillId="4" borderId="16" applyNumberFormat="1" applyFont="1" applyFill="1" applyBorder="1" applyAlignment="1" applyProtection="0">
      <alignment horizontal="right" vertical="bottom"/>
    </xf>
    <xf numFmtId="9" fontId="7" fillId="4" borderId="67" applyNumberFormat="1" applyFont="1" applyFill="1" applyBorder="1" applyAlignment="1" applyProtection="0">
      <alignment horizontal="right" vertical="bottom"/>
    </xf>
    <xf numFmtId="3" fontId="7" fillId="4" borderId="68" applyNumberFormat="1" applyFont="1" applyFill="1" applyBorder="1" applyAlignment="1" applyProtection="0">
      <alignment horizontal="right" vertical="bottom"/>
    </xf>
    <xf numFmtId="9" fontId="7" fillId="3" borderId="58" applyNumberFormat="1" applyFont="1" applyFill="1" applyBorder="1" applyAlignment="1" applyProtection="0">
      <alignment horizontal="right" vertical="bottom"/>
    </xf>
    <xf numFmtId="9" fontId="7" fillId="4" borderId="69" applyNumberFormat="1" applyFont="1" applyFill="1" applyBorder="1" applyAlignment="1" applyProtection="0">
      <alignment horizontal="right" vertical="bottom"/>
    </xf>
    <xf numFmtId="3" fontId="7" fillId="4" borderId="67" applyNumberFormat="1" applyFont="1" applyFill="1" applyBorder="1" applyAlignment="1" applyProtection="0">
      <alignment horizontal="right" vertical="bottom"/>
    </xf>
    <xf numFmtId="3" fontId="7" fillId="4" borderId="70" applyNumberFormat="1" applyFont="1" applyFill="1" applyBorder="1" applyAlignment="1" applyProtection="0">
      <alignment horizontal="right" vertical="bottom"/>
    </xf>
    <xf numFmtId="3" fontId="7" fillId="4" borderId="71" applyNumberFormat="1" applyFont="1" applyFill="1" applyBorder="1" applyAlignment="1" applyProtection="0">
      <alignment horizontal="right" vertical="bottom"/>
    </xf>
    <xf numFmtId="9" fontId="7" fillId="4" borderId="72" applyNumberFormat="1" applyFont="1" applyFill="1" applyBorder="1" applyAlignment="1" applyProtection="0">
      <alignment horizontal="right" vertical="bottom"/>
    </xf>
    <xf numFmtId="3" fontId="7" fillId="4" borderId="24" applyNumberFormat="1" applyFont="1" applyFill="1" applyBorder="1" applyAlignment="1" applyProtection="0">
      <alignment horizontal="right" vertical="bottom"/>
    </xf>
    <xf numFmtId="3" fontId="7" fillId="4" borderId="25" applyNumberFormat="1" applyFont="1" applyFill="1" applyBorder="1" applyAlignment="1" applyProtection="0">
      <alignment horizontal="right" vertical="bottom"/>
    </xf>
    <xf numFmtId="3" fontId="7" fillId="4" borderId="15" applyNumberFormat="1" applyFont="1" applyFill="1" applyBorder="1" applyAlignment="1" applyProtection="0">
      <alignment horizontal="right" vertical="bottom"/>
    </xf>
    <xf numFmtId="3" fontId="2" borderId="8" applyNumberFormat="1" applyFont="1" applyFill="0" applyBorder="1" applyAlignment="1" applyProtection="0">
      <alignment vertical="bottom"/>
    </xf>
    <xf numFmtId="3" fontId="2" borderId="7" applyNumberFormat="1" applyFont="1" applyFill="0" applyBorder="1" applyAlignment="1" applyProtection="0">
      <alignment vertical="bottom"/>
    </xf>
    <xf numFmtId="3" fontId="2" borderId="9" applyNumberFormat="1" applyFont="1" applyFill="0" applyBorder="1" applyAlignment="1" applyProtection="0">
      <alignment vertical="bottom"/>
    </xf>
    <xf numFmtId="3" fontId="2" borderId="8" applyNumberFormat="1" applyFont="1" applyFill="0" applyBorder="1" applyAlignment="1" applyProtection="0">
      <alignment horizontal="right" vertical="bottom"/>
    </xf>
    <xf numFmtId="3" fontId="2" borderId="73" applyNumberFormat="1" applyFont="1" applyFill="0" applyBorder="1" applyAlignment="1" applyProtection="0">
      <alignment vertical="bottom"/>
    </xf>
    <xf numFmtId="9" fontId="7" fillId="3" borderId="68" applyNumberFormat="1" applyFont="1" applyFill="1" applyBorder="1" applyAlignment="1" applyProtection="0">
      <alignment horizontal="right" vertical="bottom"/>
    </xf>
    <xf numFmtId="3" fontId="2" borderId="6" applyNumberFormat="1" applyFont="1" applyFill="0" applyBorder="1" applyAlignment="1" applyProtection="0">
      <alignment horizontal="right" vertical="bottom"/>
    </xf>
    <xf numFmtId="9" fontId="2" borderId="65" applyNumberFormat="1" applyFont="1" applyFill="0" applyBorder="1" applyAlignment="1" applyProtection="0">
      <alignment vertical="bottom"/>
    </xf>
    <xf numFmtId="3" fontId="2" borderId="55" applyNumberFormat="1" applyFont="1" applyFill="0" applyBorder="1" applyAlignment="1" applyProtection="0">
      <alignment vertical="bottom"/>
    </xf>
    <xf numFmtId="9" fontId="7" fillId="3" borderId="74" applyNumberFormat="1" applyFont="1" applyFill="1" applyBorder="1" applyAlignment="1" applyProtection="0">
      <alignment horizontal="right" vertical="bottom"/>
    </xf>
    <xf numFmtId="9" fontId="7" fillId="4" borderId="75" applyNumberFormat="1" applyFont="1" applyFill="1" applyBorder="1" applyAlignment="1" applyProtection="0">
      <alignment horizontal="right" vertical="bottom"/>
    </xf>
    <xf numFmtId="3" fontId="2" borderId="54" applyNumberFormat="1" applyFont="1" applyFill="0" applyBorder="1" applyAlignment="1" applyProtection="0">
      <alignment vertical="bottom"/>
    </xf>
    <xf numFmtId="3" fontId="2" borderId="52" applyNumberFormat="1" applyFont="1" applyFill="0" applyBorder="1" applyAlignment="1" applyProtection="0">
      <alignment vertical="bottom"/>
    </xf>
    <xf numFmtId="3" fontId="2" borderId="53" applyNumberFormat="1" applyFont="1" applyFill="0" applyBorder="1" applyAlignment="1" applyProtection="0">
      <alignment vertical="bottom"/>
    </xf>
    <xf numFmtId="3" fontId="7" fillId="4" borderId="55" applyNumberFormat="1" applyFont="1" applyFill="1" applyBorder="1" applyAlignment="1" applyProtection="0">
      <alignment horizontal="right" vertical="bottom"/>
    </xf>
    <xf numFmtId="9" fontId="7" fillId="4" borderId="76" applyNumberFormat="1" applyFont="1" applyFill="1" applyBorder="1" applyAlignment="1" applyProtection="0">
      <alignment horizontal="right" vertical="bottom"/>
    </xf>
    <xf numFmtId="3" fontId="7" fillId="4" borderId="9" applyNumberFormat="1" applyFont="1" applyFill="1" applyBorder="1" applyAlignment="1" applyProtection="0">
      <alignment horizontal="right" vertical="bottom"/>
    </xf>
    <xf numFmtId="3" fontId="2" borderId="65" applyNumberFormat="1" applyFont="1" applyFill="0" applyBorder="1" applyAlignment="1" applyProtection="0">
      <alignment vertical="bottom"/>
    </xf>
    <xf numFmtId="9" fontId="7" fillId="3" borderId="54" applyNumberFormat="1" applyFont="1" applyFill="1" applyBorder="1" applyAlignment="1" applyProtection="0">
      <alignment horizontal="right" vertical="bottom"/>
    </xf>
    <xf numFmtId="3" fontId="2" borderId="12" applyNumberFormat="1" applyFont="1" applyFill="0" applyBorder="1" applyAlignment="1" applyProtection="0">
      <alignment vertical="bottom"/>
    </xf>
    <xf numFmtId="3" fontId="23" borderId="9" applyNumberFormat="1" applyFont="1" applyFill="0" applyBorder="1" applyAlignment="1" applyProtection="0">
      <alignment vertical="bottom"/>
    </xf>
    <xf numFmtId="0" fontId="2" borderId="77" applyNumberFormat="1" applyFont="1" applyFill="0" applyBorder="1" applyAlignment="1" applyProtection="0">
      <alignment vertical="bottom"/>
    </xf>
    <xf numFmtId="3" fontId="2" borderId="13" applyNumberFormat="1" applyFont="1" applyFill="0" applyBorder="1" applyAlignment="1" applyProtection="0">
      <alignment vertical="bottom"/>
    </xf>
    <xf numFmtId="3" fontId="2" borderId="58" applyNumberFormat="1" applyFont="1" applyFill="0" applyBorder="1" applyAlignment="1" applyProtection="0">
      <alignment vertical="bottom"/>
    </xf>
    <xf numFmtId="3" fontId="2" borderId="14" applyNumberFormat="1" applyFont="1" applyFill="0" applyBorder="1" applyAlignment="1" applyProtection="0">
      <alignment vertical="bottom"/>
    </xf>
    <xf numFmtId="3" fontId="2" borderId="59" applyNumberFormat="1" applyFont="1" applyFill="0" applyBorder="1" applyAlignment="1" applyProtection="0">
      <alignment vertical="bottom"/>
    </xf>
    <xf numFmtId="3" fontId="2" borderId="13" applyNumberFormat="1" applyFont="1" applyFill="0" applyBorder="1" applyAlignment="1" applyProtection="0">
      <alignment horizontal="right" vertical="bottom"/>
    </xf>
    <xf numFmtId="3" fontId="7" fillId="3" borderId="58" applyNumberFormat="1" applyFont="1" applyFill="1" applyBorder="1" applyAlignment="1" applyProtection="0">
      <alignment horizontal="right" vertical="bottom"/>
    </xf>
    <xf numFmtId="3" fontId="2" borderId="60" applyNumberFormat="1" applyFont="1" applyFill="0" applyBorder="1" applyAlignment="1" applyProtection="0">
      <alignment vertical="bottom"/>
    </xf>
    <xf numFmtId="3" fontId="2" borderId="58" applyNumberFormat="1" applyFont="1" applyFill="0" applyBorder="1" applyAlignment="1" applyProtection="0">
      <alignment horizontal="right" vertical="bottom"/>
    </xf>
    <xf numFmtId="3" fontId="2" fillId="5" borderId="14" applyNumberFormat="1" applyFont="1" applyFill="1" applyBorder="1" applyAlignment="1" applyProtection="0">
      <alignment vertical="bottom"/>
    </xf>
    <xf numFmtId="3" fontId="2" fillId="5" borderId="13" applyNumberFormat="1" applyFont="1" applyFill="1" applyBorder="1" applyAlignment="1" applyProtection="0">
      <alignment vertical="bottom"/>
    </xf>
    <xf numFmtId="3" fontId="2" fillId="5" borderId="58" applyNumberFormat="1" applyFont="1" applyFill="1" applyBorder="1" applyAlignment="1" applyProtection="0">
      <alignment vertical="bottom"/>
    </xf>
    <xf numFmtId="9" fontId="2" borderId="59" applyNumberFormat="1" applyFont="1" applyFill="0" applyBorder="1" applyAlignment="1" applyProtection="0">
      <alignment vertical="bottom"/>
    </xf>
    <xf numFmtId="9" fontId="2" borderId="60" applyNumberFormat="1" applyFont="1" applyFill="0" applyBorder="1" applyAlignment="1" applyProtection="0">
      <alignment vertical="bottom"/>
    </xf>
    <xf numFmtId="3" fontId="2" borderId="61" applyNumberFormat="1" applyFont="1" applyFill="0" applyBorder="1" applyAlignment="1" applyProtection="0">
      <alignment vertical="bottom"/>
    </xf>
    <xf numFmtId="3" fontId="2" fillId="5" borderId="59" applyNumberFormat="1" applyFont="1" applyFill="1" applyBorder="1" applyAlignment="1" applyProtection="0">
      <alignment vertical="bottom"/>
    </xf>
    <xf numFmtId="3" fontId="2" fillId="5" borderId="62" applyNumberFormat="1" applyFont="1" applyFill="1" applyBorder="1" applyAlignment="1" applyProtection="0">
      <alignment vertical="bottom"/>
    </xf>
    <xf numFmtId="3" fontId="2" borderId="63" applyNumberFormat="1" applyFont="1" applyFill="0" applyBorder="1" applyAlignment="1" applyProtection="0">
      <alignment vertical="bottom"/>
    </xf>
    <xf numFmtId="3" fontId="2" borderId="64" applyNumberFormat="1" applyFont="1" applyFill="0" applyBorder="1" applyAlignment="1" applyProtection="0">
      <alignment vertical="bottom"/>
    </xf>
    <xf numFmtId="3" fontId="7" fillId="4" borderId="54" applyNumberFormat="1" applyFont="1" applyFill="1" applyBorder="1" applyAlignment="1" applyProtection="0">
      <alignment horizontal="right" vertical="bottom"/>
    </xf>
    <xf numFmtId="9" fontId="7" fillId="4" borderId="78" applyNumberFormat="1" applyFont="1" applyFill="1" applyBorder="1" applyAlignment="1" applyProtection="0">
      <alignment horizontal="right" vertical="bottom"/>
    </xf>
    <xf numFmtId="3" fontId="2" borderId="62" applyNumberFormat="1" applyFont="1" applyFill="0" applyBorder="1" applyAlignment="1" applyProtection="0">
      <alignment vertical="bottom"/>
    </xf>
    <xf numFmtId="9" fontId="7" fillId="3" borderId="59" applyNumberFormat="1" applyFont="1" applyFill="1" applyBorder="1" applyAlignment="1" applyProtection="0">
      <alignment horizontal="right" vertical="bottom"/>
    </xf>
    <xf numFmtId="0" fontId="2" borderId="66" applyNumberFormat="0" applyFont="1" applyFill="0" applyBorder="1" applyAlignment="1" applyProtection="0">
      <alignment vertical="bottom"/>
    </xf>
    <xf numFmtId="0" fontId="2" borderId="16" applyNumberFormat="0" applyFont="1" applyFill="0" applyBorder="1" applyAlignment="1" applyProtection="0">
      <alignment vertical="bottom"/>
    </xf>
    <xf numFmtId="65" fontId="2" borderId="16" applyNumberFormat="1" applyFont="1" applyFill="0" applyBorder="1" applyAlignment="1" applyProtection="0">
      <alignment vertical="bottom"/>
    </xf>
    <xf numFmtId="3" fontId="2" borderId="16" applyNumberFormat="1" applyFont="1" applyFill="0" applyBorder="1" applyAlignment="1" applyProtection="0">
      <alignment vertical="bottom"/>
    </xf>
    <xf numFmtId="0" fontId="4" borderId="5" applyNumberFormat="1" applyFont="1" applyFill="0" applyBorder="1" applyAlignment="1" applyProtection="0">
      <alignment horizontal="center" vertical="center"/>
    </xf>
    <xf numFmtId="1" fontId="5" fillId="2" borderId="8" applyNumberFormat="1" applyFont="1" applyFill="1" applyBorder="1" applyAlignment="1" applyProtection="0">
      <alignment horizontal="center" vertical="center"/>
    </xf>
    <xf numFmtId="1" fontId="6" fillId="2" borderId="52" applyNumberFormat="1" applyFont="1" applyFill="1" applyBorder="1" applyAlignment="1" applyProtection="0">
      <alignment horizontal="center" vertical="center"/>
    </xf>
    <xf numFmtId="1" fontId="6" fillId="2" borderId="54" applyNumberFormat="1" applyFont="1" applyFill="1" applyBorder="1" applyAlignment="1" applyProtection="0">
      <alignment horizontal="center" vertical="center"/>
    </xf>
    <xf numFmtId="1" fontId="5" fillId="2" borderId="9" applyNumberFormat="1" applyFont="1" applyFill="1" applyBorder="1" applyAlignment="1" applyProtection="0">
      <alignment horizontal="center" vertical="center"/>
    </xf>
    <xf numFmtId="1" fontId="5" fillId="2" borderId="52" applyNumberFormat="1" applyFont="1" applyFill="1" applyBorder="1" applyAlignment="1" applyProtection="0">
      <alignment horizontal="center" vertical="center"/>
    </xf>
    <xf numFmtId="1" fontId="5" fillId="2" borderId="7" applyNumberFormat="1" applyFont="1" applyFill="1" applyBorder="1" applyAlignment="1" applyProtection="0">
      <alignment horizontal="center" vertical="center" wrapText="1"/>
    </xf>
    <xf numFmtId="1" fontId="6" fillId="2" borderId="55" applyNumberFormat="1" applyFont="1" applyFill="1" applyBorder="1" applyAlignment="1" applyProtection="0">
      <alignment horizontal="center" vertical="center"/>
    </xf>
    <xf numFmtId="0" fontId="2" borderId="26" applyNumberFormat="0" applyFont="1" applyFill="0" applyBorder="1" applyAlignment="1" applyProtection="0">
      <alignment vertical="bottom"/>
    </xf>
    <xf numFmtId="0" fontId="5" fillId="2" borderId="79" applyNumberFormat="1" applyFont="1" applyFill="1" applyBorder="1" applyAlignment="1" applyProtection="0">
      <alignment horizontal="center" vertical="center"/>
    </xf>
    <xf numFmtId="0" fontId="5" fillId="2" borderId="80" applyNumberFormat="1" applyFont="1" applyFill="1" applyBorder="1" applyAlignment="1" applyProtection="0">
      <alignment horizontal="center" vertical="center"/>
    </xf>
    <xf numFmtId="0" fontId="5" fillId="2" borderId="81" applyNumberFormat="1" applyFont="1" applyFill="1" applyBorder="1" applyAlignment="1" applyProtection="0">
      <alignment horizontal="center" vertical="center"/>
    </xf>
    <xf numFmtId="0" fontId="5" fillId="2" borderId="82" applyNumberFormat="1" applyFont="1" applyFill="1" applyBorder="1" applyAlignment="1" applyProtection="0">
      <alignment horizontal="center" vertical="center"/>
    </xf>
    <xf numFmtId="0" fontId="5" fillId="2" borderId="55" applyNumberFormat="1" applyFont="1" applyFill="1" applyBorder="1" applyAlignment="1" applyProtection="0">
      <alignment horizontal="center" vertical="center"/>
    </xf>
    <xf numFmtId="0" fontId="5" fillId="2" borderId="53" applyNumberFormat="1" applyFont="1" applyFill="1" applyBorder="1" applyAlignment="1" applyProtection="0">
      <alignment horizontal="center" vertical="center"/>
    </xf>
    <xf numFmtId="4" fontId="7" fillId="4" borderId="7" applyNumberFormat="1" applyFont="1" applyFill="1" applyBorder="1" applyAlignment="1" applyProtection="0">
      <alignment horizontal="right" vertical="bottom"/>
    </xf>
    <xf numFmtId="4" fontId="7" fillId="4" borderId="9" applyNumberFormat="1" applyFont="1" applyFill="1" applyBorder="1" applyAlignment="1" applyProtection="0">
      <alignment horizontal="right" vertical="bottom"/>
    </xf>
    <xf numFmtId="4" fontId="7" fillId="4" borderId="79" applyNumberFormat="1" applyFont="1" applyFill="1" applyBorder="1" applyAlignment="1" applyProtection="0">
      <alignment horizontal="right" vertical="bottom"/>
    </xf>
    <xf numFmtId="4" fontId="7" fillId="4" borderId="80" applyNumberFormat="1" applyFont="1" applyFill="1" applyBorder="1" applyAlignment="1" applyProtection="0">
      <alignment horizontal="right" vertical="bottom"/>
    </xf>
    <xf numFmtId="4" fontId="7" fillId="4" borderId="81" applyNumberFormat="1" applyFont="1" applyFill="1" applyBorder="1" applyAlignment="1" applyProtection="0">
      <alignment horizontal="right" vertical="bottom"/>
    </xf>
    <xf numFmtId="4" fontId="7" fillId="3" borderId="9" applyNumberFormat="1" applyFont="1" applyFill="1" applyBorder="1" applyAlignment="1" applyProtection="0">
      <alignment horizontal="right" vertical="bottom"/>
    </xf>
    <xf numFmtId="9" fontId="7" fillId="3" borderId="8" applyNumberFormat="1" applyFont="1" applyFill="1" applyBorder="1" applyAlignment="1" applyProtection="0">
      <alignment horizontal="right" vertical="bottom"/>
    </xf>
    <xf numFmtId="4" fontId="7" fillId="3" borderId="6" applyNumberFormat="1" applyFont="1" applyFill="1" applyBorder="1" applyAlignment="1" applyProtection="0">
      <alignment horizontal="right" vertical="bottom"/>
    </xf>
    <xf numFmtId="4" fontId="7" fillId="4" borderId="52" applyNumberFormat="1" applyFont="1" applyFill="1" applyBorder="1" applyAlignment="1" applyProtection="0">
      <alignment horizontal="right" vertical="bottom"/>
    </xf>
    <xf numFmtId="4" fontId="7" fillId="4" borderId="53" applyNumberFormat="1" applyFont="1" applyFill="1" applyBorder="1" applyAlignment="1" applyProtection="0">
      <alignment horizontal="right" vertical="bottom"/>
    </xf>
    <xf numFmtId="4" fontId="7" fillId="4" borderId="54" applyNumberFormat="1" applyFont="1" applyFill="1" applyBorder="1" applyAlignment="1" applyProtection="0">
      <alignment horizontal="right" vertical="bottom"/>
    </xf>
    <xf numFmtId="4" fontId="7" fillId="4" borderId="55" applyNumberFormat="1" applyFont="1" applyFill="1" applyBorder="1" applyAlignment="1" applyProtection="0">
      <alignment horizontal="right" vertical="bottom"/>
    </xf>
    <xf numFmtId="4" fontId="7" fillId="4" borderId="15" applyNumberFormat="1" applyFont="1" applyFill="1" applyBorder="1" applyAlignment="1" applyProtection="0">
      <alignment horizontal="right" vertical="bottom"/>
    </xf>
    <xf numFmtId="4" fontId="7" fillId="4" borderId="16" applyNumberFormat="1" applyFont="1" applyFill="1" applyBorder="1" applyAlignment="1" applyProtection="0">
      <alignment horizontal="right" vertical="bottom"/>
    </xf>
    <xf numFmtId="4" fontId="7" fillId="3" borderId="8" applyNumberFormat="1" applyFont="1" applyFill="1" applyBorder="1" applyAlignment="1" applyProtection="0">
      <alignment horizontal="right" vertical="bottom"/>
    </xf>
    <xf numFmtId="9" fontId="7" fillId="4" borderId="7" applyNumberFormat="1" applyFont="1" applyFill="1" applyBorder="1" applyAlignment="1" applyProtection="0">
      <alignment horizontal="right" vertical="bottom"/>
    </xf>
    <xf numFmtId="9" fontId="7" fillId="4" borderId="9" applyNumberFormat="1" applyFont="1" applyFill="1" applyBorder="1" applyAlignment="1" applyProtection="0">
      <alignment horizontal="right" vertical="bottom"/>
    </xf>
    <xf numFmtId="0" fontId="2" borderId="83" applyNumberFormat="1" applyFont="1" applyFill="0" applyBorder="1" applyAlignment="1" applyProtection="0">
      <alignment vertical="bottom"/>
    </xf>
    <xf numFmtId="4" fontId="2" borderId="44" applyNumberFormat="1" applyFont="1" applyFill="0" applyBorder="1" applyAlignment="1" applyProtection="0">
      <alignment vertical="bottom"/>
    </xf>
    <xf numFmtId="4" fontId="2" borderId="7" applyNumberFormat="1" applyFont="1" applyFill="0" applyBorder="1" applyAlignment="1" applyProtection="0">
      <alignment vertical="bottom"/>
    </xf>
    <xf numFmtId="4" fontId="2" borderId="8" applyNumberFormat="1" applyFont="1" applyFill="0" applyBorder="1" applyAlignment="1" applyProtection="0">
      <alignment vertical="bottom"/>
    </xf>
    <xf numFmtId="4" fontId="2" borderId="9" applyNumberFormat="1" applyFont="1" applyFill="0" applyBorder="1" applyAlignment="1" applyProtection="0">
      <alignment vertical="bottom"/>
    </xf>
    <xf numFmtId="4" fontId="2" borderId="79" applyNumberFormat="1" applyFont="1" applyFill="0" applyBorder="1" applyAlignment="1" applyProtection="0">
      <alignment vertical="bottom"/>
    </xf>
    <xf numFmtId="4" fontId="2" borderId="80" applyNumberFormat="1" applyFont="1" applyFill="0" applyBorder="1" applyAlignment="1" applyProtection="0">
      <alignment vertical="bottom"/>
    </xf>
    <xf numFmtId="4" fontId="2" borderId="81" applyNumberFormat="1" applyFont="1" applyFill="0" applyBorder="1" applyAlignment="1" applyProtection="0">
      <alignment vertical="bottom"/>
    </xf>
    <xf numFmtId="4" fontId="2" borderId="82" applyNumberFormat="1" applyFont="1" applyFill="0" applyBorder="1" applyAlignment="1" applyProtection="0">
      <alignment vertical="bottom"/>
    </xf>
    <xf numFmtId="9" fontId="7" fillId="3" borderId="7" applyNumberFormat="1" applyFont="1" applyFill="1" applyBorder="1" applyAlignment="1" applyProtection="0">
      <alignment horizontal="right" vertical="bottom"/>
    </xf>
    <xf numFmtId="4" fontId="2" borderId="52" applyNumberFormat="1" applyFont="1" applyFill="0" applyBorder="1" applyAlignment="1" applyProtection="0">
      <alignment vertical="bottom"/>
    </xf>
    <xf numFmtId="4" fontId="2" borderId="53" applyNumberFormat="1" applyFont="1" applyFill="0" applyBorder="1" applyAlignment="1" applyProtection="0">
      <alignment vertical="bottom"/>
    </xf>
    <xf numFmtId="4" fontId="2" borderId="55" applyNumberFormat="1" applyFont="1" applyFill="0" applyBorder="1" applyAlignment="1" applyProtection="0">
      <alignment vertical="bottom"/>
    </xf>
    <xf numFmtId="9" fontId="7" fillId="3" borderId="84" applyNumberFormat="1" applyFont="1" applyFill="1" applyBorder="1" applyAlignment="1" applyProtection="0">
      <alignment horizontal="right" vertical="bottom"/>
    </xf>
    <xf numFmtId="4" fontId="2" borderId="54" applyNumberFormat="1" applyFont="1" applyFill="0" applyBorder="1" applyAlignment="1" applyProtection="0">
      <alignment vertical="bottom"/>
    </xf>
    <xf numFmtId="0" fontId="2" fillId="5" borderId="83" applyNumberFormat="1" applyFont="1" applyFill="1" applyBorder="1" applyAlignment="1" applyProtection="0">
      <alignment vertical="bottom"/>
    </xf>
    <xf numFmtId="4" fontId="2" fillId="5" borderId="44" applyNumberFormat="1" applyFont="1" applyFill="1" applyBorder="1" applyAlignment="1" applyProtection="0">
      <alignment vertical="bottom"/>
    </xf>
    <xf numFmtId="4" fontId="2" fillId="5" borderId="7" applyNumberFormat="1" applyFont="1" applyFill="1" applyBorder="1" applyAlignment="1" applyProtection="0">
      <alignment vertical="bottom"/>
    </xf>
    <xf numFmtId="4" fontId="2" fillId="5" borderId="8" applyNumberFormat="1" applyFont="1" applyFill="1" applyBorder="1" applyAlignment="1" applyProtection="0">
      <alignment vertical="bottom"/>
    </xf>
    <xf numFmtId="4" fontId="2" fillId="5" borderId="9" applyNumberFormat="1" applyFont="1" applyFill="1" applyBorder="1" applyAlignment="1" applyProtection="0">
      <alignment vertical="bottom"/>
    </xf>
    <xf numFmtId="4" fontId="2" fillId="5" borderId="79" applyNumberFormat="1" applyFont="1" applyFill="1" applyBorder="1" applyAlignment="1" applyProtection="0">
      <alignment vertical="bottom"/>
    </xf>
    <xf numFmtId="4" fontId="2" fillId="5" borderId="80" applyNumberFormat="1" applyFont="1" applyFill="1" applyBorder="1" applyAlignment="1" applyProtection="0">
      <alignment vertical="bottom"/>
    </xf>
    <xf numFmtId="4" fontId="2" fillId="5" borderId="81" applyNumberFormat="1" applyFont="1" applyFill="1" applyBorder="1" applyAlignment="1" applyProtection="0">
      <alignment vertical="bottom"/>
    </xf>
    <xf numFmtId="4" fontId="2" fillId="5" borderId="82" applyNumberFormat="1" applyFont="1" applyFill="1" applyBorder="1" applyAlignment="1" applyProtection="0">
      <alignment vertical="bottom"/>
    </xf>
    <xf numFmtId="4" fontId="7" fillId="5" borderId="9" applyNumberFormat="1" applyFont="1" applyFill="1" applyBorder="1" applyAlignment="1" applyProtection="0">
      <alignment horizontal="right" vertical="bottom"/>
    </xf>
    <xf numFmtId="9" fontId="7" fillId="5" borderId="8" applyNumberFormat="1" applyFont="1" applyFill="1" applyBorder="1" applyAlignment="1" applyProtection="0">
      <alignment horizontal="right" vertical="bottom"/>
    </xf>
    <xf numFmtId="4" fontId="2" fillId="5" borderId="52" applyNumberFormat="1" applyFont="1" applyFill="1" applyBorder="1" applyAlignment="1" applyProtection="0">
      <alignment vertical="bottom"/>
    </xf>
    <xf numFmtId="4" fontId="2" fillId="5" borderId="53" applyNumberFormat="1" applyFont="1" applyFill="1" applyBorder="1" applyAlignment="1" applyProtection="0">
      <alignment vertical="bottom"/>
    </xf>
    <xf numFmtId="4" fontId="2" fillId="5" borderId="55" applyNumberFormat="1" applyFont="1" applyFill="1" applyBorder="1" applyAlignment="1" applyProtection="0">
      <alignment vertical="bottom"/>
    </xf>
    <xf numFmtId="4" fontId="2" fillId="5" borderId="54" applyNumberFormat="1" applyFont="1" applyFill="1" applyBorder="1" applyAlignment="1" applyProtection="0">
      <alignment vertical="bottom"/>
    </xf>
    <xf numFmtId="0" fontId="7" fillId="3" borderId="74" applyNumberFormat="1" applyFont="1" applyFill="1" applyBorder="1" applyAlignment="1" applyProtection="0">
      <alignment horizontal="right" vertical="bottom"/>
    </xf>
    <xf numFmtId="0" fontId="13" borderId="6" applyNumberFormat="1" applyFont="1" applyFill="0" applyBorder="1" applyAlignment="1" applyProtection="0">
      <alignment vertical="bottom"/>
    </xf>
    <xf numFmtId="0" fontId="2" borderId="85" applyNumberFormat="1" applyFont="1" applyFill="0" applyBorder="1" applyAlignment="1" applyProtection="0">
      <alignment vertical="bottom"/>
    </xf>
    <xf numFmtId="4" fontId="2" borderId="86" applyNumberFormat="1" applyFont="1" applyFill="0" applyBorder="1" applyAlignment="1" applyProtection="0">
      <alignment vertical="bottom"/>
    </xf>
    <xf numFmtId="4" fontId="2" borderId="58" applyNumberFormat="1" applyFont="1" applyFill="0" applyBorder="1" applyAlignment="1" applyProtection="0">
      <alignment vertical="bottom"/>
    </xf>
    <xf numFmtId="4" fontId="2" borderId="14" applyNumberFormat="1" applyFont="1" applyFill="0" applyBorder="1" applyAlignment="1" applyProtection="0">
      <alignment vertical="bottom"/>
    </xf>
    <xf numFmtId="4" fontId="2" borderId="13" applyNumberFormat="1" applyFont="1" applyFill="0" applyBorder="1" applyAlignment="1" applyProtection="0">
      <alignment vertical="bottom"/>
    </xf>
    <xf numFmtId="4" fontId="2" borderId="59" applyNumberFormat="1" applyFont="1" applyFill="0" applyBorder="1" applyAlignment="1" applyProtection="0">
      <alignment vertical="bottom"/>
    </xf>
    <xf numFmtId="4" fontId="2" borderId="87" applyNumberFormat="1" applyFont="1" applyFill="0" applyBorder="1" applyAlignment="1" applyProtection="0">
      <alignment vertical="bottom"/>
    </xf>
    <xf numFmtId="4" fontId="2" borderId="88" applyNumberFormat="1" applyFont="1" applyFill="0" applyBorder="1" applyAlignment="1" applyProtection="0">
      <alignment vertical="bottom"/>
    </xf>
    <xf numFmtId="4" fontId="2" borderId="89" applyNumberFormat="1" applyFont="1" applyFill="0" applyBorder="1" applyAlignment="1" applyProtection="0">
      <alignment vertical="bottom"/>
    </xf>
    <xf numFmtId="4" fontId="2" borderId="90" applyNumberFormat="1" applyFont="1" applyFill="0" applyBorder="1" applyAlignment="1" applyProtection="0">
      <alignment vertical="bottom"/>
    </xf>
    <xf numFmtId="4" fontId="7" fillId="3" borderId="59" applyNumberFormat="1" applyFont="1" applyFill="1" applyBorder="1" applyAlignment="1" applyProtection="0">
      <alignment horizontal="right" vertical="bottom"/>
    </xf>
    <xf numFmtId="9" fontId="7" fillId="3" borderId="14" applyNumberFormat="1" applyFont="1" applyFill="1" applyBorder="1" applyAlignment="1" applyProtection="0">
      <alignment horizontal="right" vertical="bottom"/>
    </xf>
    <xf numFmtId="4" fontId="2" fillId="5" borderId="14" applyNumberFormat="1" applyFont="1" applyFill="1" applyBorder="1" applyAlignment="1" applyProtection="0">
      <alignment vertical="bottom"/>
    </xf>
    <xf numFmtId="4" fontId="2" fillId="5" borderId="13" applyNumberFormat="1" applyFont="1" applyFill="1" applyBorder="1" applyAlignment="1" applyProtection="0">
      <alignment vertical="bottom"/>
    </xf>
    <xf numFmtId="4" fontId="2" fillId="5" borderId="58" applyNumberFormat="1" applyFont="1" applyFill="1" applyBorder="1" applyAlignment="1" applyProtection="0">
      <alignment vertical="bottom"/>
    </xf>
    <xf numFmtId="9" fontId="2" borderId="58" applyNumberFormat="1" applyFont="1" applyFill="0" applyBorder="1" applyAlignment="1" applyProtection="0">
      <alignment vertical="bottom"/>
    </xf>
    <xf numFmtId="4" fontId="2" borderId="63" applyNumberFormat="1" applyFont="1" applyFill="0" applyBorder="1" applyAlignment="1" applyProtection="0">
      <alignment vertical="bottom"/>
    </xf>
    <xf numFmtId="4" fontId="2" borderId="64" applyNumberFormat="1" applyFont="1" applyFill="0" applyBorder="1" applyAlignment="1" applyProtection="0">
      <alignment vertical="bottom"/>
    </xf>
    <xf numFmtId="4" fontId="2" borderId="61" applyNumberFormat="1" applyFont="1" applyFill="0" applyBorder="1" applyAlignment="1" applyProtection="0">
      <alignment vertical="bottom"/>
    </xf>
    <xf numFmtId="4" fontId="2" fillId="5" borderId="59" applyNumberFormat="1" applyFont="1" applyFill="1" applyBorder="1" applyAlignment="1" applyProtection="0">
      <alignment vertical="bottom"/>
    </xf>
    <xf numFmtId="4" fontId="2" fillId="5" borderId="62" applyNumberFormat="1" applyFont="1" applyFill="1" applyBorder="1" applyAlignment="1" applyProtection="0">
      <alignment vertical="bottom"/>
    </xf>
    <xf numFmtId="4" fontId="7" fillId="3" borderId="13" applyNumberFormat="1" applyFont="1" applyFill="1" applyBorder="1" applyAlignment="1" applyProtection="0">
      <alignment horizontal="right" vertical="bottom"/>
    </xf>
    <xf numFmtId="9" fontId="7" fillId="4" borderId="14" applyNumberFormat="1" applyFont="1" applyFill="1" applyBorder="1" applyAlignment="1" applyProtection="0">
      <alignment horizontal="right" vertical="bottom"/>
    </xf>
    <xf numFmtId="9" fontId="7" fillId="4" borderId="59" applyNumberFormat="1" applyFont="1" applyFill="1" applyBorder="1" applyAlignment="1" applyProtection="0">
      <alignment horizontal="right" vertical="bottom"/>
    </xf>
    <xf numFmtId="1" fontId="25" borderId="66" applyNumberFormat="1" applyFont="1" applyFill="0" applyBorder="1" applyAlignment="1" applyProtection="0">
      <alignment vertical="bottom"/>
    </xf>
    <xf numFmtId="4" fontId="2" borderId="16" applyNumberFormat="1" applyFont="1" applyFill="0" applyBorder="1" applyAlignment="1" applyProtection="0">
      <alignment vertical="bottom"/>
    </xf>
    <xf numFmtId="0" fontId="26" borderId="5" applyNumberFormat="1" applyFont="1" applyFill="0" applyBorder="1" applyAlignment="1" applyProtection="0">
      <alignment vertical="bottom"/>
    </xf>
    <xf numFmtId="0" fontId="27" borderId="5" applyNumberFormat="1" applyFont="1" applyFill="0" applyBorder="1" applyAlignment="1" applyProtection="0">
      <alignment vertical="bottom"/>
    </xf>
    <xf numFmtId="0" fontId="13" borderId="5" applyNumberFormat="1" applyFont="1" applyFill="0" applyBorder="1" applyAlignment="1" applyProtection="0">
      <alignment vertical="bottom"/>
    </xf>
    <xf numFmtId="1" fontId="13" borderId="18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4" borderId="91" applyNumberFormat="1" applyFont="1" applyFill="0" applyBorder="1" applyAlignment="1" applyProtection="0">
      <alignment horizontal="center" vertical="center" wrapText="1"/>
    </xf>
    <xf numFmtId="1" fontId="4" borderId="92" applyNumberFormat="1" applyFont="1" applyFill="0" applyBorder="1" applyAlignment="1" applyProtection="0">
      <alignment horizontal="center" vertical="center" wrapText="1"/>
    </xf>
    <xf numFmtId="1" fontId="4" borderId="92" applyNumberFormat="1" applyFont="1" applyFill="0" applyBorder="1" applyAlignment="1" applyProtection="0">
      <alignment vertical="center" wrapText="1"/>
    </xf>
    <xf numFmtId="1" fontId="4" borderId="2" applyNumberFormat="1" applyFont="1" applyFill="0" applyBorder="1" applyAlignment="1" applyProtection="0">
      <alignment vertical="center" wrapText="1"/>
    </xf>
    <xf numFmtId="1" fontId="5" fillId="2" borderId="93" applyNumberFormat="1" applyFont="1" applyFill="1" applyBorder="1" applyAlignment="1" applyProtection="0">
      <alignment horizontal="center" vertical="center"/>
    </xf>
    <xf numFmtId="0" fontId="6" fillId="2" borderId="93" applyNumberFormat="1" applyFont="1" applyFill="1" applyBorder="1" applyAlignment="1" applyProtection="0">
      <alignment horizontal="center" vertical="center"/>
    </xf>
    <xf numFmtId="0" fontId="6" fillId="2" borderId="94" applyNumberFormat="1" applyFont="1" applyFill="1" applyBorder="1" applyAlignment="1" applyProtection="0">
      <alignment horizontal="center" vertical="center"/>
    </xf>
    <xf numFmtId="1" fontId="6" fillId="2" borderId="95" applyNumberFormat="1" applyFont="1" applyFill="1" applyBorder="1" applyAlignment="1" applyProtection="0">
      <alignment horizontal="center" vertical="center"/>
    </xf>
    <xf numFmtId="1" fontId="6" fillId="2" borderId="96" applyNumberFormat="1" applyFont="1" applyFill="1" applyBorder="1" applyAlignment="1" applyProtection="0">
      <alignment horizontal="center" vertical="center"/>
    </xf>
    <xf numFmtId="0" fontId="2" borderId="46" applyNumberFormat="0" applyFont="1" applyFill="0" applyBorder="1" applyAlignment="1" applyProtection="0">
      <alignment vertical="bottom"/>
    </xf>
    <xf numFmtId="0" fontId="2" borderId="6" applyNumberFormat="1" applyFont="1" applyFill="0" applyBorder="1" applyAlignment="1" applyProtection="0">
      <alignment vertical="bottom" wrapText="1"/>
    </xf>
    <xf numFmtId="1" fontId="2" borderId="12" applyNumberFormat="1" applyFont="1" applyFill="0" applyBorder="1" applyAlignment="1" applyProtection="0">
      <alignment vertical="bottom" wrapText="1"/>
    </xf>
    <xf numFmtId="1" fontId="5" fillId="2" borderId="93" applyNumberFormat="1" applyFont="1" applyFill="1" applyBorder="1" applyAlignment="1" applyProtection="0">
      <alignment vertical="bottom"/>
    </xf>
    <xf numFmtId="0" fontId="5" fillId="2" borderId="93" applyNumberFormat="1" applyFont="1" applyFill="1" applyBorder="1" applyAlignment="1" applyProtection="0">
      <alignment horizontal="center" vertical="center"/>
    </xf>
    <xf numFmtId="0" fontId="7" fillId="4" borderId="93" applyNumberFormat="1" applyFont="1" applyFill="1" applyBorder="1" applyAlignment="1" applyProtection="0">
      <alignment vertical="bottom"/>
    </xf>
    <xf numFmtId="3" fontId="2" fillId="4" borderId="93" applyNumberFormat="1" applyFont="1" applyFill="1" applyBorder="1" applyAlignment="1" applyProtection="0">
      <alignment horizontal="center" vertical="bottom"/>
    </xf>
    <xf numFmtId="0" fontId="7" borderId="93" applyNumberFormat="1" applyFont="1" applyFill="0" applyBorder="1" applyAlignment="1" applyProtection="0">
      <alignment vertical="bottom"/>
    </xf>
    <xf numFmtId="4" fontId="7" borderId="93" applyNumberFormat="1" applyFont="1" applyFill="0" applyBorder="1" applyAlignment="1" applyProtection="0">
      <alignment vertical="bottom"/>
    </xf>
    <xf numFmtId="2" fontId="7" borderId="93" applyNumberFormat="1" applyFont="1" applyFill="0" applyBorder="1" applyAlignment="1" applyProtection="0">
      <alignment vertical="bottom"/>
    </xf>
    <xf numFmtId="0" fontId="2" borderId="93" applyNumberFormat="1" applyFont="1" applyFill="0" applyBorder="1" applyAlignment="1" applyProtection="0">
      <alignment horizontal="left" vertical="bottom"/>
    </xf>
    <xf numFmtId="4" fontId="2" borderId="93" applyNumberFormat="1" applyFont="1" applyFill="0" applyBorder="1" applyAlignment="1" applyProtection="0">
      <alignment vertical="bottom"/>
    </xf>
    <xf numFmtId="2" fontId="2" borderId="93" applyNumberFormat="1" applyFont="1" applyFill="0" applyBorder="1" applyAlignment="1" applyProtection="0">
      <alignment vertical="bottom"/>
    </xf>
    <xf numFmtId="0" fontId="2" borderId="93" applyNumberFormat="1" applyFont="1" applyFill="0" applyBorder="1" applyAlignment="1" applyProtection="0">
      <alignment horizontal="right" vertical="bottom"/>
    </xf>
    <xf numFmtId="4" fontId="2" borderId="93" applyNumberFormat="1" applyFont="1" applyFill="0" applyBorder="1" applyAlignment="1" applyProtection="0">
      <alignment horizontal="right" vertical="bottom"/>
    </xf>
    <xf numFmtId="0" fontId="2" borderId="6" applyNumberFormat="1" applyFont="1" applyFill="0" applyBorder="1" applyAlignment="1" applyProtection="0">
      <alignment horizontal="center" vertical="bottom" wrapText="1"/>
    </xf>
    <xf numFmtId="1" fontId="2" borderId="12" applyNumberFormat="1" applyFont="1" applyFill="0" applyBorder="1" applyAlignment="1" applyProtection="0">
      <alignment horizontal="center" vertical="bottom" wrapText="1"/>
    </xf>
    <xf numFmtId="0" fontId="2" fillId="5" borderId="6" applyNumberFormat="1" applyFont="1" applyFill="1" applyBorder="1" applyAlignment="1" applyProtection="0">
      <alignment vertical="bottom"/>
    </xf>
    <xf numFmtId="1" fontId="2" fillId="5" borderId="12" applyNumberFormat="1" applyFont="1" applyFill="1" applyBorder="1" applyAlignment="1" applyProtection="0">
      <alignment vertical="bottom"/>
    </xf>
    <xf numFmtId="0" fontId="2" borderId="93" applyNumberFormat="1" applyFont="1" applyFill="0" applyBorder="1" applyAlignment="1" applyProtection="0">
      <alignment vertical="bottom"/>
    </xf>
    <xf numFmtId="0" fontId="2" fillId="5" borderId="58" applyNumberFormat="1" applyFont="1" applyFill="1" applyBorder="1" applyAlignment="1" applyProtection="0">
      <alignment vertical="bottom"/>
    </xf>
    <xf numFmtId="1" fontId="2" fillId="5" borderId="97" applyNumberFormat="1" applyFont="1" applyFill="1" applyBorder="1" applyAlignment="1" applyProtection="0">
      <alignment vertical="bottom"/>
    </xf>
    <xf numFmtId="0" fontId="2" borderId="98" applyNumberFormat="0" applyFont="1" applyFill="0" applyBorder="1" applyAlignment="1" applyProtection="0">
      <alignment vertical="bottom"/>
    </xf>
    <xf numFmtId="1" fontId="2" borderId="93" applyNumberFormat="1" applyFont="1" applyFill="0" applyBorder="1" applyAlignment="1" applyProtection="0">
      <alignment horizontal="right" vertical="bottom"/>
    </xf>
    <xf numFmtId="9" fontId="2" borderId="46" applyNumberFormat="1" applyFont="1" applyFill="0" applyBorder="1" applyAlignment="1" applyProtection="0">
      <alignment vertical="bottom"/>
    </xf>
    <xf numFmtId="0" fontId="7" fillId="5" borderId="93" applyNumberFormat="1" applyFont="1" applyFill="1" applyBorder="1" applyAlignment="1" applyProtection="0">
      <alignment vertical="bottom"/>
    </xf>
    <xf numFmtId="61" fontId="7" borderId="93" applyNumberFormat="1" applyFont="1" applyFill="0" applyBorder="1" applyAlignment="1" applyProtection="0">
      <alignment vertical="bottom"/>
    </xf>
    <xf numFmtId="61" fontId="2" borderId="93" applyNumberFormat="1" applyFont="1" applyFill="0" applyBorder="1" applyAlignment="1" applyProtection="0">
      <alignment vertical="bottom"/>
    </xf>
    <xf numFmtId="0" fontId="2" borderId="99" applyNumberFormat="0" applyFont="1" applyFill="0" applyBorder="1" applyAlignment="1" applyProtection="0">
      <alignment vertical="bottom"/>
    </xf>
    <xf numFmtId="1" fontId="25" borderId="5" applyNumberFormat="1" applyFont="1" applyFill="0" applyBorder="1" applyAlignment="1" applyProtection="0">
      <alignment vertical="bottom"/>
    </xf>
    <xf numFmtId="1" fontId="25" borderId="17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4" borderId="100" applyNumberFormat="1" applyFont="1" applyFill="0" applyBorder="1" applyAlignment="1" applyProtection="0">
      <alignment horizontal="center" vertical="center" wrapText="1"/>
    </xf>
    <xf numFmtId="0" fontId="2" borderId="100" applyNumberFormat="0" applyFont="1" applyFill="0" applyBorder="1" applyAlignment="1" applyProtection="0">
      <alignment vertical="bottom"/>
    </xf>
    <xf numFmtId="0" fontId="6" fillId="2" borderId="101" applyNumberFormat="1" applyFont="1" applyFill="1" applyBorder="1" applyAlignment="1" applyProtection="0">
      <alignment horizontal="center" vertical="center"/>
    </xf>
    <xf numFmtId="1" fontId="6" fillId="2" borderId="102" applyNumberFormat="1" applyFont="1" applyFill="1" applyBorder="1" applyAlignment="1" applyProtection="0">
      <alignment horizontal="center" vertical="center"/>
    </xf>
    <xf numFmtId="1" fontId="6" fillId="2" borderId="103" applyNumberFormat="1" applyFont="1" applyFill="1" applyBorder="1" applyAlignment="1" applyProtection="0">
      <alignment horizontal="center" vertical="center"/>
    </xf>
    <xf numFmtId="0" fontId="6" fillId="2" borderId="104" applyNumberFormat="1" applyFont="1" applyFill="1" applyBorder="1" applyAlignment="1" applyProtection="0">
      <alignment horizontal="center" vertical="center"/>
    </xf>
    <xf numFmtId="0" fontId="2" borderId="44" applyNumberFormat="0" applyFont="1" applyFill="0" applyBorder="1" applyAlignment="1" applyProtection="0">
      <alignment vertical="bottom"/>
    </xf>
    <xf numFmtId="0" fontId="5" fillId="2" borderId="93" applyNumberFormat="1" applyFont="1" applyFill="1" applyBorder="1" applyAlignment="1" applyProtection="0">
      <alignment horizontal="center" vertical="center" wrapText="1"/>
    </xf>
    <xf numFmtId="0" fontId="5" fillId="2" borderId="105" applyNumberFormat="1" applyFont="1" applyFill="1" applyBorder="1" applyAlignment="1" applyProtection="0">
      <alignment horizontal="center" vertical="center" wrapText="1"/>
    </xf>
    <xf numFmtId="0" fontId="5" fillId="2" borderId="106" applyNumberFormat="1" applyFont="1" applyFill="1" applyBorder="1" applyAlignment="1" applyProtection="0">
      <alignment horizontal="center" vertical="center" wrapText="1"/>
    </xf>
    <xf numFmtId="0" fontId="7" fillId="3" borderId="93" applyNumberFormat="1" applyFont="1" applyFill="1" applyBorder="1" applyAlignment="1" applyProtection="0">
      <alignment vertical="bottom"/>
    </xf>
    <xf numFmtId="1" fontId="7" fillId="4" borderId="94" applyNumberFormat="1" applyFont="1" applyFill="1" applyBorder="1" applyAlignment="1" applyProtection="0">
      <alignment vertical="bottom"/>
    </xf>
    <xf numFmtId="1" fontId="7" fillId="4" borderId="96" applyNumberFormat="1" applyFont="1" applyFill="1" applyBorder="1" applyAlignment="1" applyProtection="0">
      <alignment vertical="bottom"/>
    </xf>
    <xf numFmtId="1" fontId="7" fillId="4" borderId="93" applyNumberFormat="1" applyFont="1" applyFill="1" applyBorder="1" applyAlignment="1" applyProtection="0">
      <alignment vertical="bottom"/>
    </xf>
    <xf numFmtId="0" fontId="7" fillId="4" borderId="93" applyNumberFormat="1" applyFont="1" applyFill="1" applyBorder="1" applyAlignment="1" applyProtection="0">
      <alignment horizontal="center" vertical="bottom"/>
    </xf>
    <xf numFmtId="0" fontId="7" fillId="4" borderId="105" applyNumberFormat="1" applyFont="1" applyFill="1" applyBorder="1" applyAlignment="1" applyProtection="0">
      <alignment horizontal="center" vertical="bottom"/>
    </xf>
    <xf numFmtId="0" fontId="7" fillId="4" borderId="106" applyNumberFormat="1" applyFont="1" applyFill="1" applyBorder="1" applyAlignment="1" applyProtection="0">
      <alignment horizontal="center" vertical="bottom"/>
    </xf>
    <xf numFmtId="0" fontId="8" borderId="93" applyNumberFormat="1" applyFont="1" applyFill="0" applyBorder="1" applyAlignment="1" applyProtection="0">
      <alignment horizontal="left" vertical="bottom"/>
    </xf>
    <xf numFmtId="3" fontId="8" borderId="93" applyNumberFormat="1" applyFont="1" applyFill="0" applyBorder="1" applyAlignment="1" applyProtection="0">
      <alignment horizontal="right" vertical="bottom"/>
    </xf>
    <xf numFmtId="3" fontId="8" borderId="105" applyNumberFormat="1" applyFont="1" applyFill="0" applyBorder="1" applyAlignment="1" applyProtection="0">
      <alignment horizontal="right" vertical="bottom"/>
    </xf>
    <xf numFmtId="3" fontId="8" borderId="106" applyNumberFormat="1" applyFont="1" applyFill="0" applyBorder="1" applyAlignment="1" applyProtection="0">
      <alignment horizontal="right" vertical="bottom"/>
    </xf>
    <xf numFmtId="59" fontId="2" borderId="44" applyNumberFormat="1" applyFont="1" applyFill="0" applyBorder="1" applyAlignment="1" applyProtection="0">
      <alignment vertical="bottom"/>
    </xf>
    <xf numFmtId="3" fontId="7" borderId="93" applyNumberFormat="1" applyFont="1" applyFill="0" applyBorder="1" applyAlignment="1" applyProtection="0">
      <alignment vertical="bottom"/>
    </xf>
    <xf numFmtId="3" fontId="7" borderId="105" applyNumberFormat="1" applyFont="1" applyFill="0" applyBorder="1" applyAlignment="1" applyProtection="0">
      <alignment vertical="bottom"/>
    </xf>
    <xf numFmtId="3" fontId="7" borderId="106" applyNumberFormat="1" applyFont="1" applyFill="0" applyBorder="1" applyAlignment="1" applyProtection="0">
      <alignment vertical="bottom"/>
    </xf>
    <xf numFmtId="0" fontId="10" borderId="93" applyNumberFormat="1" applyFont="1" applyFill="0" applyBorder="1" applyAlignment="1" applyProtection="0">
      <alignment horizontal="left" vertical="bottom"/>
    </xf>
    <xf numFmtId="3" fontId="2" borderId="93" applyNumberFormat="1" applyFont="1" applyFill="0" applyBorder="1" applyAlignment="1" applyProtection="0">
      <alignment vertical="bottom"/>
    </xf>
    <xf numFmtId="3" fontId="2" borderId="105" applyNumberFormat="1" applyFont="1" applyFill="0" applyBorder="1" applyAlignment="1" applyProtection="0">
      <alignment vertical="bottom"/>
    </xf>
    <xf numFmtId="3" fontId="2" borderId="106" applyNumberFormat="1" applyFont="1" applyFill="0" applyBorder="1" applyAlignment="1" applyProtection="0">
      <alignment vertical="bottom"/>
    </xf>
    <xf numFmtId="4" fontId="7" borderId="93" applyNumberFormat="1" applyFont="1" applyFill="0" applyBorder="1" applyAlignment="1" applyProtection="0">
      <alignment horizontal="right" vertical="bottom"/>
    </xf>
    <xf numFmtId="3" fontId="7" borderId="93" applyNumberFormat="1" applyFont="1" applyFill="0" applyBorder="1" applyAlignment="1" applyProtection="0">
      <alignment horizontal="right" vertical="bottom"/>
    </xf>
    <xf numFmtId="3" fontId="7" borderId="105" applyNumberFormat="1" applyFont="1" applyFill="0" applyBorder="1" applyAlignment="1" applyProtection="0">
      <alignment horizontal="right" vertical="bottom"/>
    </xf>
    <xf numFmtId="3" fontId="7" borderId="106" applyNumberFormat="1" applyFont="1" applyFill="0" applyBorder="1" applyAlignment="1" applyProtection="0">
      <alignment horizontal="right" vertical="bottom"/>
    </xf>
    <xf numFmtId="3" fontId="2" borderId="93" applyNumberFormat="1" applyFont="1" applyFill="0" applyBorder="1" applyAlignment="1" applyProtection="0">
      <alignment horizontal="right" vertical="bottom"/>
    </xf>
    <xf numFmtId="3" fontId="2" borderId="105" applyNumberFormat="1" applyFont="1" applyFill="0" applyBorder="1" applyAlignment="1" applyProtection="0">
      <alignment horizontal="right" vertical="bottom"/>
    </xf>
    <xf numFmtId="3" fontId="2" borderId="106" applyNumberFormat="1" applyFont="1" applyFill="0" applyBorder="1" applyAlignment="1" applyProtection="0">
      <alignment horizontal="right" vertical="bottom"/>
    </xf>
    <xf numFmtId="3" fontId="2" borderId="107" applyNumberFormat="1" applyFont="1" applyFill="0" applyBorder="1" applyAlignment="1" applyProtection="0">
      <alignment vertical="bottom"/>
    </xf>
    <xf numFmtId="3" fontId="2" borderId="108" applyNumberFormat="1" applyFont="1" applyFill="0" applyBorder="1" applyAlignment="1" applyProtection="0">
      <alignment vertical="bottom"/>
    </xf>
    <xf numFmtId="3" fontId="2" borderId="109" applyNumberFormat="1" applyFont="1" applyFill="0" applyBorder="1" applyAlignment="1" applyProtection="0">
      <alignment vertical="bottom"/>
    </xf>
    <xf numFmtId="59" fontId="2" borderId="49" applyNumberFormat="1" applyFont="1" applyFill="0" applyBorder="1" applyAlignment="1" applyProtection="0">
      <alignment vertical="bottom"/>
    </xf>
    <xf numFmtId="59" fontId="2" borderId="22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1" fontId="2" borderId="2" applyNumberFormat="1" applyFont="1" applyFill="0" applyBorder="1" applyAlignment="1" applyProtection="0">
      <alignment vertical="bottom" wrapText="1"/>
    </xf>
    <xf numFmtId="1" fontId="2" borderId="4" applyNumberFormat="1" applyFont="1" applyFill="0" applyBorder="1" applyAlignment="1" applyProtection="0">
      <alignment vertical="bottom" wrapText="1"/>
    </xf>
    <xf numFmtId="0" fontId="6" fillId="2" borderId="93" applyNumberFormat="1" applyFont="1" applyFill="1" applyBorder="1" applyAlignment="1" applyProtection="0">
      <alignment vertical="center"/>
    </xf>
    <xf numFmtId="1" fontId="5" fillId="7" borderId="93" applyNumberFormat="1" applyFont="1" applyFill="1" applyBorder="1" applyAlignment="1" applyProtection="0">
      <alignment vertical="bottom"/>
    </xf>
    <xf numFmtId="1" fontId="28" fillId="7" borderId="93" applyNumberFormat="1" applyFont="1" applyFill="1" applyBorder="1" applyAlignment="1" applyProtection="0">
      <alignment horizontal="center" vertical="center"/>
    </xf>
    <xf numFmtId="0" fontId="29" fillId="7" borderId="93" applyNumberFormat="1" applyFont="1" applyFill="1" applyBorder="1" applyAlignment="1" applyProtection="0">
      <alignment horizontal="center" vertical="center" wrapText="1"/>
    </xf>
    <xf numFmtId="3" fontId="2" fillId="4" borderId="93" applyNumberFormat="1" applyFont="1" applyFill="1" applyBorder="1" applyAlignment="1" applyProtection="0">
      <alignment vertical="bottom"/>
    </xf>
    <xf numFmtId="1" fontId="2" borderId="93" applyNumberFormat="1" applyFont="1" applyFill="0" applyBorder="1" applyAlignment="1" applyProtection="0">
      <alignment vertical="bottom"/>
    </xf>
    <xf numFmtId="66" fontId="2" borderId="93" applyNumberFormat="1" applyFont="1" applyFill="0" applyBorder="1" applyAlignment="1" applyProtection="0">
      <alignment vertical="bottom"/>
    </xf>
    <xf numFmtId="66" fontId="2" borderId="93" applyNumberFormat="1" applyFont="1" applyFill="0" applyBorder="1" applyAlignment="1" applyProtection="0">
      <alignment horizontal="right" vertical="bottom"/>
    </xf>
    <xf numFmtId="0" fontId="7" borderId="93" applyNumberFormat="1" applyFont="1" applyFill="0" applyBorder="1" applyAlignment="1" applyProtection="0">
      <alignment vertical="bottom" wrapText="1"/>
    </xf>
    <xf numFmtId="61" fontId="2" borderId="93" applyNumberFormat="1" applyFont="1" applyFill="0" applyBorder="1" applyAlignment="1" applyProtection="0">
      <alignment horizontal="center" vertical="bottom"/>
    </xf>
    <xf numFmtId="0" fontId="2" applyNumberFormat="1" applyFont="1" applyFill="0" applyBorder="0" applyAlignment="1" applyProtection="0">
      <alignment vertical="bottom"/>
    </xf>
    <xf numFmtId="0" fontId="4" borderId="1" applyNumberFormat="1" applyFont="1" applyFill="0" applyBorder="1" applyAlignment="1" applyProtection="0">
      <alignment horizontal="center" vertical="center"/>
    </xf>
    <xf numFmtId="1" fontId="4" borderId="4" applyNumberFormat="1" applyFont="1" applyFill="0" applyBorder="1" applyAlignment="1" applyProtection="0">
      <alignment horizontal="center" vertical="center"/>
    </xf>
    <xf numFmtId="1" fontId="6" fillId="2" borderId="26" applyNumberFormat="1" applyFont="1" applyFill="1" applyBorder="1" applyAlignment="1" applyProtection="0">
      <alignment vertical="center"/>
    </xf>
    <xf numFmtId="0" fontId="7" fillId="4" borderId="8" applyNumberFormat="1" applyFont="1" applyFill="1" applyBorder="1" applyAlignment="1" applyProtection="0">
      <alignment horizontal="center" vertical="bottom"/>
    </xf>
    <xf numFmtId="60" fontId="7" fillId="4" borderId="6" applyNumberFormat="1" applyFont="1" applyFill="1" applyBorder="1" applyAlignment="1" applyProtection="0">
      <alignment horizontal="center" vertical="bottom"/>
    </xf>
    <xf numFmtId="0" fontId="7" fillId="4" borderId="9" applyNumberFormat="1" applyFont="1" applyFill="1" applyBorder="1" applyAlignment="1" applyProtection="0">
      <alignment vertical="bottom"/>
    </xf>
    <xf numFmtId="60" fontId="7" fillId="4" borderId="26" applyNumberFormat="1" applyFont="1" applyFill="1" applyBorder="1" applyAlignment="1" applyProtection="0">
      <alignment vertical="bottom"/>
    </xf>
    <xf numFmtId="3" fontId="10" fillId="5" borderId="6" applyNumberFormat="1" applyFont="1" applyFill="1" applyBorder="1" applyAlignment="1" applyProtection="0">
      <alignment horizontal="left" vertical="bottom"/>
    </xf>
    <xf numFmtId="3" fontId="10" fillId="5" borderId="7" applyNumberFormat="1" applyFont="1" applyFill="1" applyBorder="1" applyAlignment="1" applyProtection="0">
      <alignment horizontal="right" vertical="center" wrapText="1"/>
    </xf>
    <xf numFmtId="3" fontId="10" fillId="5" borderId="9" applyNumberFormat="1" applyFont="1" applyFill="1" applyBorder="1" applyAlignment="1" applyProtection="0">
      <alignment horizontal="right" vertical="center" wrapText="1"/>
    </xf>
    <xf numFmtId="3" fontId="10" fillId="5" borderId="8" applyNumberFormat="1" applyFont="1" applyFill="1" applyBorder="1" applyAlignment="1" applyProtection="0">
      <alignment horizontal="right" vertical="center" wrapText="1"/>
    </xf>
    <xf numFmtId="3" fontId="10" fillId="5" borderId="26" applyNumberFormat="1" applyFont="1" applyFill="1" applyBorder="1" applyAlignment="1" applyProtection="0">
      <alignment horizontal="right" vertical="center" wrapText="1"/>
    </xf>
    <xf numFmtId="3" fontId="10" fillId="5" borderId="6" applyNumberFormat="1" applyFont="1" applyFill="1" applyBorder="1" applyAlignment="1" applyProtection="0">
      <alignment horizontal="right" vertical="center" wrapText="1"/>
    </xf>
    <xf numFmtId="3" fontId="10" fillId="5" borderId="12" applyNumberFormat="1" applyFont="1" applyFill="1" applyBorder="1" applyAlignment="1" applyProtection="0">
      <alignment horizontal="right" vertical="center" wrapText="1"/>
    </xf>
    <xf numFmtId="1" fontId="10" fillId="5" borderId="7" applyNumberFormat="1" applyFont="1" applyFill="1" applyBorder="1" applyAlignment="1" applyProtection="0">
      <alignment horizontal="left" vertical="bottom"/>
    </xf>
    <xf numFmtId="1" fontId="10" fillId="5" borderId="6" applyNumberFormat="1" applyFont="1" applyFill="1" applyBorder="1" applyAlignment="1" applyProtection="0">
      <alignment horizontal="left" vertical="bottom"/>
    </xf>
    <xf numFmtId="9" fontId="10" fillId="5" borderId="6" applyNumberFormat="1" applyFont="1" applyFill="1" applyBorder="1" applyAlignment="1" applyProtection="0">
      <alignment horizontal="left" vertical="bottom"/>
    </xf>
    <xf numFmtId="9" fontId="10" fillId="5" borderId="7" applyNumberFormat="1" applyFont="1" applyFill="1" applyBorder="1" applyAlignment="1" applyProtection="0">
      <alignment horizontal="right" vertical="center" wrapText="1"/>
    </xf>
    <xf numFmtId="9" fontId="10" fillId="5" borderId="9" applyNumberFormat="1" applyFont="1" applyFill="1" applyBorder="1" applyAlignment="1" applyProtection="0">
      <alignment horizontal="right" vertical="center" wrapText="1"/>
    </xf>
    <xf numFmtId="1" fontId="8" borderId="5" applyNumberFormat="1" applyFont="1" applyFill="0" applyBorder="1" applyAlignment="1" applyProtection="0">
      <alignment horizontal="left" vertical="bottom"/>
    </xf>
    <xf numFmtId="1" fontId="8" borderId="6" applyNumberFormat="1" applyFont="1" applyFill="0" applyBorder="1" applyAlignment="1" applyProtection="0">
      <alignment horizontal="left" vertical="bottom"/>
    </xf>
    <xf numFmtId="9" fontId="10" fillId="5" borderId="6" applyNumberFormat="1" applyFont="1" applyFill="1" applyBorder="1" applyAlignment="1" applyProtection="0">
      <alignment horizontal="right" vertical="center" wrapText="1"/>
    </xf>
    <xf numFmtId="9" fontId="10" fillId="5" borderId="12" applyNumberFormat="1" applyFont="1" applyFill="1" applyBorder="1" applyAlignment="1" applyProtection="0">
      <alignment horizontal="right" vertical="center" wrapText="1"/>
    </xf>
    <xf numFmtId="9" fontId="10" borderId="6" applyNumberFormat="1" applyFont="1" applyFill="0" applyBorder="1" applyAlignment="1" applyProtection="0">
      <alignment horizontal="right" vertical="center" wrapText="1"/>
    </xf>
    <xf numFmtId="9" fontId="10" borderId="12" applyNumberFormat="1" applyFont="1" applyFill="0" applyBorder="1" applyAlignment="1" applyProtection="0">
      <alignment horizontal="right" vertical="center" wrapText="1"/>
    </xf>
    <xf numFmtId="1" fontId="30" borderId="5" applyNumberFormat="1" applyFont="1" applyFill="0" applyBorder="1" applyAlignment="1" applyProtection="0">
      <alignment horizontal="left" vertical="center" wrapText="1"/>
    </xf>
    <xf numFmtId="1" fontId="30" borderId="6" applyNumberFormat="1" applyFont="1" applyFill="0" applyBorder="1" applyAlignment="1" applyProtection="0">
      <alignment horizontal="left" vertical="center" wrapText="1"/>
    </xf>
    <xf numFmtId="1" fontId="30" borderId="12" applyNumberFormat="1" applyFont="1" applyFill="0" applyBorder="1" applyAlignment="1" applyProtection="0">
      <alignment horizontal="left" vertical="center" wrapText="1"/>
    </xf>
    <xf numFmtId="1" fontId="2" borderId="5" applyNumberFormat="1" applyFont="1" applyFill="0" applyBorder="1" applyAlignment="1" applyProtection="0">
      <alignment vertical="bottom" wrapText="1"/>
    </xf>
    <xf numFmtId="1" fontId="2" borderId="6" applyNumberFormat="1" applyFont="1" applyFill="0" applyBorder="1" applyAlignment="1" applyProtection="0">
      <alignment vertical="bottom" wrapText="1"/>
    </xf>
    <xf numFmtId="1" fontId="2" borderId="17" applyNumberFormat="1" applyFont="1" applyFill="0" applyBorder="1" applyAlignment="1" applyProtection="0">
      <alignment vertical="bottom" wrapText="1"/>
    </xf>
    <xf numFmtId="1" fontId="2" borderId="18" applyNumberFormat="1" applyFont="1" applyFill="0" applyBorder="1" applyAlignment="1" applyProtection="0">
      <alignment vertical="bottom" wrapText="1"/>
    </xf>
    <xf numFmtId="1" fontId="2" borderId="22" applyNumberFormat="1" applyFont="1" applyFill="0" applyBorder="1" applyAlignment="1" applyProtection="0">
      <alignment vertical="bottom" wrapText="1"/>
    </xf>
    <xf numFmtId="0" fontId="2" applyNumberFormat="1" applyFont="1" applyFill="0" applyBorder="0" applyAlignment="1" applyProtection="0">
      <alignment vertical="bottom"/>
    </xf>
    <xf numFmtId="1" fontId="6" fillId="2" borderId="8" applyNumberFormat="1" applyFont="1" applyFill="1" applyBorder="1" applyAlignment="1" applyProtection="0">
      <alignment horizontal="center" vertical="bottom"/>
    </xf>
    <xf numFmtId="1" fontId="6" fillId="2" borderId="7" applyNumberFormat="1" applyFont="1" applyFill="1" applyBorder="1" applyAlignment="1" applyProtection="0">
      <alignment horizontal="center" vertical="bottom"/>
    </xf>
    <xf numFmtId="0" fontId="2" borderId="7" applyNumberFormat="1" applyFont="1" applyFill="0" applyBorder="1" applyAlignment="1" applyProtection="0">
      <alignment vertical="bottom"/>
    </xf>
    <xf numFmtId="1" fontId="30" borderId="8" applyNumberFormat="1" applyFont="1" applyFill="0" applyBorder="1" applyAlignment="1" applyProtection="0">
      <alignment horizontal="left" vertical="center" wrapText="1"/>
    </xf>
    <xf numFmtId="2" fontId="10" fillId="5" borderId="6" applyNumberFormat="1" applyFont="1" applyFill="1" applyBorder="1" applyAlignment="1" applyProtection="0">
      <alignment horizontal="right" vertical="bottom"/>
    </xf>
    <xf numFmtId="1" fontId="10" fillId="5" borderId="7" applyNumberFormat="1" applyFont="1" applyFill="1" applyBorder="1" applyAlignment="1" applyProtection="0">
      <alignment horizontal="right" vertical="center" wrapText="1"/>
    </xf>
    <xf numFmtId="1" fontId="10" fillId="5" borderId="9" applyNumberFormat="1" applyFont="1" applyFill="1" applyBorder="1" applyAlignment="1" applyProtection="0">
      <alignment horizontal="right" vertical="center" wrapText="1"/>
    </xf>
    <xf numFmtId="1" fontId="10" fillId="5" borderId="8" applyNumberFormat="1" applyFont="1" applyFill="1" applyBorder="1" applyAlignment="1" applyProtection="0">
      <alignment horizontal="right" vertical="center" wrapText="1"/>
    </xf>
    <xf numFmtId="1" fontId="2" borderId="8" applyNumberFormat="1" applyFont="1" applyFill="0" applyBorder="1" applyAlignment="1" applyProtection="0">
      <alignment vertical="bottom" wrapText="1"/>
    </xf>
    <xf numFmtId="2" fontId="10" fillId="5" borderId="7" applyNumberFormat="1" applyFont="1" applyFill="1" applyBorder="1" applyAlignment="1" applyProtection="0">
      <alignment horizontal="right" vertical="bottom"/>
    </xf>
    <xf numFmtId="2" fontId="10" fillId="5" borderId="8" applyNumberFormat="1" applyFont="1" applyFill="1" applyBorder="1" applyAlignment="1" applyProtection="0">
      <alignment horizontal="right" vertical="bottom"/>
    </xf>
    <xf numFmtId="2" fontId="10" fillId="5" borderId="7" applyNumberFormat="1" applyFont="1" applyFill="1" applyBorder="1" applyAlignment="1" applyProtection="0">
      <alignment horizontal="right" vertical="center" wrapText="1"/>
    </xf>
    <xf numFmtId="2" fontId="10" fillId="5" borderId="9" applyNumberFormat="1" applyFont="1" applyFill="1" applyBorder="1" applyAlignment="1" applyProtection="0">
      <alignment horizontal="right" vertical="center" wrapText="1"/>
    </xf>
    <xf numFmtId="2" fontId="10" fillId="5" borderId="8" applyNumberFormat="1" applyFont="1" applyFill="1" applyBorder="1" applyAlignment="1" applyProtection="0">
      <alignment horizontal="right" vertical="center" wrapText="1"/>
    </xf>
    <xf numFmtId="1" fontId="10" fillId="5" borderId="6" applyNumberFormat="1" applyFont="1" applyFill="1" applyBorder="1" applyAlignment="1" applyProtection="0">
      <alignment horizontal="right" vertical="center" wrapText="1"/>
    </xf>
    <xf numFmtId="1" fontId="30" fillId="5" borderId="8" applyNumberFormat="1" applyFont="1" applyFill="1" applyBorder="1" applyAlignment="1" applyProtection="0">
      <alignment horizontal="left" vertical="center" wrapText="1"/>
    </xf>
    <xf numFmtId="1" fontId="30" fillId="5" borderId="6" applyNumberFormat="1" applyFont="1" applyFill="1" applyBorder="1" applyAlignment="1" applyProtection="0">
      <alignment horizontal="left" vertical="center" wrapText="1"/>
    </xf>
    <xf numFmtId="1" fontId="2" borderId="7" applyNumberFormat="1" applyFont="1" applyFill="0" applyBorder="1" applyAlignment="1" applyProtection="0">
      <alignment vertical="bottom" wrapText="1"/>
    </xf>
    <xf numFmtId="0" fontId="2" applyNumberFormat="1" applyFont="1" applyFill="0" applyBorder="0" applyAlignment="1" applyProtection="0">
      <alignment vertical="bottom"/>
    </xf>
    <xf numFmtId="0" fontId="5" fillId="2" borderId="6" applyNumberFormat="1" applyFont="1" applyFill="1" applyBorder="1" applyAlignment="1" applyProtection="0">
      <alignment horizontal="center" vertical="center" wrapText="1"/>
    </xf>
    <xf numFmtId="0" fontId="5" fillId="2" borderId="7" applyNumberFormat="1" applyFont="1" applyFill="1" applyBorder="1" applyAlignment="1" applyProtection="0">
      <alignment vertical="center"/>
    </xf>
    <xf numFmtId="0" fontId="31" fillId="2" borderId="8" applyNumberFormat="1" applyFont="1" applyFill="1" applyBorder="1" applyAlignment="1" applyProtection="0">
      <alignment horizontal="center" vertical="center"/>
    </xf>
    <xf numFmtId="17" fontId="5" fillId="2" borderId="6" applyNumberFormat="1" applyFont="1" applyFill="1" applyBorder="1" applyAlignment="1" applyProtection="0">
      <alignment horizontal="center" vertical="center"/>
    </xf>
    <xf numFmtId="0" fontId="31" fillId="2" borderId="26" applyNumberFormat="1" applyFont="1" applyFill="1" applyBorder="1" applyAlignment="1" applyProtection="0">
      <alignment horizontal="center" vertical="center"/>
    </xf>
    <xf numFmtId="0" fontId="5" fillId="2" borderId="5" applyNumberFormat="1" applyFont="1" applyFill="1" applyBorder="1" applyAlignment="1" applyProtection="0">
      <alignment vertical="bottom"/>
    </xf>
    <xf numFmtId="9" fontId="5" fillId="2" borderId="6" applyNumberFormat="1" applyFont="1" applyFill="1" applyBorder="1" applyAlignment="1" applyProtection="0">
      <alignment horizontal="center" vertical="center"/>
    </xf>
    <xf numFmtId="59" fontId="5" fillId="2" borderId="12" applyNumberFormat="1" applyFont="1" applyFill="1" applyBorder="1" applyAlignment="1" applyProtection="0">
      <alignment horizontal="right" vertical="center"/>
    </xf>
    <xf numFmtId="59" fontId="7" fillId="4" borderId="12" applyNumberFormat="1" applyFont="1" applyFill="1" applyBorder="1" applyAlignment="1" applyProtection="0">
      <alignment vertical="bottom"/>
    </xf>
    <xf numFmtId="64" fontId="7" borderId="8" applyNumberFormat="1" applyFont="1" applyFill="0" applyBorder="1" applyAlignment="1" applyProtection="0">
      <alignment vertical="bottom"/>
    </xf>
    <xf numFmtId="59" fontId="2" fillId="5" borderId="12" applyNumberFormat="1" applyFont="1" applyFill="1" applyBorder="1" applyAlignment="1" applyProtection="0">
      <alignment vertical="bottom"/>
    </xf>
    <xf numFmtId="60" fontId="7" borderId="110" applyNumberFormat="1" applyFont="1" applyFill="0" applyBorder="1" applyAlignment="1" applyProtection="0">
      <alignment vertical="bottom"/>
    </xf>
    <xf numFmtId="60" fontId="2" borderId="45" applyNumberFormat="1" applyFont="1" applyFill="0" applyBorder="1" applyAlignment="1" applyProtection="0">
      <alignment vertical="bottom"/>
    </xf>
    <xf numFmtId="61" fontId="32" borderId="111" applyNumberFormat="1" applyFont="1" applyFill="0" applyBorder="1" applyAlignment="1" applyProtection="0">
      <alignment vertical="center"/>
    </xf>
    <xf numFmtId="61" fontId="2" borderId="46" applyNumberFormat="1" applyFont="1" applyFill="0" applyBorder="1" applyAlignment="1" applyProtection="0">
      <alignment vertical="bottom"/>
    </xf>
    <xf numFmtId="0" fontId="2" borderId="45" applyNumberFormat="1" applyFont="1" applyFill="0" applyBorder="1" applyAlignment="1" applyProtection="0">
      <alignment vertical="bottom"/>
    </xf>
    <xf numFmtId="61" fontId="33" borderId="111" applyNumberFormat="1" applyFont="1" applyFill="0" applyBorder="1" applyAlignment="1" applyProtection="0">
      <alignment vertical="center"/>
    </xf>
    <xf numFmtId="60" fontId="7" borderId="112" applyNumberFormat="1" applyFont="1" applyFill="0" applyBorder="1" applyAlignment="1" applyProtection="0">
      <alignment vertical="bottom"/>
    </xf>
    <xf numFmtId="0" fontId="10" borderId="5" applyNumberFormat="1" applyFont="1" applyFill="0" applyBorder="1" applyAlignment="1" applyProtection="0">
      <alignment vertical="bottom"/>
    </xf>
    <xf numFmtId="64" fontId="7" borderId="7" applyNumberFormat="1" applyFont="1" applyFill="0" applyBorder="1" applyAlignment="1" applyProtection="0">
      <alignment vertical="bottom"/>
    </xf>
    <xf numFmtId="0" fontId="8" fillId="3" borderId="17" applyNumberFormat="1" applyFont="1" applyFill="1" applyBorder="1" applyAlignment="1" applyProtection="0">
      <alignment horizontal="left" vertical="bottom"/>
    </xf>
    <xf numFmtId="60" fontId="7" fillId="3" borderId="18" applyNumberFormat="1" applyFont="1" applyFill="1" applyBorder="1" applyAlignment="1" applyProtection="0">
      <alignment vertical="bottom"/>
    </xf>
    <xf numFmtId="60" fontId="7" fillId="3" borderId="19" applyNumberFormat="1" applyFont="1" applyFill="1" applyBorder="1" applyAlignment="1" applyProtection="0">
      <alignment vertical="bottom"/>
    </xf>
    <xf numFmtId="60" fontId="7" fillId="3" borderId="20" applyNumberFormat="1" applyFont="1" applyFill="1" applyBorder="1" applyAlignment="1" applyProtection="0">
      <alignment vertical="bottom"/>
    </xf>
    <xf numFmtId="59" fontId="7" fillId="3" borderId="22" applyNumberFormat="1" applyFont="1" applyFill="1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0" fontId="6" fillId="2" borderId="8" applyNumberFormat="1" applyFont="1" applyFill="1" applyBorder="1" applyAlignment="1" applyProtection="0">
      <alignment vertical="center"/>
    </xf>
    <xf numFmtId="1" fontId="6" fillId="2" borderId="12" applyNumberFormat="1" applyFont="1" applyFill="1" applyBorder="1" applyAlignment="1" applyProtection="0">
      <alignment vertical="center"/>
    </xf>
    <xf numFmtId="59" fontId="7" fillId="3" borderId="6" applyNumberFormat="1" applyFont="1" applyFill="1" applyBorder="1" applyAlignment="1" applyProtection="0">
      <alignment horizontal="right" vertical="center"/>
    </xf>
    <xf numFmtId="59" fontId="7" fillId="3" borderId="7" applyNumberFormat="1" applyFont="1" applyFill="1" applyBorder="1" applyAlignment="1" applyProtection="0">
      <alignment horizontal="right" vertical="center"/>
    </xf>
    <xf numFmtId="59" fontId="7" fillId="3" borderId="8" applyNumberFormat="1" applyFont="1" applyFill="1" applyBorder="1" applyAlignment="1" applyProtection="0">
      <alignment horizontal="right" vertical="center"/>
    </xf>
    <xf numFmtId="59" fontId="7" fillId="3" borderId="9" applyNumberFormat="1" applyFont="1" applyFill="1" applyBorder="1" applyAlignment="1" applyProtection="0">
      <alignment horizontal="right" vertical="center"/>
    </xf>
    <xf numFmtId="59" fontId="7" fillId="3" borderId="26" applyNumberFormat="1" applyFont="1" applyFill="1" applyBorder="1" applyAlignment="1" applyProtection="0">
      <alignment horizontal="right" vertical="center"/>
    </xf>
    <xf numFmtId="59" fontId="7" fillId="3" borderId="8" applyNumberFormat="1" applyFont="1" applyFill="1" applyBorder="1" applyAlignment="1" applyProtection="0">
      <alignment vertical="bottom"/>
    </xf>
    <xf numFmtId="59" fontId="7" fillId="3" borderId="26" applyNumberFormat="1" applyFont="1" applyFill="1" applyBorder="1" applyAlignment="1" applyProtection="0">
      <alignment vertical="bottom"/>
    </xf>
    <xf numFmtId="3" fontId="7" borderId="7" applyNumberFormat="1" applyFont="1" applyFill="0" applyBorder="1" applyAlignment="1" applyProtection="0">
      <alignment vertical="bottom"/>
    </xf>
    <xf numFmtId="3" fontId="7" borderId="8" applyNumberFormat="1" applyFont="1" applyFill="0" applyBorder="1" applyAlignment="1" applyProtection="0">
      <alignment vertical="bottom"/>
    </xf>
    <xf numFmtId="59" fontId="7" borderId="8" applyNumberFormat="1" applyFont="1" applyFill="0" applyBorder="1" applyAlignment="1" applyProtection="0">
      <alignment vertical="bottom"/>
    </xf>
    <xf numFmtId="3" fontId="7" borderId="26" applyNumberFormat="1" applyFont="1" applyFill="0" applyBorder="1" applyAlignment="1" applyProtection="0">
      <alignment vertical="bottom"/>
    </xf>
    <xf numFmtId="59" fontId="2" fillId="5" borderId="6" applyNumberFormat="1" applyFont="1" applyFill="1" applyBorder="1" applyAlignment="1" applyProtection="0">
      <alignment vertical="bottom"/>
    </xf>
    <xf numFmtId="59" fontId="2" fillId="5" borderId="7" applyNumberFormat="1" applyFont="1" applyFill="1" applyBorder="1" applyAlignment="1" applyProtection="0">
      <alignment vertical="bottom"/>
    </xf>
    <xf numFmtId="59" fontId="2" fillId="5" borderId="8" applyNumberFormat="1" applyFont="1" applyFill="1" applyBorder="1" applyAlignment="1" applyProtection="0">
      <alignment vertical="bottom"/>
    </xf>
    <xf numFmtId="59" fontId="2" borderId="8" applyNumberFormat="1" applyFont="1" applyFill="0" applyBorder="1" applyAlignment="1" applyProtection="0">
      <alignment vertical="bottom"/>
    </xf>
    <xf numFmtId="59" fontId="2" borderId="26" applyNumberFormat="1" applyFont="1" applyFill="0" applyBorder="1" applyAlignment="1" applyProtection="0">
      <alignment vertical="bottom"/>
    </xf>
    <xf numFmtId="1" fontId="7" borderId="8" applyNumberFormat="1" applyFont="1" applyFill="0" applyBorder="1" applyAlignment="1" applyProtection="0">
      <alignment vertical="bottom"/>
    </xf>
    <xf numFmtId="3" fontId="2" borderId="26" applyNumberFormat="1" applyFont="1" applyFill="0" applyBorder="1" applyAlignment="1" applyProtection="0">
      <alignment vertical="bottom"/>
    </xf>
    <xf numFmtId="10" fontId="2" borderId="6" applyNumberFormat="1" applyFont="1" applyFill="0" applyBorder="1" applyAlignment="1" applyProtection="0">
      <alignment vertical="bottom"/>
    </xf>
    <xf numFmtId="63" fontId="2" fillId="5" borderId="6" applyNumberFormat="1" applyFont="1" applyFill="1" applyBorder="1" applyAlignment="1" applyProtection="0">
      <alignment vertical="bottom"/>
    </xf>
    <xf numFmtId="63" fontId="2" fillId="5" borderId="7" applyNumberFormat="1" applyFont="1" applyFill="1" applyBorder="1" applyAlignment="1" applyProtection="0">
      <alignment vertical="bottom"/>
    </xf>
    <xf numFmtId="63" fontId="2" fillId="5" borderId="8" applyNumberFormat="1" applyFont="1" applyFill="1" applyBorder="1" applyAlignment="1" applyProtection="0">
      <alignment vertical="bottom"/>
    </xf>
    <xf numFmtId="63" fontId="2" fillId="5" borderId="9" applyNumberFormat="1" applyFont="1" applyFill="1" applyBorder="1" applyAlignment="1" applyProtection="0">
      <alignment vertical="bottom"/>
    </xf>
    <xf numFmtId="10" fontId="2" fillId="5" borderId="9" applyNumberFormat="1" applyFont="1" applyFill="1" applyBorder="1" applyAlignment="1" applyProtection="0">
      <alignment vertical="bottom"/>
    </xf>
    <xf numFmtId="10" fontId="2" fillId="5" borderId="8" applyNumberFormat="1" applyFont="1" applyFill="1" applyBorder="1" applyAlignment="1" applyProtection="0">
      <alignment vertical="bottom"/>
    </xf>
    <xf numFmtId="59" fontId="2" fillId="5" borderId="26" applyNumberFormat="1" applyFont="1" applyFill="1" applyBorder="1" applyAlignment="1" applyProtection="0">
      <alignment vertical="bottom"/>
    </xf>
    <xf numFmtId="0" fontId="8" borderId="17" applyNumberFormat="1" applyFont="1" applyFill="0" applyBorder="1" applyAlignment="1" applyProtection="0">
      <alignment horizontal="left" vertical="bottom"/>
    </xf>
    <xf numFmtId="59" fontId="2" borderId="20" applyNumberFormat="1" applyFont="1" applyFill="0" applyBorder="1" applyAlignment="1" applyProtection="0">
      <alignment vertical="bottom"/>
    </xf>
    <xf numFmtId="59" fontId="2" borderId="21" applyNumberFormat="1" applyFont="1" applyFill="0" applyBorder="1" applyAlignment="1" applyProtection="0">
      <alignment vertical="bottom"/>
    </xf>
    <xf numFmtId="0" fontId="2" applyNumberFormat="1" applyFont="1" applyFill="0" applyBorder="0" applyAlignment="1" applyProtection="0">
      <alignment vertical="bottom"/>
    </xf>
    <xf numFmtId="60" fontId="7" fillId="3" borderId="12" applyNumberFormat="1" applyFont="1" applyFill="1" applyBorder="1" applyAlignment="1" applyProtection="0">
      <alignment vertical="bottom"/>
    </xf>
    <xf numFmtId="60" fontId="7" fillId="3" borderId="26" applyNumberFormat="1" applyFont="1" applyFill="1" applyBorder="1" applyAlignment="1" applyProtection="0">
      <alignment vertical="bottom"/>
    </xf>
    <xf numFmtId="60" fontId="7" fillId="5" borderId="6" applyNumberFormat="1" applyFont="1" applyFill="1" applyBorder="1" applyAlignment="1" applyProtection="0">
      <alignment horizontal="right" vertical="bottom"/>
    </xf>
    <xf numFmtId="59" fontId="7" fillId="5" borderId="6" applyNumberFormat="1" applyFont="1" applyFill="1" applyBorder="1" applyAlignment="1" applyProtection="0">
      <alignment horizontal="right" vertical="bottom"/>
    </xf>
    <xf numFmtId="60" fontId="13" fillId="5" borderId="8" applyNumberFormat="1" applyFont="1" applyFill="1" applyBorder="1" applyAlignment="1" applyProtection="0">
      <alignment vertical="bottom"/>
    </xf>
    <xf numFmtId="60" fontId="7" fillId="5" borderId="18" applyNumberFormat="1" applyFont="1" applyFill="1" applyBorder="1" applyAlignment="1" applyProtection="0">
      <alignment horizontal="right" vertical="bottom"/>
    </xf>
    <xf numFmtId="59" fontId="7" fillId="5" borderId="18" applyNumberFormat="1" applyFont="1" applyFill="1" applyBorder="1" applyAlignment="1" applyProtection="0">
      <alignment horizontal="right" vertical="bottom"/>
    </xf>
    <xf numFmtId="0" fontId="2" applyNumberFormat="1" applyFont="1" applyFill="0" applyBorder="0" applyAlignment="1" applyProtection="0">
      <alignment vertical="bottom"/>
    </xf>
    <xf numFmtId="0" fontId="34" fillId="2" borderId="8" applyNumberFormat="1" applyFont="1" applyFill="1" applyBorder="1" applyAlignment="1" applyProtection="0">
      <alignment horizontal="center" vertical="center"/>
    </xf>
    <xf numFmtId="1" fontId="34" fillId="2" borderId="6" applyNumberFormat="1" applyFont="1" applyFill="1" applyBorder="1" applyAlignment="1" applyProtection="0">
      <alignment horizontal="center" vertical="center"/>
    </xf>
    <xf numFmtId="59" fontId="7" fillId="3" borderId="8" applyNumberFormat="1" applyFont="1" applyFill="1" applyBorder="1" applyAlignment="1" applyProtection="0">
      <alignment horizontal="right" vertical="bottom"/>
    </xf>
    <xf numFmtId="59" fontId="7" fillId="3" borderId="26" applyNumberFormat="1" applyFont="1" applyFill="1" applyBorder="1" applyAlignment="1" applyProtection="0">
      <alignment horizontal="right" vertical="bottom"/>
    </xf>
    <xf numFmtId="0" fontId="10" borderId="23" applyNumberFormat="1" applyFont="1" applyFill="0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1f497d"/>
      <rgbColor rgb="ffaaaaaa"/>
      <rgbColor rgb="ffffffff"/>
      <rgbColor rgb="ff4f81bd"/>
      <rgbColor rgb="ffd2dae4"/>
      <rgbColor rgb="ffb8cce4"/>
      <rgbColor rgb="ff00b050"/>
      <rgbColor rgb="ffff0000"/>
      <rgbColor rgb="ffffff00"/>
      <rgbColor rgb="ff0000ff"/>
      <rgbColor rgb="ffc00000"/>
      <rgbColor rgb="ff7891b0"/>
      <rgbColor rgb="fff2f2f2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/Relationships>

</file>

<file path=xl/theme/_rels/theme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40000" dist="20000" dir="5400000">
              <a:srgbClr val="000000">
                <a:alpha val="38000"/>
              </a:srgbClr>
            </a:outerShdw>
          </a:effectLst>
        </a:effectStyle>
        <a:effectStyle>
          <a:effectLst>
            <a:outerShdw sx="100000" sy="100000" kx="0" ky="0" algn="b" rotWithShape="0" blurRad="400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40000" dist="23000" dir="540000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DJ65"/>
  <sheetViews>
    <sheetView workbookViewId="0" showGridLines="0" defaultGridColor="1"/>
  </sheetViews>
  <sheetFormatPr defaultColWidth="6.625" defaultRowHeight="15" customHeight="1" outlineLevelRow="0" outlineLevelCol="0"/>
  <cols>
    <col min="1" max="1" width="31.125" style="1" customWidth="1"/>
    <col min="2" max="2" width="7.5" style="1" customWidth="1"/>
    <col min="3" max="3" width="6.125" style="1" customWidth="1"/>
    <col min="4" max="4" width="6.125" style="1" customWidth="1"/>
    <col min="5" max="5" width="6.125" style="1" customWidth="1"/>
    <col min="6" max="6" width="6.125" style="1" customWidth="1"/>
    <col min="7" max="7" width="6.125" style="1" customWidth="1"/>
    <col min="8" max="8" width="6.125" style="1" customWidth="1"/>
    <col min="9" max="9" width="6.125" style="1" customWidth="1"/>
    <col min="10" max="10" width="6.125" style="1" customWidth="1"/>
    <col min="11" max="11" width="6.125" style="1" customWidth="1"/>
    <col min="12" max="12" width="6.125" style="1" customWidth="1"/>
    <col min="13" max="13" width="6.125" style="1" customWidth="1"/>
    <col min="14" max="14" width="6.125" style="1" customWidth="1"/>
    <col min="15" max="15" width="6.125" style="1" customWidth="1"/>
    <col min="16" max="16" width="6.125" style="1" customWidth="1"/>
    <col min="17" max="17" width="6.125" style="1" customWidth="1"/>
    <col min="18" max="18" width="6.125" style="1" customWidth="1"/>
    <col min="19" max="19" width="6.125" style="1" customWidth="1"/>
    <col min="20" max="20" width="8.625" style="1" customWidth="1"/>
    <col min="21" max="21" width="7.75" style="1" customWidth="1"/>
    <col min="22" max="22" width="6.125" style="1" customWidth="1"/>
    <col min="23" max="23" width="6.125" style="1" customWidth="1"/>
    <col min="24" max="24" width="6.125" style="1" customWidth="1"/>
    <col min="25" max="25" width="6.125" style="1" customWidth="1"/>
    <col min="26" max="26" width="6.125" style="1" customWidth="1"/>
    <col min="27" max="27" width="4.875" style="1" customWidth="1"/>
    <col min="28" max="28" width="6.125" style="1" customWidth="1"/>
    <col min="29" max="29" width="6.125" style="1" customWidth="1"/>
    <col min="30" max="30" width="6.125" style="1" customWidth="1"/>
    <col min="31" max="31" width="6.125" style="1" customWidth="1"/>
    <col min="32" max="32" width="6.125" style="1" customWidth="1"/>
    <col min="33" max="33" width="6.125" style="1" customWidth="1"/>
    <col min="34" max="34" width="6.125" style="1" customWidth="1"/>
    <col min="35" max="35" width="6.125" style="1" customWidth="1"/>
    <col min="36" max="36" width="6.125" style="1" customWidth="1"/>
    <col min="37" max="37" width="6.125" style="1" customWidth="1"/>
    <col min="38" max="38" width="6.125" style="1" customWidth="1"/>
    <col min="39" max="39" width="6.125" style="1" customWidth="1"/>
    <col min="40" max="40" width="7.375" style="1" customWidth="1"/>
    <col min="41" max="41" width="6.875" style="1" customWidth="1"/>
    <col min="42" max="42" width="6.875" style="1" customWidth="1"/>
    <col min="43" max="43" width="6.875" style="1" customWidth="1"/>
    <col min="44" max="44" width="6.875" style="1" customWidth="1"/>
    <col min="45" max="45" width="6.875" style="1" customWidth="1"/>
    <col min="46" max="46" width="6.875" style="1" customWidth="1"/>
    <col min="47" max="47" width="6.875" style="1" customWidth="1"/>
    <col min="48" max="48" width="6.875" style="1" customWidth="1"/>
    <col min="49" max="49" width="6.875" style="1" customWidth="1"/>
    <col min="50" max="50" width="6.875" style="1" customWidth="1"/>
    <col min="51" max="51" width="6.875" style="1" customWidth="1"/>
    <col min="52" max="52" width="6.875" style="1" customWidth="1"/>
    <col min="53" max="53" width="6.375" style="1" customWidth="1"/>
    <col min="54" max="54" width="7.625" style="1" customWidth="1"/>
    <col min="55" max="55" width="6.375" style="1" customWidth="1"/>
    <col min="56" max="56" width="7" style="1" customWidth="1"/>
    <col min="57" max="57" width="7.625" style="1" customWidth="1"/>
    <col min="58" max="58" width="7.375" style="1" customWidth="1"/>
    <col min="59" max="59" width="7.375" style="1" customWidth="1"/>
    <col min="60" max="60" width="8.625" style="1" customWidth="1"/>
    <col min="61" max="61" width="8" style="1" customWidth="1"/>
    <col min="62" max="62" width="7.875" style="1" customWidth="1"/>
    <col min="63" max="63" width="7.75" style="1" customWidth="1"/>
    <col min="64" max="64" width="6.625" style="1" customWidth="1"/>
    <col min="65" max="65" width="6.625" style="1" customWidth="1"/>
    <col min="66" max="66" width="6.625" style="1" customWidth="1"/>
    <col min="67" max="67" width="6.625" style="1" customWidth="1"/>
    <col min="68" max="68" width="8.625" style="1" customWidth="1"/>
    <col min="69" max="69" width="8.625" style="1" customWidth="1"/>
    <col min="70" max="70" width="8.625" style="1" customWidth="1"/>
    <col min="71" max="71" width="8.625" style="1" customWidth="1"/>
    <col min="72" max="72" width="8.625" style="1" customWidth="1"/>
    <col min="73" max="73" width="8.625" style="1" customWidth="1"/>
    <col min="74" max="74" width="8.625" style="1" customWidth="1"/>
    <col min="75" max="75" width="8.625" style="1" customWidth="1"/>
    <col min="76" max="76" width="8.625" style="1" customWidth="1"/>
    <col min="77" max="77" width="7.25" style="1" customWidth="1"/>
    <col min="78" max="78" width="7.375" style="1" customWidth="1"/>
    <col min="79" max="79" width="9.875" style="1" customWidth="1"/>
    <col min="80" max="80" width="8.25" style="1" customWidth="1"/>
    <col min="81" max="81" width="8.375" style="1" customWidth="1"/>
    <col min="82" max="82" width="7.125" style="1" customWidth="1"/>
    <col min="83" max="83" width="7.75" style="1" customWidth="1"/>
    <col min="84" max="84" width="8.375" style="1" customWidth="1"/>
    <col min="85" max="85" width="7.125" style="1" customWidth="1"/>
    <col min="86" max="86" width="8.25" style="1" customWidth="1"/>
    <col min="87" max="87" width="8.375" style="1" customWidth="1"/>
    <col min="88" max="88" width="7.125" style="1" customWidth="1"/>
    <col min="89" max="89" width="8.25" style="1" customWidth="1"/>
    <col min="90" max="90" width="8.375" style="1" customWidth="1"/>
    <col min="91" max="91" width="7.125" style="1" customWidth="1"/>
    <col min="92" max="92" width="8.25" style="1" customWidth="1"/>
    <col min="93" max="93" width="8.375" style="1" customWidth="1"/>
    <col min="94" max="94" width="7.125" style="1" customWidth="1"/>
    <col min="95" max="95" width="8.25" style="1" customWidth="1"/>
    <col min="96" max="96" width="8.375" style="1" customWidth="1"/>
    <col min="97" max="97" width="8.25" style="1" customWidth="1"/>
    <col min="98" max="98" width="8.25" style="1" customWidth="1"/>
    <col min="99" max="99" width="8.375" style="1" customWidth="1"/>
    <col min="100" max="100" width="6.875" style="1" customWidth="1"/>
    <col min="101" max="101" width="6.875" style="1" customWidth="1"/>
    <col min="102" max="102" width="6.875" style="1" customWidth="1"/>
    <col min="103" max="103" width="6.875" style="1" customWidth="1"/>
    <col min="104" max="104" width="6.875" style="1" customWidth="1"/>
    <col min="105" max="105" width="6.875" style="1" customWidth="1"/>
    <col min="106" max="106" width="6.875" style="1" customWidth="1"/>
    <col min="107" max="107" width="6.875" style="1" customWidth="1"/>
    <col min="108" max="108" width="8" style="1" customWidth="1"/>
    <col min="109" max="109" width="6.875" style="1" customWidth="1"/>
    <col min="110" max="110" width="17.375" style="1" customWidth="1"/>
    <col min="111" max="111" width="11.625" style="1" customWidth="1"/>
    <col min="112" max="112" width="9.875" style="1" customWidth="1"/>
    <col min="113" max="113" width="8.625" style="1" customWidth="1"/>
    <col min="114" max="114" width="6.875" style="1" customWidth="1"/>
    <col min="115" max="256" width="6.625" style="1" customWidth="1"/>
  </cols>
  <sheetData>
    <row r="1" ht="28.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t="s" s="4">
        <v>0</v>
      </c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6"/>
      <c r="BK1" s="6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7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9"/>
    </row>
    <row r="2" ht="18.75" customHeight="1">
      <c r="A2" s="10"/>
      <c r="B2" s="11">
        <v>2010</v>
      </c>
      <c r="C2" s="11">
        <v>2011</v>
      </c>
      <c r="D2" s="11"/>
      <c r="E2" s="11"/>
      <c r="F2" s="11"/>
      <c r="G2" s="11"/>
      <c r="H2" s="11"/>
      <c r="I2" s="11"/>
      <c r="J2" s="12"/>
      <c r="K2" s="13"/>
      <c r="L2" s="11"/>
      <c r="M2" s="11"/>
      <c r="N2" s="11"/>
      <c r="O2" s="11"/>
      <c r="P2" s="11"/>
      <c r="Q2" s="11"/>
      <c r="R2" s="11"/>
      <c r="S2" s="11"/>
      <c r="T2" s="11"/>
      <c r="U2" s="12">
        <v>2011</v>
      </c>
      <c r="V2" s="13">
        <v>2012</v>
      </c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2">
        <v>2012</v>
      </c>
      <c r="AO2" s="13">
        <v>2013</v>
      </c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2"/>
      <c r="BC2" s="13"/>
      <c r="BD2" s="11"/>
      <c r="BE2" s="11"/>
      <c r="BF2" s="12"/>
      <c r="BG2" t="s" s="14">
        <v>1</v>
      </c>
      <c r="BH2" s="15"/>
      <c r="BI2" s="16">
        <v>2013</v>
      </c>
      <c r="BJ2" t="s" s="17">
        <v>2</v>
      </c>
      <c r="BK2" s="18"/>
      <c r="BL2" s="13">
        <v>2014</v>
      </c>
      <c r="BM2" s="12"/>
      <c r="BN2" s="13"/>
      <c r="BO2" s="11"/>
      <c r="BP2" s="11"/>
      <c r="BQ2" s="11"/>
      <c r="BR2" s="12"/>
      <c r="BS2" t="s" s="14">
        <v>3</v>
      </c>
      <c r="BT2" s="15"/>
      <c r="BU2" s="16"/>
      <c r="BV2" t="s" s="14">
        <v>3</v>
      </c>
      <c r="BW2" s="19"/>
      <c r="BX2" s="16"/>
      <c r="BY2" t="s" s="14">
        <v>3</v>
      </c>
      <c r="BZ2" s="15"/>
      <c r="CA2" s="20"/>
      <c r="CB2" t="s" s="14">
        <v>3</v>
      </c>
      <c r="CC2" s="15"/>
      <c r="CD2" s="20"/>
      <c r="CE2" t="s" s="14">
        <v>3</v>
      </c>
      <c r="CF2" s="15"/>
      <c r="CG2" s="20"/>
      <c r="CH2" t="s" s="14">
        <v>3</v>
      </c>
      <c r="CI2" s="15"/>
      <c r="CJ2" s="20"/>
      <c r="CK2" t="s" s="14">
        <v>3</v>
      </c>
      <c r="CL2" s="15"/>
      <c r="CM2" s="20"/>
      <c r="CN2" t="s" s="14">
        <v>3</v>
      </c>
      <c r="CO2" s="15"/>
      <c r="CP2" s="20"/>
      <c r="CQ2" t="s" s="14">
        <v>3</v>
      </c>
      <c r="CR2" s="15"/>
      <c r="CS2" s="21"/>
      <c r="CT2" t="s" s="14">
        <v>3</v>
      </c>
      <c r="CU2" s="15"/>
      <c r="CV2" s="21"/>
      <c r="CW2" t="s" s="14">
        <v>3</v>
      </c>
      <c r="CX2" s="15"/>
      <c r="CY2" s="20"/>
      <c r="CZ2" t="s" s="14">
        <v>3</v>
      </c>
      <c r="DA2" s="15"/>
      <c r="DB2" s="22"/>
      <c r="DC2" t="s" s="14">
        <v>3</v>
      </c>
      <c r="DD2" s="15"/>
      <c r="DE2" s="23"/>
      <c r="DF2" s="24"/>
      <c r="DG2" s="24"/>
      <c r="DH2" s="24"/>
      <c r="DI2" s="24"/>
      <c r="DJ2" s="25"/>
    </row>
    <row r="3" ht="17" customHeight="1">
      <c r="A3" s="26"/>
      <c r="B3" s="27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8">
        <v>20</v>
      </c>
      <c r="T3" t="s" s="28">
        <v>21</v>
      </c>
      <c r="U3" t="s" s="28">
        <v>22</v>
      </c>
      <c r="V3" t="s" s="28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8">
        <v>21</v>
      </c>
      <c r="AN3" t="s" s="28">
        <v>22</v>
      </c>
      <c r="AO3" t="s" s="28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9">
        <v>21</v>
      </c>
      <c r="BG3" t="s" s="30">
        <v>47</v>
      </c>
      <c r="BH3" t="s" s="29">
        <v>48</v>
      </c>
      <c r="BI3" t="s" s="31">
        <v>22</v>
      </c>
      <c r="BJ3" t="s" s="32">
        <v>47</v>
      </c>
      <c r="BK3" t="s" s="33">
        <v>48</v>
      </c>
      <c r="BL3" t="s" s="30">
        <v>49</v>
      </c>
      <c r="BM3" t="s" s="28">
        <v>50</v>
      </c>
      <c r="BN3" t="s" s="28">
        <v>51</v>
      </c>
      <c r="BO3" t="s" s="29">
        <v>7</v>
      </c>
      <c r="BP3" t="s" s="31">
        <v>52</v>
      </c>
      <c r="BQ3" t="s" s="31">
        <v>53</v>
      </c>
      <c r="BR3" t="s" s="31">
        <v>54</v>
      </c>
      <c r="BS3" t="s" s="30">
        <v>47</v>
      </c>
      <c r="BT3" t="s" s="29">
        <v>48</v>
      </c>
      <c r="BU3" t="s" s="31">
        <v>11</v>
      </c>
      <c r="BV3" t="s" s="30">
        <v>47</v>
      </c>
      <c r="BW3" t="s" s="29">
        <v>48</v>
      </c>
      <c r="BX3" t="s" s="31">
        <v>12</v>
      </c>
      <c r="BY3" t="s" s="30">
        <v>47</v>
      </c>
      <c r="BZ3" t="s" s="29">
        <v>48</v>
      </c>
      <c r="CA3" t="s" s="31">
        <v>55</v>
      </c>
      <c r="CB3" t="s" s="30">
        <v>47</v>
      </c>
      <c r="CC3" t="s" s="29">
        <v>48</v>
      </c>
      <c r="CD3" t="s" s="31">
        <v>56</v>
      </c>
      <c r="CE3" t="s" s="30">
        <v>47</v>
      </c>
      <c r="CF3" t="s" s="29">
        <v>48</v>
      </c>
      <c r="CG3" t="s" s="31">
        <v>57</v>
      </c>
      <c r="CH3" t="s" s="30">
        <v>47</v>
      </c>
      <c r="CI3" t="s" s="29">
        <v>48</v>
      </c>
      <c r="CJ3" t="s" s="31">
        <v>16</v>
      </c>
      <c r="CK3" t="s" s="30">
        <v>47</v>
      </c>
      <c r="CL3" t="s" s="29">
        <v>48</v>
      </c>
      <c r="CM3" t="s" s="31">
        <v>17</v>
      </c>
      <c r="CN3" t="s" s="30">
        <v>47</v>
      </c>
      <c r="CO3" t="s" s="29">
        <v>48</v>
      </c>
      <c r="CP3" t="s" s="31">
        <v>58</v>
      </c>
      <c r="CQ3" t="s" s="30">
        <v>47</v>
      </c>
      <c r="CR3" t="s" s="29">
        <v>48</v>
      </c>
      <c r="CS3" t="s" s="31">
        <v>59</v>
      </c>
      <c r="CT3" t="s" s="30">
        <v>47</v>
      </c>
      <c r="CU3" t="s" s="29">
        <v>48</v>
      </c>
      <c r="CV3" t="s" s="31">
        <v>60</v>
      </c>
      <c r="CW3" t="s" s="30">
        <v>47</v>
      </c>
      <c r="CX3" t="s" s="29">
        <v>48</v>
      </c>
      <c r="CY3" t="s" s="31">
        <v>21</v>
      </c>
      <c r="CZ3" t="s" s="30">
        <v>47</v>
      </c>
      <c r="DA3" t="s" s="29">
        <v>48</v>
      </c>
      <c r="DB3" t="s" s="31">
        <v>61</v>
      </c>
      <c r="DC3" t="s" s="30">
        <v>47</v>
      </c>
      <c r="DD3" t="s" s="29">
        <v>48</v>
      </c>
      <c r="DE3" s="23"/>
      <c r="DF3" s="24"/>
      <c r="DG3" s="24"/>
      <c r="DH3" s="24"/>
      <c r="DI3" s="24"/>
      <c r="DJ3" s="25"/>
    </row>
    <row r="4" ht="17" customHeight="1">
      <c r="A4" t="s" s="34">
        <v>62</v>
      </c>
      <c r="B4" s="35">
        <v>28274.756164000006</v>
      </c>
      <c r="C4" s="35">
        <v>3374.63897</v>
      </c>
      <c r="D4" s="35">
        <v>2955.872182</v>
      </c>
      <c r="E4" s="35">
        <v>3006.434626</v>
      </c>
      <c r="F4" s="35">
        <v>9336.945778000001</v>
      </c>
      <c r="G4" s="35">
        <v>2412.51191</v>
      </c>
      <c r="H4" s="35">
        <v>2172.08263</v>
      </c>
      <c r="I4" s="35">
        <v>1782.054301</v>
      </c>
      <c r="J4" s="35">
        <v>6366.648840999999</v>
      </c>
      <c r="K4" s="35">
        <v>15703.594619</v>
      </c>
      <c r="L4" s="35">
        <v>1787.345719</v>
      </c>
      <c r="M4" s="35">
        <v>1847.275063</v>
      </c>
      <c r="N4" s="35">
        <v>2010.501644</v>
      </c>
      <c r="O4" s="35">
        <v>5645.122253</v>
      </c>
      <c r="P4" s="35">
        <v>21348.716872</v>
      </c>
      <c r="Q4" s="35">
        <v>2545.103747</v>
      </c>
      <c r="R4" s="35">
        <v>2919.289941999999</v>
      </c>
      <c r="S4" s="35">
        <v>3530.471</v>
      </c>
      <c r="T4" s="35">
        <v>8994.864689</v>
      </c>
      <c r="U4" s="35">
        <v>30343.581561</v>
      </c>
      <c r="V4" s="35">
        <v>3693.367401</v>
      </c>
      <c r="W4" s="35">
        <v>3316.016691</v>
      </c>
      <c r="X4" s="35">
        <v>3180.855264</v>
      </c>
      <c r="Y4" s="35">
        <v>10190.239356</v>
      </c>
      <c r="Z4" s="35">
        <v>2706.587622</v>
      </c>
      <c r="AA4" s="35">
        <v>2226.089005</v>
      </c>
      <c r="AB4" s="35">
        <v>1903.727821</v>
      </c>
      <c r="AC4" s="35">
        <v>6836.404447999999</v>
      </c>
      <c r="AD4" s="35">
        <v>17026.643804</v>
      </c>
      <c r="AE4" s="35">
        <v>1931.366166</v>
      </c>
      <c r="AF4" s="35">
        <v>2017.822164</v>
      </c>
      <c r="AG4" s="35">
        <v>1887.776697</v>
      </c>
      <c r="AH4" s="35">
        <v>5836.965021</v>
      </c>
      <c r="AI4" s="35">
        <v>22863.608825</v>
      </c>
      <c r="AJ4" s="35">
        <v>2307.80973</v>
      </c>
      <c r="AK4" s="35">
        <v>2875.924321</v>
      </c>
      <c r="AL4" s="35">
        <v>3515.72994</v>
      </c>
      <c r="AM4" s="35">
        <v>8699.463991000001</v>
      </c>
      <c r="AN4" s="35">
        <v>31563.072816</v>
      </c>
      <c r="AO4" s="35">
        <v>3495.924024</v>
      </c>
      <c r="AP4" s="35">
        <v>3019.367582</v>
      </c>
      <c r="AQ4" s="35">
        <v>3190.05442</v>
      </c>
      <c r="AR4" s="35">
        <v>9705.346019000001</v>
      </c>
      <c r="AS4" s="35">
        <v>2715.45418</v>
      </c>
      <c r="AT4" s="35">
        <v>2183.912099</v>
      </c>
      <c r="AU4" s="35">
        <v>1726.142887</v>
      </c>
      <c r="AV4" s="35">
        <v>6625.509166000001</v>
      </c>
      <c r="AW4" s="35">
        <v>16330.855185</v>
      </c>
      <c r="AX4" s="35">
        <v>1768.913013</v>
      </c>
      <c r="AY4" s="35">
        <v>1740.029961</v>
      </c>
      <c r="AZ4" s="35">
        <v>1831.892361</v>
      </c>
      <c r="BA4" s="35">
        <v>5340.835335</v>
      </c>
      <c r="BB4" s="35">
        <v>21671.69052</v>
      </c>
      <c r="BC4" s="35">
        <v>2439.625211</v>
      </c>
      <c r="BD4" s="35">
        <v>2700.452966</v>
      </c>
      <c r="BE4" s="35">
        <v>3188.942523</v>
      </c>
      <c r="BF4" s="36">
        <v>8329.020699999999</v>
      </c>
      <c r="BG4" s="37">
        <v>-370.4432910000014</v>
      </c>
      <c r="BH4" s="38">
        <v>-0.04258231212672903</v>
      </c>
      <c r="BI4" s="39">
        <v>30000.8</v>
      </c>
      <c r="BJ4" s="40">
        <v>-1562.361596000002</v>
      </c>
      <c r="BK4" s="41">
        <v>-0.04949966706688991</v>
      </c>
      <c r="BL4" s="35">
        <v>3242.442001</v>
      </c>
      <c r="BM4" s="35">
        <v>2851.301727</v>
      </c>
      <c r="BN4" s="35">
        <v>2899.719627</v>
      </c>
      <c r="BO4" s="35">
        <v>8993.463355</v>
      </c>
      <c r="BP4" s="35">
        <v>2293.613326</v>
      </c>
      <c r="BQ4" s="35">
        <v>2182.10573</v>
      </c>
      <c r="BR4" s="35">
        <v>1814.647406</v>
      </c>
      <c r="BS4" s="42">
        <v>88.50451899999985</v>
      </c>
      <c r="BT4" s="43">
        <v>0.0512729969613459</v>
      </c>
      <c r="BU4" s="35">
        <v>6290.366462</v>
      </c>
      <c r="BV4" s="42">
        <v>-335.1427040000008</v>
      </c>
      <c r="BW4" s="43">
        <v>-0.05058369034033584</v>
      </c>
      <c r="BX4" s="35">
        <v>15283.829817</v>
      </c>
      <c r="BY4" s="42">
        <v>-1047.025368000001</v>
      </c>
      <c r="BZ4" s="43">
        <v>-0.06411332144820563</v>
      </c>
      <c r="CA4" s="35">
        <v>1913.403255</v>
      </c>
      <c r="CB4" s="42">
        <v>144.4902420000001</v>
      </c>
      <c r="CC4" s="43">
        <v>0.08168306804128875</v>
      </c>
      <c r="CD4" s="35">
        <v>1842.530488</v>
      </c>
      <c r="CE4" s="42">
        <v>102.5005269999997</v>
      </c>
      <c r="CF4" s="43">
        <v>0.05890733452721259</v>
      </c>
      <c r="CG4" s="35">
        <v>2036.297771</v>
      </c>
      <c r="CH4" s="42">
        <f>CG4-AZ4</f>
        <v>204.4054099999998</v>
      </c>
      <c r="CI4" s="43">
        <f>CH4/AZ4</f>
        <v>0.1115815614234115</v>
      </c>
      <c r="CJ4" s="35">
        <v>5792.231514</v>
      </c>
      <c r="CK4" s="42">
        <f>CJ4-BA4</f>
        <v>451.3961790000003</v>
      </c>
      <c r="CL4" s="43">
        <f>CK4/BA4</f>
        <v>0.08451789854704449</v>
      </c>
      <c r="CM4" s="35">
        <v>21076.061331</v>
      </c>
      <c r="CN4" s="42">
        <f>CM4-BB4</f>
        <v>-595.6291889999993</v>
      </c>
      <c r="CO4" s="43">
        <f>CN4/BB4</f>
        <v>-0.02748420518696108</v>
      </c>
      <c r="CP4" s="35">
        <v>2858.652569</v>
      </c>
      <c r="CQ4" s="42">
        <f>CP4-BC4</f>
        <v>419.0273579999998</v>
      </c>
      <c r="CR4" s="43">
        <f>CQ4/BC4</f>
        <v>0.1717589062904629</v>
      </c>
      <c r="CS4" s="42">
        <v>3268.122615</v>
      </c>
      <c r="CT4" s="42">
        <f>CS4-BD4</f>
        <v>567.6696489999999</v>
      </c>
      <c r="CU4" s="43">
        <f>CT4/BD4</f>
        <v>0.2102127517669196</v>
      </c>
      <c r="CV4" s="42">
        <v>3953.001105</v>
      </c>
      <c r="CW4" s="42">
        <f>CV4-BE4</f>
        <v>764.0585820000006</v>
      </c>
      <c r="CX4" s="43">
        <f>CW4/BE4</f>
        <v>0.2395962224120653</v>
      </c>
      <c r="CY4" s="42">
        <v>10079.776289</v>
      </c>
      <c r="CZ4" s="42">
        <f>CY4-BF4</f>
        <v>1750.755589000002</v>
      </c>
      <c r="DA4" s="43">
        <f>CZ4/BF4</f>
        <v>0.2101994522597359</v>
      </c>
      <c r="DB4" s="35">
        <v>31155.852578</v>
      </c>
      <c r="DC4" s="42">
        <f>DB4-BI4</f>
        <v>1155.052578000003</v>
      </c>
      <c r="DD4" s="43">
        <f>DC4/BI4</f>
        <v>0.03850072591397571</v>
      </c>
      <c r="DE4" s="44"/>
      <c r="DF4" s="44"/>
      <c r="DG4" s="44"/>
      <c r="DH4" s="44"/>
      <c r="DI4" s="44"/>
      <c r="DJ4" s="45"/>
    </row>
    <row r="5" ht="18" customHeight="1">
      <c r="A5" t="s" s="46">
        <v>63</v>
      </c>
      <c r="B5" s="47">
        <v>19851.651471</v>
      </c>
      <c r="C5" s="48">
        <v>2434.265096</v>
      </c>
      <c r="D5" s="48">
        <v>2109.931614</v>
      </c>
      <c r="E5" s="48">
        <v>2191.324414</v>
      </c>
      <c r="F5" s="49">
        <v>6735.521124000001</v>
      </c>
      <c r="G5" s="50">
        <v>1721.10626</v>
      </c>
      <c r="H5" s="51">
        <v>1568.891982</v>
      </c>
      <c r="I5" s="51">
        <v>1303.659989</v>
      </c>
      <c r="J5" s="49">
        <v>4593.658230999999</v>
      </c>
      <c r="K5" s="52">
        <v>11329.179355</v>
      </c>
      <c r="L5" s="48">
        <v>1340.67084</v>
      </c>
      <c r="M5" s="48">
        <v>1359.39368</v>
      </c>
      <c r="N5" s="48">
        <v>1429.59268</v>
      </c>
      <c r="O5" s="48">
        <v>4129.6572</v>
      </c>
      <c r="P5" s="48">
        <v>15458.836555</v>
      </c>
      <c r="Q5" s="48">
        <v>1825.50132</v>
      </c>
      <c r="R5" s="48">
        <v>2093.00959</v>
      </c>
      <c r="S5" s="48">
        <v>2581.407</v>
      </c>
      <c r="T5" s="48">
        <v>6499.91791</v>
      </c>
      <c r="U5" s="48">
        <v>21958.754465</v>
      </c>
      <c r="V5" s="48">
        <v>2744.218523</v>
      </c>
      <c r="W5" s="48">
        <v>2454.723477</v>
      </c>
      <c r="X5" s="48">
        <v>2326.461362</v>
      </c>
      <c r="Y5" s="49">
        <v>7525.403361999999</v>
      </c>
      <c r="Z5" s="52">
        <v>1991.083558</v>
      </c>
      <c r="AA5" s="48">
        <v>1614.413491</v>
      </c>
      <c r="AB5" s="48">
        <v>1424.564053</v>
      </c>
      <c r="AC5" s="49">
        <v>5030.061102</v>
      </c>
      <c r="AD5" s="52">
        <v>12555.464464</v>
      </c>
      <c r="AE5" s="48">
        <v>1476.67579</v>
      </c>
      <c r="AF5" s="48">
        <v>1527.51198</v>
      </c>
      <c r="AG5" s="48">
        <v>1351.20048</v>
      </c>
      <c r="AH5" s="48">
        <v>4355.38825</v>
      </c>
      <c r="AI5" s="48">
        <v>16910.852714</v>
      </c>
      <c r="AJ5" s="48">
        <v>1574.61967</v>
      </c>
      <c r="AK5" s="48">
        <v>2038.23453</v>
      </c>
      <c r="AL5" s="48">
        <v>2570.09994</v>
      </c>
      <c r="AM5" s="48">
        <v>6182.95414</v>
      </c>
      <c r="AN5" s="48">
        <v>23093.806854</v>
      </c>
      <c r="AO5" s="48">
        <v>2559.220013</v>
      </c>
      <c r="AP5" s="48">
        <v>2208.39024</v>
      </c>
      <c r="AQ5" s="48">
        <v>2373.57066</v>
      </c>
      <c r="AR5" s="49">
        <v>7141.180913</v>
      </c>
      <c r="AS5" s="52">
        <v>2051.167414</v>
      </c>
      <c r="AT5" s="48">
        <v>1630.05127</v>
      </c>
      <c r="AU5" s="48">
        <v>1283.87818</v>
      </c>
      <c r="AV5" s="49">
        <v>4965.096864</v>
      </c>
      <c r="AW5" s="52">
        <v>12106.277777</v>
      </c>
      <c r="AX5" s="48">
        <v>1330.31802</v>
      </c>
      <c r="AY5" s="48">
        <v>1272.75426</v>
      </c>
      <c r="AZ5" s="48">
        <v>1285.75261</v>
      </c>
      <c r="BA5" s="49">
        <v>3888.82489</v>
      </c>
      <c r="BB5" s="52">
        <v>15995.102667</v>
      </c>
      <c r="BC5" s="48">
        <v>1763.44366</v>
      </c>
      <c r="BD5" s="48">
        <v>1942.999641</v>
      </c>
      <c r="BE5" s="48">
        <v>2332.06086</v>
      </c>
      <c r="BF5" s="49">
        <v>6038.504160999999</v>
      </c>
      <c r="BG5" s="53">
        <v>-144.4499790000009</v>
      </c>
      <c r="BH5" s="54">
        <v>-0.02336261530155892</v>
      </c>
      <c r="BI5" s="55">
        <v>22033.606828</v>
      </c>
      <c r="BJ5" s="53">
        <v>-1060.200026000006</v>
      </c>
      <c r="BK5" s="56">
        <v>-0.04590841313875338</v>
      </c>
      <c r="BL5" s="48">
        <v>2314.016159</v>
      </c>
      <c r="BM5" s="48">
        <v>2048.05685</v>
      </c>
      <c r="BN5" s="48">
        <v>2142.445187</v>
      </c>
      <c r="BO5" s="48">
        <v>6504.518196000001</v>
      </c>
      <c r="BP5" s="48">
        <v>1659.011577</v>
      </c>
      <c r="BQ5" s="48">
        <v>1620.519917</v>
      </c>
      <c r="BR5" s="48">
        <v>1364.65247</v>
      </c>
      <c r="BS5" s="48">
        <v>80.77428999999984</v>
      </c>
      <c r="BT5" s="56">
        <v>0.06291429456336724</v>
      </c>
      <c r="BU5" s="48">
        <v>4644.183964</v>
      </c>
      <c r="BV5" s="48">
        <v>-320.9129000000003</v>
      </c>
      <c r="BW5" s="56">
        <v>-0.06463376421250022</v>
      </c>
      <c r="BX5" s="48">
        <v>11148.70216</v>
      </c>
      <c r="BY5" s="57">
        <v>-957.5756169999986</v>
      </c>
      <c r="BZ5" s="56">
        <v>-0.0790974430488651</v>
      </c>
      <c r="CA5" s="48">
        <v>1490.109521</v>
      </c>
      <c r="CB5" s="57">
        <v>159.7915009999999</v>
      </c>
      <c r="CC5" s="56">
        <v>0.1201152646192073</v>
      </c>
      <c r="CD5" s="48">
        <v>1393.248565</v>
      </c>
      <c r="CE5" s="57">
        <v>120.4943049999997</v>
      </c>
      <c r="CF5" s="56">
        <v>0.0946720893316827</v>
      </c>
      <c r="CG5" s="48">
        <v>1492.828478</v>
      </c>
      <c r="CH5" s="57">
        <f>CG5-AZ5</f>
        <v>207.0758679999999</v>
      </c>
      <c r="CI5" s="56">
        <f>CH5/AZ5</f>
        <v>0.1610542077764088</v>
      </c>
      <c r="CJ5" s="48">
        <v>4376.186564</v>
      </c>
      <c r="CK5" s="57">
        <f>CJ5-BA5</f>
        <v>487.3616739999998</v>
      </c>
      <c r="CL5" s="56">
        <f>CK5/BA5</f>
        <v>0.1253236357474558</v>
      </c>
      <c r="CM5" s="48">
        <v>15524.888724</v>
      </c>
      <c r="CN5" s="57">
        <f>CM5-BB5</f>
        <v>-470.2139429999988</v>
      </c>
      <c r="CO5" s="56">
        <f>CN5/BB5</f>
        <v>-0.02939736948172968</v>
      </c>
      <c r="CP5" s="48">
        <v>2135.988559</v>
      </c>
      <c r="CQ5" s="57">
        <f>CP5-BC5</f>
        <v>372.5448989999998</v>
      </c>
      <c r="CR5" s="56">
        <f>CQ5/BC5</f>
        <v>0.2112598817021462</v>
      </c>
      <c r="CS5" s="57">
        <v>2450.209487</v>
      </c>
      <c r="CT5" s="57">
        <f>CS5-BD5</f>
        <v>507.209846</v>
      </c>
      <c r="CU5" s="56">
        <f>CT5/BD5</f>
        <v>0.2610447450926729</v>
      </c>
      <c r="CV5" s="57">
        <v>3012.967597</v>
      </c>
      <c r="CW5" s="57">
        <f>CV5-BE5</f>
        <v>680.9067370000002</v>
      </c>
      <c r="CX5" s="56">
        <f>CW5/BE5</f>
        <v>0.2919764010790011</v>
      </c>
      <c r="CY5" s="57">
        <v>7599.165643</v>
      </c>
      <c r="CZ5" s="57">
        <f>CY5-BF5</f>
        <v>1560.661482000001</v>
      </c>
      <c r="DA5" s="56">
        <f>CZ5/BF5</f>
        <v>0.2584516695508164</v>
      </c>
      <c r="DB5" s="48">
        <v>23124.054367</v>
      </c>
      <c r="DC5" s="57">
        <f>DB5-BI5</f>
        <v>1090.447539000004</v>
      </c>
      <c r="DD5" s="56">
        <f>DC5/BI5</f>
        <v>0.04949019683941528</v>
      </c>
      <c r="DE5" s="44"/>
      <c r="DF5" s="58"/>
      <c r="DG5" s="59"/>
      <c r="DH5" s="59"/>
      <c r="DI5" s="59"/>
      <c r="DJ5" s="60"/>
    </row>
    <row r="6" ht="18" customHeight="1">
      <c r="A6" t="s" s="61">
        <v>64</v>
      </c>
      <c r="B6" s="62">
        <v>2373.127441</v>
      </c>
      <c r="C6" s="63">
        <v>316.852342</v>
      </c>
      <c r="D6" s="63">
        <v>287.239699</v>
      </c>
      <c r="E6" s="63">
        <v>299.276497</v>
      </c>
      <c r="F6" s="64">
        <v>903.3685380000001</v>
      </c>
      <c r="G6" s="65">
        <v>238.089686</v>
      </c>
      <c r="H6" s="63">
        <v>215.243344</v>
      </c>
      <c r="I6" s="63">
        <v>205.847323</v>
      </c>
      <c r="J6" s="64">
        <v>659.1803530000001</v>
      </c>
      <c r="K6" s="65">
        <v>1562.548891</v>
      </c>
      <c r="L6" s="63">
        <v>207.19032</v>
      </c>
      <c r="M6" s="63">
        <v>215.29999</v>
      </c>
      <c r="N6" s="63">
        <v>244.7875</v>
      </c>
      <c r="O6" s="63">
        <v>667.2778099999999</v>
      </c>
      <c r="P6" s="63">
        <v>2229.826701</v>
      </c>
      <c r="Q6" s="63">
        <v>267.29161</v>
      </c>
      <c r="R6" s="63">
        <v>296.6328</v>
      </c>
      <c r="S6" s="63">
        <v>311.602</v>
      </c>
      <c r="T6" s="63">
        <v>875.5264099999999</v>
      </c>
      <c r="U6" s="63">
        <v>3105.353111</v>
      </c>
      <c r="V6" s="63">
        <v>345.395292</v>
      </c>
      <c r="W6" s="63">
        <v>305.564248</v>
      </c>
      <c r="X6" s="63">
        <v>324.303852</v>
      </c>
      <c r="Y6" s="64">
        <v>975.263392</v>
      </c>
      <c r="Z6" s="65">
        <v>250.32738</v>
      </c>
      <c r="AA6" s="63">
        <v>221.784438</v>
      </c>
      <c r="AB6" s="63">
        <v>213.710911</v>
      </c>
      <c r="AC6" s="63">
        <v>685.822729</v>
      </c>
      <c r="AD6" s="63">
        <v>1661.086121</v>
      </c>
      <c r="AE6" s="63">
        <v>215.84932</v>
      </c>
      <c r="AF6" s="63">
        <v>238.83841</v>
      </c>
      <c r="AG6" s="63">
        <v>213.20821</v>
      </c>
      <c r="AH6" s="63">
        <v>667.8959400000001</v>
      </c>
      <c r="AI6" s="63">
        <v>2328.982061</v>
      </c>
      <c r="AJ6" s="63">
        <v>219.10826</v>
      </c>
      <c r="AK6" s="63">
        <v>295.16771</v>
      </c>
      <c r="AL6" s="63">
        <v>320.39072</v>
      </c>
      <c r="AM6" s="63">
        <v>834.66669</v>
      </c>
      <c r="AN6" s="63">
        <v>3163.648751</v>
      </c>
      <c r="AO6" s="63">
        <v>328.3305940000001</v>
      </c>
      <c r="AP6" s="63">
        <v>294.60828</v>
      </c>
      <c r="AQ6" s="63">
        <v>319.52616</v>
      </c>
      <c r="AR6" s="64">
        <v>942.4650340000002</v>
      </c>
      <c r="AS6" s="65">
        <v>277.35391</v>
      </c>
      <c r="AT6" s="63">
        <v>230.31472</v>
      </c>
      <c r="AU6" s="63">
        <v>171.27788</v>
      </c>
      <c r="AV6" s="64">
        <v>678.94651</v>
      </c>
      <c r="AW6" s="65">
        <v>1621.411544</v>
      </c>
      <c r="AX6" s="63">
        <v>213.49651</v>
      </c>
      <c r="AY6" s="63">
        <v>205.47885</v>
      </c>
      <c r="AZ6" s="63">
        <v>210.35542</v>
      </c>
      <c r="BA6" s="64">
        <v>629.3307799999999</v>
      </c>
      <c r="BB6" s="65">
        <v>2250.742324</v>
      </c>
      <c r="BC6" s="63">
        <v>274.29815</v>
      </c>
      <c r="BD6" s="63">
        <v>289.926748</v>
      </c>
      <c r="BE6" s="63">
        <v>314.05544</v>
      </c>
      <c r="BF6" s="64">
        <v>878.280338</v>
      </c>
      <c r="BG6" s="66">
        <v>43.61364800000001</v>
      </c>
      <c r="BH6" s="67">
        <v>0.052252771702199</v>
      </c>
      <c r="BI6" s="68">
        <v>3129.022662</v>
      </c>
      <c r="BJ6" s="66">
        <v>-34.62608899999987</v>
      </c>
      <c r="BK6" s="69">
        <v>-0.01094498527659082</v>
      </c>
      <c r="BL6" s="63">
        <v>315.21266</v>
      </c>
      <c r="BM6" s="63">
        <v>293.671556</v>
      </c>
      <c r="BN6" s="63">
        <v>325.232219</v>
      </c>
      <c r="BO6" s="63">
        <v>934.1164350000001</v>
      </c>
      <c r="BP6" s="63">
        <v>237.126863</v>
      </c>
      <c r="BQ6" s="63">
        <v>223.424529</v>
      </c>
      <c r="BR6" s="63">
        <v>188.145832</v>
      </c>
      <c r="BS6" s="63">
        <v>16.86795200000003</v>
      </c>
      <c r="BT6" s="69">
        <v>0.0984829564681676</v>
      </c>
      <c r="BU6" s="63">
        <v>648.697224</v>
      </c>
      <c r="BV6" s="63">
        <v>-30.24928599999998</v>
      </c>
      <c r="BW6" s="69">
        <v>-0.04455326826851203</v>
      </c>
      <c r="BX6" s="63">
        <v>1582.813659</v>
      </c>
      <c r="BY6" s="70">
        <v>-38.59788499999991</v>
      </c>
      <c r="BZ6" s="69">
        <v>-0.02380511298493623</v>
      </c>
      <c r="CA6" s="63">
        <v>232.095041</v>
      </c>
      <c r="CB6" s="70">
        <v>18.59853099999998</v>
      </c>
      <c r="CC6" s="69">
        <v>0.08711398139482458</v>
      </c>
      <c r="CD6" s="63">
        <v>202.255602</v>
      </c>
      <c r="CE6" s="70">
        <v>-3.223247999999984</v>
      </c>
      <c r="CF6" s="69">
        <v>-0.01568651956150224</v>
      </c>
      <c r="CG6" s="63">
        <v>204.0797</v>
      </c>
      <c r="CH6" s="70">
        <f>CG6-AZ6</f>
        <v>-6.275720000000007</v>
      </c>
      <c r="CI6" s="69">
        <f>CH6/AZ6</f>
        <v>-0.02983388780759729</v>
      </c>
      <c r="CJ6" s="63">
        <v>638.430343</v>
      </c>
      <c r="CK6" s="70">
        <f>CJ6-BA6</f>
        <v>9.099563000000103</v>
      </c>
      <c r="CL6" s="69">
        <f>CK6/BA6</f>
        <v>0.01445911004066908</v>
      </c>
      <c r="CM6" s="63">
        <v>2221.244002</v>
      </c>
      <c r="CN6" s="70">
        <f>CM6-BB6</f>
        <v>-29.49832199999946</v>
      </c>
      <c r="CO6" s="69">
        <f>CN6/BB6</f>
        <v>-0.01310604136486637</v>
      </c>
      <c r="CP6" s="63">
        <v>252.565836</v>
      </c>
      <c r="CQ6" s="70">
        <f>CP6-BC6</f>
        <v>-21.732314</v>
      </c>
      <c r="CR6" s="69">
        <f>CQ6/BC6</f>
        <v>-0.07922880267329546</v>
      </c>
      <c r="CS6" s="70">
        <v>257.534837</v>
      </c>
      <c r="CT6" s="70">
        <f>CS6-BD6</f>
        <v>-32.39191099999999</v>
      </c>
      <c r="CU6" s="69">
        <f>CT6/BD6</f>
        <v>-0.1117244656570976</v>
      </c>
      <c r="CV6" s="70">
        <v>267.477005</v>
      </c>
      <c r="CW6" s="70">
        <f>CV6-BE6</f>
        <v>-46.57843500000001</v>
      </c>
      <c r="CX6" s="69">
        <f>CW6/BE6</f>
        <v>-0.1483127787883566</v>
      </c>
      <c r="CY6" s="70">
        <v>777.577678</v>
      </c>
      <c r="CZ6" s="70">
        <f>CY6-BF6</f>
        <v>-100.70266</v>
      </c>
      <c r="DA6" s="69">
        <f>CZ6/BF6</f>
        <v>-0.114658902907149</v>
      </c>
      <c r="DB6" s="63">
        <v>2998.82168</v>
      </c>
      <c r="DC6" s="70">
        <f>DB6-BI6</f>
        <v>-130.2009819999994</v>
      </c>
      <c r="DD6" s="69">
        <f>DC6/BI6</f>
        <v>-0.04161075072456583</v>
      </c>
      <c r="DE6" s="44"/>
      <c r="DF6" s="58"/>
      <c r="DG6" s="59"/>
      <c r="DH6" s="59"/>
      <c r="DI6" s="59"/>
      <c r="DJ6" s="60"/>
    </row>
    <row r="7" ht="18" customHeight="1">
      <c r="A7" t="s" s="71">
        <v>65</v>
      </c>
      <c r="B7" s="72">
        <v>2271.720851</v>
      </c>
      <c r="C7" s="44">
        <v>303.928822</v>
      </c>
      <c r="D7" s="44">
        <v>277.853374</v>
      </c>
      <c r="E7" s="44">
        <v>290.20591</v>
      </c>
      <c r="F7" s="73">
        <v>871.988106</v>
      </c>
      <c r="G7" s="74">
        <v>227.128704</v>
      </c>
      <c r="H7" s="44">
        <v>209.604308</v>
      </c>
      <c r="I7" s="44">
        <v>202.525155</v>
      </c>
      <c r="J7" s="73">
        <v>639.2581670000001</v>
      </c>
      <c r="K7" s="74">
        <v>1511.246273</v>
      </c>
      <c r="L7" s="44">
        <v>201.1161</v>
      </c>
      <c r="M7" s="44">
        <v>211.6868</v>
      </c>
      <c r="N7" s="44">
        <v>239.65087</v>
      </c>
      <c r="O7" s="44">
        <v>652.45377</v>
      </c>
      <c r="P7" s="44">
        <v>2163.700043</v>
      </c>
      <c r="Q7" s="44">
        <v>259.16449</v>
      </c>
      <c r="R7" s="44">
        <v>285.24017</v>
      </c>
      <c r="S7" s="44">
        <v>299.877</v>
      </c>
      <c r="T7" s="44">
        <v>844.28166</v>
      </c>
      <c r="U7" s="44">
        <v>3007.981703</v>
      </c>
      <c r="V7" s="44">
        <v>336.08399</v>
      </c>
      <c r="W7" s="44">
        <v>295.811241</v>
      </c>
      <c r="X7" s="44">
        <v>313.885877</v>
      </c>
      <c r="Y7" s="73">
        <v>945.7811079999999</v>
      </c>
      <c r="Z7" s="74">
        <v>241.476134</v>
      </c>
      <c r="AA7" s="44">
        <v>215.545901</v>
      </c>
      <c r="AB7" s="44">
        <v>210.792425</v>
      </c>
      <c r="AC7" s="73">
        <v>667.8144599999999</v>
      </c>
      <c r="AD7" s="74">
        <v>1613.595568</v>
      </c>
      <c r="AE7" s="44">
        <v>210.98149</v>
      </c>
      <c r="AF7" s="44">
        <v>235.99904</v>
      </c>
      <c r="AG7" s="44">
        <v>208.59316</v>
      </c>
      <c r="AH7" s="44">
        <v>655.5736900000001</v>
      </c>
      <c r="AI7" s="44">
        <v>2269.169258</v>
      </c>
      <c r="AJ7" s="44">
        <v>212.0975</v>
      </c>
      <c r="AK7" s="44">
        <v>286.54489</v>
      </c>
      <c r="AL7" s="44">
        <v>310.05359</v>
      </c>
      <c r="AM7" s="44">
        <v>808.69598</v>
      </c>
      <c r="AN7" s="44">
        <v>3077.865238</v>
      </c>
      <c r="AO7" s="44">
        <v>318.7045900000001</v>
      </c>
      <c r="AP7" s="44">
        <v>285.52277</v>
      </c>
      <c r="AQ7" s="44">
        <v>309.79636</v>
      </c>
      <c r="AR7" s="73">
        <v>914.0237200000001</v>
      </c>
      <c r="AS7" s="74">
        <v>268.801345</v>
      </c>
      <c r="AT7" s="44">
        <v>221.16544</v>
      </c>
      <c r="AU7" s="44">
        <v>165.46648</v>
      </c>
      <c r="AV7" s="73">
        <v>655.433265</v>
      </c>
      <c r="AW7" s="74">
        <v>1569.456985</v>
      </c>
      <c r="AX7" s="44">
        <v>210.15209</v>
      </c>
      <c r="AY7" s="44">
        <v>198.69813</v>
      </c>
      <c r="AZ7" s="73">
        <v>204.61739</v>
      </c>
      <c r="BA7" s="75">
        <v>613.4676099999999</v>
      </c>
      <c r="BB7" s="74">
        <v>2182.924595</v>
      </c>
      <c r="BC7" s="44">
        <v>265.35525</v>
      </c>
      <c r="BD7" s="44">
        <v>280.432277</v>
      </c>
      <c r="BE7" s="44">
        <v>301.5135</v>
      </c>
      <c r="BF7" s="73">
        <v>847.301027</v>
      </c>
      <c r="BG7" s="76">
        <v>38.60504700000001</v>
      </c>
      <c r="BH7" s="77">
        <v>0.04773740435806295</v>
      </c>
      <c r="BI7" s="78">
        <v>3030.225622</v>
      </c>
      <c r="BJ7" s="76">
        <v>-47.63961599999948</v>
      </c>
      <c r="BK7" s="79">
        <v>-0.01547813575845702</v>
      </c>
      <c r="BL7" s="44">
        <v>304.575233</v>
      </c>
      <c r="BM7" s="44">
        <v>284.037264</v>
      </c>
      <c r="BN7" s="44">
        <v>316.633401</v>
      </c>
      <c r="BO7" s="44">
        <v>905.2458980000001</v>
      </c>
      <c r="BP7" s="44">
        <v>229.89708</v>
      </c>
      <c r="BQ7" s="44">
        <v>218.029676</v>
      </c>
      <c r="BR7" s="44">
        <v>183.849058</v>
      </c>
      <c r="BS7" s="44">
        <v>18.38257800000002</v>
      </c>
      <c r="BT7" s="79">
        <v>0.1110954798820886</v>
      </c>
      <c r="BU7" s="44">
        <v>631.775814</v>
      </c>
      <c r="BV7" s="44">
        <v>-23.65745100000004</v>
      </c>
      <c r="BW7" s="79">
        <v>-0.03609437033990034</v>
      </c>
      <c r="BX7" s="44">
        <v>1537.021712</v>
      </c>
      <c r="BY7" s="80">
        <v>-32.43527300000005</v>
      </c>
      <c r="BZ7" s="79">
        <v>-0.02066655748453026</v>
      </c>
      <c r="CA7" s="44">
        <v>229.741438</v>
      </c>
      <c r="CB7" s="80">
        <v>19.589348</v>
      </c>
      <c r="CC7" s="79">
        <v>0.09321509959762952</v>
      </c>
      <c r="CD7" s="44">
        <v>197.779238</v>
      </c>
      <c r="CE7" s="80">
        <v>-0.9188919999999712</v>
      </c>
      <c r="CF7" s="79">
        <v>-0.004624562898503228</v>
      </c>
      <c r="CG7" s="44">
        <v>198.012969</v>
      </c>
      <c r="CH7" s="80">
        <f>CG7-AZ7</f>
        <v>-6.604421000000002</v>
      </c>
      <c r="CI7" s="79">
        <f>CH7/AZ7</f>
        <v>-0.03227692915054777</v>
      </c>
      <c r="CJ7" s="44">
        <v>625.533645</v>
      </c>
      <c r="CK7" s="80">
        <f>CJ7-BA7</f>
        <v>12.06603500000006</v>
      </c>
      <c r="CL7" s="79">
        <f>CK7/BA7</f>
        <v>0.01966857712341171</v>
      </c>
      <c r="CM7" s="44">
        <v>2162.555357</v>
      </c>
      <c r="CN7" s="80">
        <f>CM7-BB7</f>
        <v>-20.36923800000022</v>
      </c>
      <c r="CO7" s="79">
        <f>CN7/BB7</f>
        <v>-0.009331168857896449</v>
      </c>
      <c r="CP7" s="44">
        <v>243.027949</v>
      </c>
      <c r="CQ7" s="80">
        <f>CP7-BC7</f>
        <v>-22.32730100000001</v>
      </c>
      <c r="CR7" s="79">
        <f>CQ7/BC7</f>
        <v>-0.08414116924387215</v>
      </c>
      <c r="CS7" s="80">
        <v>248.316045</v>
      </c>
      <c r="CT7" s="80">
        <f>CS7-BD7</f>
        <v>-32.116232</v>
      </c>
      <c r="CU7" s="79">
        <f>CT7/BD7</f>
        <v>-0.1145240210705132</v>
      </c>
      <c r="CV7" s="80">
        <v>257.272439</v>
      </c>
      <c r="CW7" s="80">
        <f>CV7-BE7</f>
        <v>-44.241061</v>
      </c>
      <c r="CX7" s="79">
        <f>CW7/BE7</f>
        <v>-0.1467299507318909</v>
      </c>
      <c r="CY7" s="80">
        <v>748.616433</v>
      </c>
      <c r="CZ7" s="80">
        <f>CY7-BF7</f>
        <v>-98.68459399999995</v>
      </c>
      <c r="DA7" s="79">
        <f>CZ7/BF7</f>
        <v>-0.1164693430732735</v>
      </c>
      <c r="DB7" s="44">
        <v>2911.17179</v>
      </c>
      <c r="DC7" s="80">
        <f>DB7-BI7</f>
        <v>-119.0538320000001</v>
      </c>
      <c r="DD7" s="79">
        <f>DC7/BI7</f>
        <v>-0.03928876818136812</v>
      </c>
      <c r="DE7" s="44"/>
      <c r="DF7" s="81"/>
      <c r="DG7" s="82"/>
      <c r="DH7" s="82"/>
      <c r="DI7" s="82"/>
      <c r="DJ7" s="83"/>
    </row>
    <row r="8" ht="18" customHeight="1">
      <c r="A8" t="s" s="71">
        <v>66</v>
      </c>
      <c r="B8" s="72">
        <v>101.40659</v>
      </c>
      <c r="C8" s="44">
        <v>12.92352</v>
      </c>
      <c r="D8" s="44">
        <v>9.386324999999999</v>
      </c>
      <c r="E8" s="44">
        <v>9.070587</v>
      </c>
      <c r="F8" s="73">
        <v>31.380432</v>
      </c>
      <c r="G8" s="74">
        <v>10.960982</v>
      </c>
      <c r="H8" s="44">
        <v>5.639036</v>
      </c>
      <c r="I8" s="44">
        <v>3.322168</v>
      </c>
      <c r="J8" s="73">
        <v>19.922186</v>
      </c>
      <c r="K8" s="74">
        <v>51.302618</v>
      </c>
      <c r="L8" s="44">
        <v>6.07422</v>
      </c>
      <c r="M8" s="44">
        <v>3.61319</v>
      </c>
      <c r="N8" s="44">
        <v>5.13663</v>
      </c>
      <c r="O8" s="44">
        <v>14.82404</v>
      </c>
      <c r="P8" s="44">
        <v>66.12665799999999</v>
      </c>
      <c r="Q8" s="44">
        <v>8.12712</v>
      </c>
      <c r="R8" s="44">
        <v>11.39263</v>
      </c>
      <c r="S8" s="44">
        <v>11.725</v>
      </c>
      <c r="T8" s="44">
        <v>31.24475</v>
      </c>
      <c r="U8" s="44">
        <v>97.37140799999999</v>
      </c>
      <c r="V8" s="44">
        <v>9.311302</v>
      </c>
      <c r="W8" s="44">
        <v>9.753007</v>
      </c>
      <c r="X8" s="44">
        <v>10.417975</v>
      </c>
      <c r="Y8" s="73">
        <v>29.482284</v>
      </c>
      <c r="Z8" s="74">
        <v>8.851246</v>
      </c>
      <c r="AA8" s="44">
        <v>6.238537</v>
      </c>
      <c r="AB8" s="44">
        <v>2.918486</v>
      </c>
      <c r="AC8" s="73">
        <v>18.008269</v>
      </c>
      <c r="AD8" s="74">
        <v>47.490553</v>
      </c>
      <c r="AE8" s="44">
        <v>4.86783</v>
      </c>
      <c r="AF8" s="44">
        <v>2.83937</v>
      </c>
      <c r="AG8" s="44">
        <v>4.61505</v>
      </c>
      <c r="AH8" s="44">
        <v>12.32225</v>
      </c>
      <c r="AI8" s="44">
        <v>59.812803</v>
      </c>
      <c r="AJ8" s="44">
        <v>7.01076</v>
      </c>
      <c r="AK8" s="44">
        <v>8.622820000000001</v>
      </c>
      <c r="AL8" s="44">
        <v>10.33713</v>
      </c>
      <c r="AM8" s="44">
        <v>25.97071</v>
      </c>
      <c r="AN8" s="44">
        <v>85.783513</v>
      </c>
      <c r="AO8" s="44">
        <v>9.626004</v>
      </c>
      <c r="AP8" s="44">
        <v>9.085509999999999</v>
      </c>
      <c r="AQ8" s="44">
        <v>9.729799999999999</v>
      </c>
      <c r="AR8" s="73">
        <v>28.441314</v>
      </c>
      <c r="AS8" s="74">
        <v>8.552565</v>
      </c>
      <c r="AT8" s="44">
        <v>9.149279999999999</v>
      </c>
      <c r="AU8" s="44">
        <v>5.8114</v>
      </c>
      <c r="AV8" s="73">
        <v>23.513245</v>
      </c>
      <c r="AW8" s="74">
        <v>51.954559</v>
      </c>
      <c r="AX8" s="44">
        <v>3.34442</v>
      </c>
      <c r="AY8" s="44">
        <v>6.78072</v>
      </c>
      <c r="AZ8" s="73">
        <v>5.73803</v>
      </c>
      <c r="BA8" s="75">
        <v>15.86317</v>
      </c>
      <c r="BB8" s="74">
        <v>67.817729</v>
      </c>
      <c r="BC8" s="44">
        <v>8.9429</v>
      </c>
      <c r="BD8" s="44">
        <v>9.494471000000001</v>
      </c>
      <c r="BE8" s="44">
        <v>12.54194</v>
      </c>
      <c r="BF8" s="73">
        <v>30.979311</v>
      </c>
      <c r="BG8" s="76">
        <v>5.008600999999999</v>
      </c>
      <c r="BH8" s="77">
        <v>0.1928557594305276</v>
      </c>
      <c r="BI8" s="78">
        <v>98.79704</v>
      </c>
      <c r="BJ8" s="76">
        <v>13.013527</v>
      </c>
      <c r="BK8" s="79">
        <v>0.15170195932638</v>
      </c>
      <c r="BL8" s="44">
        <v>10.637427</v>
      </c>
      <c r="BM8" s="44">
        <v>9.634292</v>
      </c>
      <c r="BN8" s="44">
        <v>8.598818</v>
      </c>
      <c r="BO8" s="44">
        <v>28.870537</v>
      </c>
      <c r="BP8" s="44">
        <v>7.229783</v>
      </c>
      <c r="BQ8" s="44">
        <v>5.394853</v>
      </c>
      <c r="BR8" s="44">
        <v>4.296774</v>
      </c>
      <c r="BS8" s="44">
        <v>-1.514626</v>
      </c>
      <c r="BT8" s="79">
        <v>-0.2606301407578208</v>
      </c>
      <c r="BU8" s="44">
        <v>16.92141</v>
      </c>
      <c r="BV8" s="44">
        <v>-6.591834999999996</v>
      </c>
      <c r="BW8" s="79">
        <v>-0.2803456094639424</v>
      </c>
      <c r="BX8" s="44">
        <v>45.791947</v>
      </c>
      <c r="BY8" s="80">
        <v>-6.162611999999996</v>
      </c>
      <c r="BZ8" s="79">
        <v>-0.1186154231431354</v>
      </c>
      <c r="CA8" s="44">
        <v>2.353603</v>
      </c>
      <c r="CB8" s="80">
        <v>-0.9908169999999998</v>
      </c>
      <c r="CC8" s="79">
        <v>-0.2962597401044127</v>
      </c>
      <c r="CD8" s="44">
        <v>4.476363999999999</v>
      </c>
      <c r="CE8" s="80">
        <v>-2.304356</v>
      </c>
      <c r="CF8" s="79">
        <v>-0.33983942708149</v>
      </c>
      <c r="CG8" s="44">
        <v>6.066731</v>
      </c>
      <c r="CH8" s="80">
        <f>CG8-AZ8</f>
        <v>0.3287009999999997</v>
      </c>
      <c r="CI8" s="79">
        <f>CH8/AZ8</f>
        <v>0.05728464298722727</v>
      </c>
      <c r="CJ8" s="44">
        <v>12.896698</v>
      </c>
      <c r="CK8" s="80">
        <f>CJ8-BA8</f>
        <v>-2.966472</v>
      </c>
      <c r="CL8" s="79">
        <f>CK8/BA8</f>
        <v>-0.1870037325452605</v>
      </c>
      <c r="CM8" s="44">
        <v>58.688645</v>
      </c>
      <c r="CN8" s="80">
        <f>CM8-BB8</f>
        <v>-9.129083999999999</v>
      </c>
      <c r="CO8" s="79">
        <f>CN8/BB8</f>
        <v>-0.1346120569740694</v>
      </c>
      <c r="CP8" s="44">
        <v>9.537887000000001</v>
      </c>
      <c r="CQ8" s="80">
        <f>CP8-BC8</f>
        <v>0.5949870000000015</v>
      </c>
      <c r="CR8" s="79">
        <f>CQ8/BC8</f>
        <v>0.06653177380939086</v>
      </c>
      <c r="CS8" s="80">
        <v>9.218791999999999</v>
      </c>
      <c r="CT8" s="80">
        <f>CS8-BD8</f>
        <v>-0.275679000000002</v>
      </c>
      <c r="CU8" s="79">
        <f>CT8/BD8</f>
        <v>-0.02903574090647093</v>
      </c>
      <c r="CV8" s="80">
        <v>10.204566</v>
      </c>
      <c r="CW8" s="80">
        <f>CV8-BE8</f>
        <v>-2.337373999999999</v>
      </c>
      <c r="CX8" s="79">
        <f>CW8/BE8</f>
        <v>-0.1863646293954523</v>
      </c>
      <c r="CY8" s="80">
        <v>28.961245</v>
      </c>
      <c r="CZ8" s="80">
        <f>CY8-BF8</f>
        <v>-2.018066000000001</v>
      </c>
      <c r="DA8" s="79">
        <f>CZ8/BF8</f>
        <v>-0.06514237840860958</v>
      </c>
      <c r="DB8" s="44">
        <v>87.64989</v>
      </c>
      <c r="DC8" s="80">
        <f>DB8-BI8</f>
        <v>-11.14715</v>
      </c>
      <c r="DD8" s="79">
        <f>DC8/BI8</f>
        <v>-0.1128287851538872</v>
      </c>
      <c r="DE8" s="44"/>
      <c r="DF8" s="81"/>
      <c r="DG8" s="82"/>
      <c r="DH8" s="82"/>
      <c r="DI8" s="58"/>
      <c r="DJ8" s="83"/>
    </row>
    <row r="9" ht="18" customHeight="1">
      <c r="A9" t="s" s="61">
        <v>67</v>
      </c>
      <c r="B9" s="62">
        <v>1282.407959</v>
      </c>
      <c r="C9" s="63">
        <v>198.404285</v>
      </c>
      <c r="D9" s="63">
        <v>178.037425</v>
      </c>
      <c r="E9" s="63">
        <v>156.495881</v>
      </c>
      <c r="F9" s="64">
        <v>532.937591</v>
      </c>
      <c r="G9" s="65">
        <v>121.995962</v>
      </c>
      <c r="H9" s="63">
        <v>102.785</v>
      </c>
      <c r="I9" s="63">
        <v>89.757711</v>
      </c>
      <c r="J9" s="64">
        <v>314.538673</v>
      </c>
      <c r="K9" s="65">
        <v>847.476264</v>
      </c>
      <c r="L9" s="63">
        <v>89.75468000000001</v>
      </c>
      <c r="M9" s="63">
        <v>95.93311</v>
      </c>
      <c r="N9" s="63">
        <v>98.00247999999999</v>
      </c>
      <c r="O9" s="63">
        <v>283.6902699999999</v>
      </c>
      <c r="P9" s="63">
        <v>1131.166534</v>
      </c>
      <c r="Q9" s="63">
        <v>123.06491</v>
      </c>
      <c r="R9" s="63">
        <v>149.47374</v>
      </c>
      <c r="S9" s="63">
        <v>193.63</v>
      </c>
      <c r="T9" s="63">
        <v>466.1686500000001</v>
      </c>
      <c r="U9" s="63">
        <v>1597.335184</v>
      </c>
      <c r="V9" s="63">
        <v>203.394709</v>
      </c>
      <c r="W9" s="63">
        <v>187.162184</v>
      </c>
      <c r="X9" s="63">
        <v>183.493109</v>
      </c>
      <c r="Y9" s="64">
        <v>574.0500019999999</v>
      </c>
      <c r="Z9" s="65">
        <v>146.744402</v>
      </c>
      <c r="AA9" s="44">
        <v>114.221707</v>
      </c>
      <c r="AB9" s="63">
        <v>103.729079</v>
      </c>
      <c r="AC9" s="64">
        <v>364.695188</v>
      </c>
      <c r="AD9" s="65">
        <v>938.74519</v>
      </c>
      <c r="AE9" s="63">
        <v>100.77958</v>
      </c>
      <c r="AF9" s="63">
        <v>123.05659</v>
      </c>
      <c r="AG9" s="63">
        <v>101.89382</v>
      </c>
      <c r="AH9" s="63">
        <v>325.72999</v>
      </c>
      <c r="AI9" s="63">
        <v>1264.47518</v>
      </c>
      <c r="AJ9" s="63">
        <v>131.44724</v>
      </c>
      <c r="AK9" s="63">
        <v>178.1236</v>
      </c>
      <c r="AL9" s="63">
        <v>213.98902</v>
      </c>
      <c r="AM9" s="63">
        <v>523.5598600000001</v>
      </c>
      <c r="AN9" s="63">
        <v>1788.03504</v>
      </c>
      <c r="AO9" s="63">
        <v>214.315876</v>
      </c>
      <c r="AP9" s="63">
        <v>175.8619</v>
      </c>
      <c r="AQ9" s="63">
        <v>186.93838</v>
      </c>
      <c r="AR9" s="64">
        <v>577.1161559999999</v>
      </c>
      <c r="AS9" s="65">
        <v>150.433708</v>
      </c>
      <c r="AT9" s="63">
        <v>108.5425</v>
      </c>
      <c r="AU9" s="63">
        <v>97.22722</v>
      </c>
      <c r="AV9" s="64">
        <v>356.203428</v>
      </c>
      <c r="AW9" s="74">
        <v>933.319584</v>
      </c>
      <c r="AX9" s="63">
        <v>82.90182999999999</v>
      </c>
      <c r="AY9" s="63">
        <v>100.61762</v>
      </c>
      <c r="AZ9" s="63">
        <v>101.82767</v>
      </c>
      <c r="BA9" s="64">
        <v>285.34712</v>
      </c>
      <c r="BB9" s="65">
        <v>1218.666704</v>
      </c>
      <c r="BC9" s="63">
        <v>123.20219</v>
      </c>
      <c r="BD9" s="63">
        <v>162.9131</v>
      </c>
      <c r="BE9" s="63">
        <v>199.4378</v>
      </c>
      <c r="BF9" s="64">
        <v>485.55309</v>
      </c>
      <c r="BG9" s="66">
        <v>-38.00677000000007</v>
      </c>
      <c r="BH9" s="67">
        <v>-0.07259297914855445</v>
      </c>
      <c r="BI9" s="68">
        <v>1704.219794</v>
      </c>
      <c r="BJ9" s="66">
        <v>-83.81524599999989</v>
      </c>
      <c r="BK9" s="69">
        <v>-0.04687561715792765</v>
      </c>
      <c r="BL9" s="63">
        <v>201.512311</v>
      </c>
      <c r="BM9" s="63">
        <v>191.164139</v>
      </c>
      <c r="BN9" s="63">
        <v>187.475601</v>
      </c>
      <c r="BO9" s="63">
        <v>580.1520509999999</v>
      </c>
      <c r="BP9" s="63">
        <v>132.898285</v>
      </c>
      <c r="BQ9" s="63">
        <v>111.3952</v>
      </c>
      <c r="BR9" s="63">
        <v>101.127912</v>
      </c>
      <c r="BS9" s="63">
        <v>3.900691999999992</v>
      </c>
      <c r="BT9" s="69">
        <v>0.04011934106518722</v>
      </c>
      <c r="BU9" s="63">
        <v>345.421397</v>
      </c>
      <c r="BV9" s="63">
        <v>-10.78203100000002</v>
      </c>
      <c r="BW9" s="69">
        <v>-0.03026930723417973</v>
      </c>
      <c r="BX9" s="63">
        <v>925.5734479999999</v>
      </c>
      <c r="BY9" s="70">
        <v>-7.746136000000092</v>
      </c>
      <c r="BZ9" s="69">
        <v>-0.008299553692853928</v>
      </c>
      <c r="CA9" s="63">
        <v>112.560135</v>
      </c>
      <c r="CB9" s="70">
        <v>29.65830500000001</v>
      </c>
      <c r="CC9" s="69">
        <v>0.3577521147603137</v>
      </c>
      <c r="CD9" s="63">
        <v>104.120212</v>
      </c>
      <c r="CE9" s="70">
        <v>3.502592000000021</v>
      </c>
      <c r="CF9" s="69">
        <v>0.03481092079101077</v>
      </c>
      <c r="CG9" s="63">
        <v>102.252298</v>
      </c>
      <c r="CH9" s="70">
        <f>CG9-AZ9</f>
        <v>0.4246279999999842</v>
      </c>
      <c r="CI9" s="69">
        <f>CH9/AZ9</f>
        <v>0.004170064973498699</v>
      </c>
      <c r="CJ9" s="63">
        <v>318.932645</v>
      </c>
      <c r="CK9" s="70">
        <f>CJ9-BA9</f>
        <v>33.58552500000002</v>
      </c>
      <c r="CL9" s="69">
        <f>CK9/BA9</f>
        <v>0.1177005921769949</v>
      </c>
      <c r="CM9" s="63">
        <v>1244.506093</v>
      </c>
      <c r="CN9" s="70">
        <f>CM9-BB9</f>
        <v>25.83938899999998</v>
      </c>
      <c r="CO9" s="69">
        <f>CN9/BB9</f>
        <v>0.02120299907693218</v>
      </c>
      <c r="CP9" s="63">
        <v>165.809975</v>
      </c>
      <c r="CQ9" s="70">
        <f>CP9-BC9</f>
        <v>42.60778500000001</v>
      </c>
      <c r="CR9" s="69">
        <f>CQ9/BC9</f>
        <v>0.345836263137855</v>
      </c>
      <c r="CS9" s="70">
        <v>201.336629</v>
      </c>
      <c r="CT9" s="70">
        <f>CS9-BD9</f>
        <v>38.42352899999997</v>
      </c>
      <c r="CU9" s="69">
        <f>CT9/BD9</f>
        <v>0.2358529117670708</v>
      </c>
      <c r="CV9" s="70">
        <v>259.133049</v>
      </c>
      <c r="CW9" s="70">
        <f>CV9-BE9</f>
        <v>59.69524900000002</v>
      </c>
      <c r="CX9" s="69">
        <f>CW9/BE9</f>
        <v>0.2993176268490728</v>
      </c>
      <c r="CY9" s="70">
        <v>626.2796530000001</v>
      </c>
      <c r="CZ9" s="70">
        <f>CY9-BF9</f>
        <v>140.7265630000001</v>
      </c>
      <c r="DA9" s="69">
        <f>CZ9/BF9</f>
        <v>0.2898273451415994</v>
      </c>
      <c r="DB9" s="63">
        <v>1870.785746</v>
      </c>
      <c r="DC9" s="70">
        <f>DB9-BI9</f>
        <v>166.5659519999999</v>
      </c>
      <c r="DD9" s="69">
        <f>DC9/BI9</f>
        <v>0.09773736497277177</v>
      </c>
      <c r="DE9" s="44"/>
      <c r="DF9" s="81"/>
      <c r="DG9" s="58"/>
      <c r="DH9" s="58"/>
      <c r="DI9" s="58"/>
      <c r="DJ9" s="83"/>
    </row>
    <row r="10" ht="18" customHeight="1">
      <c r="A10" t="s" s="71">
        <v>68</v>
      </c>
      <c r="B10" s="72">
        <v>151.105111</v>
      </c>
      <c r="C10" s="44">
        <v>22.826352</v>
      </c>
      <c r="D10" s="44">
        <v>19.007606</v>
      </c>
      <c r="E10" s="44">
        <v>17.826652</v>
      </c>
      <c r="F10" s="73">
        <v>59.66060999999999</v>
      </c>
      <c r="G10" s="74">
        <v>9.83216</v>
      </c>
      <c r="H10" s="44">
        <v>6.170052</v>
      </c>
      <c r="I10" s="44">
        <v>16.445283</v>
      </c>
      <c r="J10" s="73">
        <v>32.447495</v>
      </c>
      <c r="K10" s="74">
        <v>92.10810499999999</v>
      </c>
      <c r="L10" s="44">
        <v>17.98975</v>
      </c>
      <c r="M10" s="44">
        <v>18.94327</v>
      </c>
      <c r="N10" s="44">
        <v>16.5846</v>
      </c>
      <c r="O10" s="44">
        <v>53.51761999999999</v>
      </c>
      <c r="P10" s="44">
        <v>145.625725</v>
      </c>
      <c r="Q10" s="44">
        <v>19.54844</v>
      </c>
      <c r="R10" s="44">
        <v>17.84048</v>
      </c>
      <c r="S10" s="44">
        <v>24.98</v>
      </c>
      <c r="T10" s="44">
        <v>62.36892</v>
      </c>
      <c r="U10" s="44">
        <v>207.994645</v>
      </c>
      <c r="V10" s="44">
        <v>23.833641</v>
      </c>
      <c r="W10" s="44">
        <v>20.889946</v>
      </c>
      <c r="X10" s="44">
        <v>21.802628</v>
      </c>
      <c r="Y10" s="73">
        <v>66.52621499999999</v>
      </c>
      <c r="Z10" s="74">
        <v>25.540368</v>
      </c>
      <c r="AA10" s="44">
        <v>25.146884</v>
      </c>
      <c r="AB10" s="44">
        <v>22.886582</v>
      </c>
      <c r="AC10" s="73">
        <v>73.57383400000001</v>
      </c>
      <c r="AD10" s="74">
        <v>140.100049</v>
      </c>
      <c r="AE10" s="44">
        <v>17.42401</v>
      </c>
      <c r="AF10" s="44">
        <v>35.7817</v>
      </c>
      <c r="AG10" s="44">
        <v>18.64212</v>
      </c>
      <c r="AH10" s="44">
        <v>71.84783</v>
      </c>
      <c r="AI10" s="44">
        <v>211.947879</v>
      </c>
      <c r="AJ10" s="44">
        <v>28.17844</v>
      </c>
      <c r="AK10" s="44">
        <v>24.88807</v>
      </c>
      <c r="AL10" s="44">
        <v>30.27139</v>
      </c>
      <c r="AM10" s="44">
        <v>83.33789999999999</v>
      </c>
      <c r="AN10" s="44">
        <v>295.285779</v>
      </c>
      <c r="AO10" s="44">
        <v>35.47205599999999</v>
      </c>
      <c r="AP10" s="44">
        <v>28.89325</v>
      </c>
      <c r="AQ10" s="44">
        <v>26.51556</v>
      </c>
      <c r="AR10" s="73">
        <v>90.880866</v>
      </c>
      <c r="AS10" s="74">
        <v>21.149424</v>
      </c>
      <c r="AT10" s="44">
        <v>19.66737</v>
      </c>
      <c r="AU10" s="44">
        <v>19.04809</v>
      </c>
      <c r="AV10" s="73">
        <v>59.864884</v>
      </c>
      <c r="AW10" s="74">
        <v>150.74575</v>
      </c>
      <c r="AX10" s="44">
        <v>19.2042</v>
      </c>
      <c r="AY10" s="44">
        <v>17.49</v>
      </c>
      <c r="AZ10" s="73">
        <v>19.16894</v>
      </c>
      <c r="BA10" s="75">
        <v>55.86313999999999</v>
      </c>
      <c r="BB10" s="74">
        <v>206.60889</v>
      </c>
      <c r="BC10" s="44">
        <v>23.76752</v>
      </c>
      <c r="BD10" s="44">
        <v>27.247334</v>
      </c>
      <c r="BE10" s="44">
        <v>35.62249</v>
      </c>
      <c r="BF10" s="73">
        <v>86.637344</v>
      </c>
      <c r="BG10" s="76">
        <v>3.299444000000008</v>
      </c>
      <c r="BH10" s="77">
        <v>0.03959115840451943</v>
      </c>
      <c r="BI10" s="78">
        <v>293.246234</v>
      </c>
      <c r="BJ10" s="76">
        <v>-2.039545000000032</v>
      </c>
      <c r="BK10" s="79">
        <v>-0.006907020740745007</v>
      </c>
      <c r="BL10" s="44">
        <v>33.257338</v>
      </c>
      <c r="BM10" s="44">
        <v>30.446701</v>
      </c>
      <c r="BN10" s="44">
        <v>26.162323</v>
      </c>
      <c r="BO10" s="44">
        <v>89.866362</v>
      </c>
      <c r="BP10" s="44">
        <v>18.210461</v>
      </c>
      <c r="BQ10" s="44">
        <v>19.683916</v>
      </c>
      <c r="BR10" s="44">
        <v>17.92056</v>
      </c>
      <c r="BS10" s="44">
        <v>-1.12753</v>
      </c>
      <c r="BT10" s="79">
        <v>-0.05919386143177612</v>
      </c>
      <c r="BU10" s="44">
        <v>55.814937</v>
      </c>
      <c r="BV10" s="44">
        <v>-4.049947000000003</v>
      </c>
      <c r="BW10" s="79">
        <v>-0.06765146325181225</v>
      </c>
      <c r="BX10" s="44">
        <v>145.681299</v>
      </c>
      <c r="BY10" s="80">
        <v>-5.064450999999991</v>
      </c>
      <c r="BZ10" s="79">
        <v>-0.03359597865943147</v>
      </c>
      <c r="CA10" s="44">
        <v>20.772557</v>
      </c>
      <c r="CB10" s="80">
        <v>1.568356999999999</v>
      </c>
      <c r="CC10" s="79">
        <v>0.08166739567386296</v>
      </c>
      <c r="CD10" s="44">
        <v>21.994889</v>
      </c>
      <c r="CE10" s="80">
        <v>4.504889000000002</v>
      </c>
      <c r="CF10" s="79">
        <v>0.2575694110920527</v>
      </c>
      <c r="CG10" s="44">
        <v>18.258576</v>
      </c>
      <c r="CH10" s="80">
        <f>CG10-AZ10</f>
        <v>-0.9103639999999977</v>
      </c>
      <c r="CI10" s="79">
        <f>CH10/AZ10</f>
        <v>-0.04749161925489869</v>
      </c>
      <c r="CJ10" s="44">
        <v>61.026022</v>
      </c>
      <c r="CK10" s="80">
        <f>CJ10-BA10</f>
        <v>5.162882000000003</v>
      </c>
      <c r="CL10" s="79">
        <f>CK10/BA10</f>
        <v>0.09242018977092953</v>
      </c>
      <c r="CM10" s="44">
        <v>206.707321</v>
      </c>
      <c r="CN10" s="80">
        <f>CM10-BB10</f>
        <v>0.09843100000000504</v>
      </c>
      <c r="CO10" s="79">
        <f>CN10/BB10</f>
        <v>0.0004764122202099099</v>
      </c>
      <c r="CP10" s="44">
        <v>22.063881</v>
      </c>
      <c r="CQ10" s="80">
        <f>CP10-BC10</f>
        <v>-1.703638999999999</v>
      </c>
      <c r="CR10" s="79">
        <f>CQ10/BC10</f>
        <v>-0.07167929173931478</v>
      </c>
      <c r="CS10" s="80">
        <v>34.474057</v>
      </c>
      <c r="CT10" s="80">
        <f>CS10-BD10</f>
        <v>7.226723000000003</v>
      </c>
      <c r="CU10" s="79">
        <f>CT10/BD10</f>
        <v>0.2652267924634389</v>
      </c>
      <c r="CV10" s="80">
        <v>59.484379</v>
      </c>
      <c r="CW10" s="80">
        <f>CV10-BE10</f>
        <v>23.86188900000001</v>
      </c>
      <c r="CX10" s="79">
        <f>CW10/BE10</f>
        <v>0.6698546058964436</v>
      </c>
      <c r="CY10" s="80">
        <v>116.022317</v>
      </c>
      <c r="CZ10" s="80">
        <f>CY10-BF10</f>
        <v>29.38497300000002</v>
      </c>
      <c r="DA10" s="79">
        <f>CZ10/BF10</f>
        <v>0.3391721357478366</v>
      </c>
      <c r="DB10" s="44">
        <v>322.729638</v>
      </c>
      <c r="DC10" s="80">
        <f>DB10-BI10</f>
        <v>29.48340400000006</v>
      </c>
      <c r="DD10" s="79">
        <f>DC10/BI10</f>
        <v>0.1005414582749597</v>
      </c>
      <c r="DE10" s="44"/>
      <c r="DF10" s="81"/>
      <c r="DG10" s="58"/>
      <c r="DH10" s="58"/>
      <c r="DI10" s="58"/>
      <c r="DJ10" s="83"/>
    </row>
    <row r="11" ht="18" customHeight="1">
      <c r="A11" t="s" s="71">
        <v>69</v>
      </c>
      <c r="B11" s="72">
        <v>1131.302848</v>
      </c>
      <c r="C11" s="44">
        <v>175.577933</v>
      </c>
      <c r="D11" s="44">
        <v>159.029819</v>
      </c>
      <c r="E11" s="44">
        <v>138.669229</v>
      </c>
      <c r="F11" s="73">
        <v>473.276981</v>
      </c>
      <c r="G11" s="74">
        <v>112.163802</v>
      </c>
      <c r="H11" s="44">
        <v>96.614948</v>
      </c>
      <c r="I11" s="44">
        <v>73.312428</v>
      </c>
      <c r="J11" s="73">
        <v>282.091178</v>
      </c>
      <c r="K11" s="74">
        <v>755.368159</v>
      </c>
      <c r="L11" s="44">
        <v>71.76493000000001</v>
      </c>
      <c r="M11" s="44">
        <v>76.98984</v>
      </c>
      <c r="N11" s="44">
        <v>81.41788</v>
      </c>
      <c r="O11" s="44">
        <v>230.17265</v>
      </c>
      <c r="P11" s="44">
        <v>985.540809</v>
      </c>
      <c r="Q11" s="44">
        <v>103.51647</v>
      </c>
      <c r="R11" s="44">
        <v>131.63326</v>
      </c>
      <c r="S11" s="44">
        <v>168.65</v>
      </c>
      <c r="T11" s="44">
        <v>403.7997300000001</v>
      </c>
      <c r="U11" s="44">
        <v>1389.340539</v>
      </c>
      <c r="V11" s="44">
        <v>179.561068</v>
      </c>
      <c r="W11" s="44">
        <v>166.272238</v>
      </c>
      <c r="X11" s="44">
        <v>161.690481</v>
      </c>
      <c r="Y11" s="73">
        <v>507.523787</v>
      </c>
      <c r="Z11" s="74">
        <v>121.204034</v>
      </c>
      <c r="AA11" s="44">
        <v>89.07482299999999</v>
      </c>
      <c r="AB11" s="44">
        <v>80.84249699999999</v>
      </c>
      <c r="AC11" s="73">
        <v>291.121354</v>
      </c>
      <c r="AD11" s="74">
        <v>798.645141</v>
      </c>
      <c r="AE11" s="44">
        <v>83.35557</v>
      </c>
      <c r="AF11" s="44">
        <v>87.27489</v>
      </c>
      <c r="AG11" s="44">
        <v>83.2517</v>
      </c>
      <c r="AH11" s="44">
        <v>253.88216</v>
      </c>
      <c r="AI11" s="44">
        <v>1052.527301</v>
      </c>
      <c r="AJ11" s="44">
        <v>103.2688</v>
      </c>
      <c r="AK11" s="44">
        <v>153.23553</v>
      </c>
      <c r="AL11" s="44">
        <v>183.71763</v>
      </c>
      <c r="AM11" s="44">
        <v>440.22196</v>
      </c>
      <c r="AN11" s="44">
        <v>1492.749261</v>
      </c>
      <c r="AO11" s="44">
        <v>178.84382</v>
      </c>
      <c r="AP11" s="44">
        <v>146.96865</v>
      </c>
      <c r="AQ11" s="44">
        <v>160.42282</v>
      </c>
      <c r="AR11" s="73">
        <v>486.23529</v>
      </c>
      <c r="AS11" s="74">
        <v>129.284284</v>
      </c>
      <c r="AT11" s="44">
        <v>88.87513</v>
      </c>
      <c r="AU11" s="44">
        <v>78.17913</v>
      </c>
      <c r="AV11" s="73">
        <v>296.338544</v>
      </c>
      <c r="AW11" s="74">
        <v>782.573834</v>
      </c>
      <c r="AX11" s="44">
        <v>63.69763</v>
      </c>
      <c r="AY11" s="44">
        <v>83.12761999999999</v>
      </c>
      <c r="AZ11" s="73">
        <v>82.65873000000001</v>
      </c>
      <c r="BA11" s="75">
        <v>229.48398</v>
      </c>
      <c r="BB11" s="74">
        <v>1012.057814</v>
      </c>
      <c r="BC11" s="44">
        <v>99.43467</v>
      </c>
      <c r="BD11" s="44">
        <v>135.665766</v>
      </c>
      <c r="BE11" s="44">
        <v>163.81531</v>
      </c>
      <c r="BF11" s="73">
        <v>398.915746</v>
      </c>
      <c r="BG11" s="76">
        <v>-41.30621400000001</v>
      </c>
      <c r="BH11" s="77">
        <v>-0.09383042590605883</v>
      </c>
      <c r="BI11" s="78">
        <v>1410.97356</v>
      </c>
      <c r="BJ11" s="76">
        <v>-81.77570100000025</v>
      </c>
      <c r="BK11" s="79">
        <v>-0.05478194036767992</v>
      </c>
      <c r="BL11" s="44">
        <v>168.254973</v>
      </c>
      <c r="BM11" s="44">
        <v>160.717438</v>
      </c>
      <c r="BN11" s="44">
        <v>161.313278</v>
      </c>
      <c r="BO11" s="44">
        <v>490.2856889999999</v>
      </c>
      <c r="BP11" s="44">
        <v>114.687824</v>
      </c>
      <c r="BQ11" s="44">
        <v>91.71128400000001</v>
      </c>
      <c r="BR11" s="44">
        <v>83.207352</v>
      </c>
      <c r="BS11" s="44">
        <v>5.028222</v>
      </c>
      <c r="BT11" s="79">
        <v>0.06431667888859853</v>
      </c>
      <c r="BU11" s="44">
        <v>289.60646</v>
      </c>
      <c r="BV11" s="44">
        <v>-6.732083999999986</v>
      </c>
      <c r="BW11" s="79">
        <v>-0.02271754429622893</v>
      </c>
      <c r="BX11" s="44">
        <v>779.892149</v>
      </c>
      <c r="BY11" s="80">
        <v>-2.681685000000016</v>
      </c>
      <c r="BZ11" s="79">
        <v>-0.003426750146108279</v>
      </c>
      <c r="CA11" s="44">
        <v>91.787578</v>
      </c>
      <c r="CB11" s="80">
        <v>28.089948</v>
      </c>
      <c r="CC11" s="79">
        <v>0.440988903354803</v>
      </c>
      <c r="CD11" s="44">
        <v>82.12532300000001</v>
      </c>
      <c r="CE11" s="80">
        <v>-1.002296999999984</v>
      </c>
      <c r="CF11" s="79">
        <v>-0.01205732823819549</v>
      </c>
      <c r="CG11" s="44">
        <v>83.99372199999999</v>
      </c>
      <c r="CH11" s="80">
        <f>CG11-AZ11</f>
        <v>1.334991999999986</v>
      </c>
      <c r="CI11" s="79">
        <f>CH11/AZ11</f>
        <v>0.01615064736658772</v>
      </c>
      <c r="CJ11" s="44">
        <v>257.906623</v>
      </c>
      <c r="CK11" s="80">
        <f>CJ11-BA11</f>
        <v>28.42264299999999</v>
      </c>
      <c r="CL11" s="79">
        <f>CK11/BA11</f>
        <v>0.123854584533526</v>
      </c>
      <c r="CM11" s="44">
        <v>1037.798772</v>
      </c>
      <c r="CN11" s="80">
        <f>CM11-BB11</f>
        <v>25.74095800000009</v>
      </c>
      <c r="CO11" s="79">
        <f>CN11/BB11</f>
        <v>0.02543427622801803</v>
      </c>
      <c r="CP11" s="44">
        <v>143.746094</v>
      </c>
      <c r="CQ11" s="80">
        <f>CP11-BC11</f>
        <v>44.311424</v>
      </c>
      <c r="CR11" s="79">
        <f>CQ11/BC11</f>
        <v>0.4456335400922033</v>
      </c>
      <c r="CS11" s="80">
        <v>166.862572</v>
      </c>
      <c r="CT11" s="80">
        <f>CS11-BD11</f>
        <v>31.19680599999998</v>
      </c>
      <c r="CU11" s="79">
        <f>CT11/BD11</f>
        <v>0.229953413597355</v>
      </c>
      <c r="CV11" s="80">
        <v>199.64867</v>
      </c>
      <c r="CW11" s="80">
        <f>CV11-BE11</f>
        <v>35.83336</v>
      </c>
      <c r="CX11" s="79">
        <f>CW11/BE11</f>
        <v>0.2187424362228414</v>
      </c>
      <c r="CY11" s="80">
        <v>510.257336</v>
      </c>
      <c r="CZ11" s="80">
        <f>CY11-BF11</f>
        <v>111.34159</v>
      </c>
      <c r="DA11" s="79">
        <f>CZ11/BF11</f>
        <v>0.2791105418034814</v>
      </c>
      <c r="DB11" s="44">
        <v>1548.056108</v>
      </c>
      <c r="DC11" s="80">
        <f>DB11-BI11</f>
        <v>137.0825480000003</v>
      </c>
      <c r="DD11" s="79">
        <f>DC11/BI11</f>
        <v>0.09715458310926842</v>
      </c>
      <c r="DE11" s="44"/>
      <c r="DF11" s="81"/>
      <c r="DG11" s="58"/>
      <c r="DH11" s="58"/>
      <c r="DI11" s="58"/>
      <c r="DJ11" s="83"/>
    </row>
    <row r="12" ht="18" customHeight="1">
      <c r="A12" t="s" s="61">
        <v>70</v>
      </c>
      <c r="B12" s="62">
        <v>6901.838873000001</v>
      </c>
      <c r="C12" s="63">
        <v>923.027474</v>
      </c>
      <c r="D12" s="63">
        <v>782.345852</v>
      </c>
      <c r="E12" s="63">
        <v>737.5563210000001</v>
      </c>
      <c r="F12" s="64">
        <v>2442.929647</v>
      </c>
      <c r="G12" s="65">
        <v>549.8708819999999</v>
      </c>
      <c r="H12" s="63">
        <v>430.1271730000001</v>
      </c>
      <c r="I12" s="63">
        <v>347.825701</v>
      </c>
      <c r="J12" s="64">
        <v>1327.823756</v>
      </c>
      <c r="K12" s="65">
        <v>3770.753403000001</v>
      </c>
      <c r="L12" s="63">
        <v>373.77815</v>
      </c>
      <c r="M12" s="63">
        <v>333.36384</v>
      </c>
      <c r="N12" s="63">
        <v>403.17706</v>
      </c>
      <c r="O12" s="63">
        <v>1110.31905</v>
      </c>
      <c r="P12" s="63">
        <v>4881.072453000001</v>
      </c>
      <c r="Q12" s="63">
        <v>601.0908499999999</v>
      </c>
      <c r="R12" s="63">
        <v>739.53811</v>
      </c>
      <c r="S12" s="63">
        <v>941.749</v>
      </c>
      <c r="T12" s="63">
        <v>2282.37796</v>
      </c>
      <c r="U12" s="63">
        <v>7163.450413</v>
      </c>
      <c r="V12" s="63">
        <v>1019.63507</v>
      </c>
      <c r="W12" s="63">
        <v>921.917335</v>
      </c>
      <c r="X12" s="63">
        <v>797.1339300000001</v>
      </c>
      <c r="Y12" s="64">
        <v>2738.686335</v>
      </c>
      <c r="Z12" s="65">
        <v>639.422115</v>
      </c>
      <c r="AA12" s="44">
        <v>523.271393</v>
      </c>
      <c r="AB12" s="63">
        <v>358.058751</v>
      </c>
      <c r="AC12" s="64">
        <v>1520.752259</v>
      </c>
      <c r="AD12" s="65">
        <v>4259.438594</v>
      </c>
      <c r="AE12" s="63">
        <v>383.90628</v>
      </c>
      <c r="AF12" s="63">
        <v>445.2284</v>
      </c>
      <c r="AG12" s="63">
        <v>398.36245</v>
      </c>
      <c r="AH12" s="63">
        <v>1227.49713</v>
      </c>
      <c r="AI12" s="63">
        <v>5486.935724</v>
      </c>
      <c r="AJ12" s="63">
        <v>534.2155300000001</v>
      </c>
      <c r="AK12" s="63">
        <v>722.1145200000001</v>
      </c>
      <c r="AL12" s="63">
        <v>972.79407</v>
      </c>
      <c r="AM12" s="63">
        <v>2229.12412</v>
      </c>
      <c r="AN12" s="63">
        <v>7716.059843999999</v>
      </c>
      <c r="AO12" s="63">
        <v>987.5841619999999</v>
      </c>
      <c r="AP12" s="63">
        <v>857.3860600000002</v>
      </c>
      <c r="AQ12" s="63">
        <v>924.84318</v>
      </c>
      <c r="AR12" s="64">
        <v>2769.813402</v>
      </c>
      <c r="AS12" s="65">
        <v>732.7135129999999</v>
      </c>
      <c r="AT12" s="63">
        <v>553.05773</v>
      </c>
      <c r="AU12" s="63">
        <v>380.86185</v>
      </c>
      <c r="AV12" s="64">
        <v>1666.633093</v>
      </c>
      <c r="AW12" s="74">
        <v>4436.446495</v>
      </c>
      <c r="AX12" s="63">
        <v>381.38982</v>
      </c>
      <c r="AY12" s="63">
        <v>374.88451</v>
      </c>
      <c r="AZ12" s="63">
        <v>418.2536299999999</v>
      </c>
      <c r="BA12" s="64">
        <v>1174.52796</v>
      </c>
      <c r="BB12" s="65">
        <v>5610.974455</v>
      </c>
      <c r="BC12" s="63">
        <v>588.12627</v>
      </c>
      <c r="BD12" s="63">
        <v>704.5977710000001</v>
      </c>
      <c r="BE12" s="63">
        <v>897.1972</v>
      </c>
      <c r="BF12" s="64">
        <v>2189.921241</v>
      </c>
      <c r="BG12" s="66">
        <v>-39.20287900000039</v>
      </c>
      <c r="BH12" s="67">
        <v>-0.01758667390849478</v>
      </c>
      <c r="BI12" s="68">
        <v>7800.895696</v>
      </c>
      <c r="BJ12" s="66">
        <v>84.83585200000016</v>
      </c>
      <c r="BK12" s="69">
        <v>0.01099471151276377</v>
      </c>
      <c r="BL12" s="63">
        <v>932.1842949999999</v>
      </c>
      <c r="BM12" s="63">
        <v>797.3908779999999</v>
      </c>
      <c r="BN12" s="63">
        <v>830.7531920000001</v>
      </c>
      <c r="BO12" s="63">
        <v>2560.328365</v>
      </c>
      <c r="BP12" s="63">
        <v>598.660799</v>
      </c>
      <c r="BQ12" s="63">
        <v>557.5218619999999</v>
      </c>
      <c r="BR12" s="63">
        <v>445.845387</v>
      </c>
      <c r="BS12" s="63">
        <v>64.98353699999996</v>
      </c>
      <c r="BT12" s="69">
        <v>0.1706223319557996</v>
      </c>
      <c r="BU12" s="63">
        <v>1602.028048</v>
      </c>
      <c r="BV12" s="63">
        <v>-64.60504500000002</v>
      </c>
      <c r="BW12" s="69">
        <v>-0.03876380786589842</v>
      </c>
      <c r="BX12" s="63">
        <v>4162.356413</v>
      </c>
      <c r="BY12" s="70">
        <v>-274.0900819999997</v>
      </c>
      <c r="BZ12" s="69">
        <v>-0.0617814465493739</v>
      </c>
      <c r="CA12" s="63">
        <v>415.330651</v>
      </c>
      <c r="CB12" s="70">
        <v>33.940831</v>
      </c>
      <c r="CC12" s="69">
        <v>0.08899249329727783</v>
      </c>
      <c r="CD12" s="63">
        <v>390.428875</v>
      </c>
      <c r="CE12" s="70">
        <v>15.54436499999997</v>
      </c>
      <c r="CF12" s="69">
        <v>0.04146440993254154</v>
      </c>
      <c r="CG12" s="63">
        <v>515.212509</v>
      </c>
      <c r="CH12" s="70">
        <f>CG12-AZ12</f>
        <v>96.95887900000002</v>
      </c>
      <c r="CI12" s="69">
        <f>CH12/AZ12</f>
        <v>0.2318183801536882</v>
      </c>
      <c r="CJ12" s="63">
        <v>1320.972035</v>
      </c>
      <c r="CK12" s="70">
        <f>CJ12-BA12</f>
        <v>146.4440750000001</v>
      </c>
      <c r="CL12" s="69">
        <f>CK12/BA12</f>
        <v>0.1246833451287104</v>
      </c>
      <c r="CM12" s="63">
        <v>5483.328448</v>
      </c>
      <c r="CN12" s="70">
        <f>CM12-BB12</f>
        <v>-127.6460069999994</v>
      </c>
      <c r="CO12" s="69">
        <f>CN12/BB12</f>
        <v>-0.02274934737695208</v>
      </c>
      <c r="CP12" s="63">
        <v>760.1451529999999</v>
      </c>
      <c r="CQ12" s="70">
        <f>CP12-BC12</f>
        <v>172.018883</v>
      </c>
      <c r="CR12" s="69">
        <f>CQ12/BC12</f>
        <v>0.2924863108053309</v>
      </c>
      <c r="CS12" s="70">
        <v>912.72004</v>
      </c>
      <c r="CT12" s="70">
        <f>CS12-BD12</f>
        <v>208.122269</v>
      </c>
      <c r="CU12" s="69">
        <f>CT12/BD12</f>
        <v>0.2953774161173154</v>
      </c>
      <c r="CV12" s="70">
        <v>1189.43376</v>
      </c>
      <c r="CW12" s="70">
        <f>CV12-BE12</f>
        <v>292.2365599999999</v>
      </c>
      <c r="CX12" s="69">
        <f>CW12/BE12</f>
        <v>0.3257216585160987</v>
      </c>
      <c r="CY12" s="70">
        <v>2862.298953</v>
      </c>
      <c r="CZ12" s="70">
        <f>CY12-BF12</f>
        <v>672.3777120000004</v>
      </c>
      <c r="DA12" s="69">
        <f>CZ12/BF12</f>
        <v>0.307032828127174</v>
      </c>
      <c r="DB12" s="63">
        <v>8345.627401</v>
      </c>
      <c r="DC12" s="70">
        <f>DB12-BI12</f>
        <v>544.7317050000001</v>
      </c>
      <c r="DD12" s="69">
        <f>DC12/BI12</f>
        <v>0.06982937937233512</v>
      </c>
      <c r="DE12" s="44"/>
      <c r="DF12" s="81"/>
      <c r="DG12" s="58"/>
      <c r="DH12" s="58"/>
      <c r="DI12" s="58"/>
      <c r="DJ12" s="83"/>
    </row>
    <row r="13" ht="18" customHeight="1">
      <c r="A13" t="s" s="71">
        <v>71</v>
      </c>
      <c r="B13" s="72">
        <v>1600.891409</v>
      </c>
      <c r="C13" s="44">
        <v>220.418912</v>
      </c>
      <c r="D13" s="44">
        <v>186.412925</v>
      </c>
      <c r="E13" s="44">
        <v>180.156833</v>
      </c>
      <c r="F13" s="73">
        <v>586.98867</v>
      </c>
      <c r="G13" s="74">
        <v>130.877445</v>
      </c>
      <c r="H13" s="44">
        <v>96.163482</v>
      </c>
      <c r="I13" s="44">
        <v>76.667344</v>
      </c>
      <c r="J13" s="73">
        <v>303.708271</v>
      </c>
      <c r="K13" s="74">
        <v>890.6969409999999</v>
      </c>
      <c r="L13" s="44">
        <v>82.70305999999999</v>
      </c>
      <c r="M13" s="44">
        <v>79.5836</v>
      </c>
      <c r="N13" s="44">
        <v>89.75203</v>
      </c>
      <c r="O13" s="44">
        <v>252.03869</v>
      </c>
      <c r="P13" s="44">
        <v>1142.735631</v>
      </c>
      <c r="Q13" s="44">
        <v>126.04426</v>
      </c>
      <c r="R13" s="44">
        <v>170.61766</v>
      </c>
      <c r="S13" s="44">
        <v>226.498</v>
      </c>
      <c r="T13" s="44">
        <v>523.1599199999999</v>
      </c>
      <c r="U13" s="44">
        <v>1665.895551</v>
      </c>
      <c r="V13" s="44">
        <v>241.774668</v>
      </c>
      <c r="W13" s="44">
        <v>216.792138</v>
      </c>
      <c r="X13" s="44">
        <v>178.348183</v>
      </c>
      <c r="Y13" s="73">
        <v>636.914989</v>
      </c>
      <c r="Z13" s="74">
        <v>133.126475</v>
      </c>
      <c r="AA13" s="44">
        <v>88.481056</v>
      </c>
      <c r="AB13" s="44">
        <v>75.95278399999999</v>
      </c>
      <c r="AC13" s="73">
        <v>297.560315</v>
      </c>
      <c r="AD13" s="74">
        <v>934.4753040000001</v>
      </c>
      <c r="AE13" s="44">
        <v>84.18069</v>
      </c>
      <c r="AF13" s="44">
        <v>88.00078000000001</v>
      </c>
      <c r="AG13" s="44">
        <v>89.8862</v>
      </c>
      <c r="AH13" s="44">
        <v>262.06767</v>
      </c>
      <c r="AI13" s="44">
        <v>1196.542974</v>
      </c>
      <c r="AJ13" s="44">
        <v>120.71221</v>
      </c>
      <c r="AK13" s="44">
        <v>157.35799</v>
      </c>
      <c r="AL13" s="44">
        <v>218.65283</v>
      </c>
      <c r="AM13" s="44">
        <v>496.72303</v>
      </c>
      <c r="AN13" s="44">
        <v>1693.266004</v>
      </c>
      <c r="AO13" s="44">
        <v>222.37554</v>
      </c>
      <c r="AP13" s="44">
        <v>188.35596</v>
      </c>
      <c r="AQ13" s="44">
        <v>171.60065</v>
      </c>
      <c r="AR13" s="73">
        <v>582.33215</v>
      </c>
      <c r="AS13" s="74">
        <v>127.17273</v>
      </c>
      <c r="AT13" s="44">
        <v>100.00088</v>
      </c>
      <c r="AU13" s="44">
        <v>86.37276</v>
      </c>
      <c r="AV13" s="73">
        <v>313.54637</v>
      </c>
      <c r="AW13" s="74">
        <v>895.87852</v>
      </c>
      <c r="AX13" s="44">
        <v>86.59368000000001</v>
      </c>
      <c r="AY13" s="44">
        <v>88.43702</v>
      </c>
      <c r="AZ13" s="73">
        <v>82.22972</v>
      </c>
      <c r="BA13" s="75">
        <v>257.26042</v>
      </c>
      <c r="BB13" s="74">
        <v>1153.13894</v>
      </c>
      <c r="BC13" s="44">
        <v>123.61625</v>
      </c>
      <c r="BD13" s="44">
        <v>145.102485</v>
      </c>
      <c r="BE13" s="44">
        <v>196.9532</v>
      </c>
      <c r="BF13" s="73">
        <v>465.671935</v>
      </c>
      <c r="BG13" s="76">
        <v>-31.05109500000003</v>
      </c>
      <c r="BH13" s="77">
        <v>-0.06251188917091288</v>
      </c>
      <c r="BI13" s="78">
        <v>1618.810875</v>
      </c>
      <c r="BJ13" s="76">
        <v>-74.45512899999994</v>
      </c>
      <c r="BK13" s="79">
        <v>-0.04397131273179444</v>
      </c>
      <c r="BL13" s="44">
        <v>219.209998</v>
      </c>
      <c r="BM13" s="44">
        <v>187.500939</v>
      </c>
      <c r="BN13" s="44">
        <v>168.288435</v>
      </c>
      <c r="BO13" s="44">
        <v>574.999372</v>
      </c>
      <c r="BP13" s="44">
        <v>121.783298</v>
      </c>
      <c r="BQ13" s="44">
        <v>90.78586</v>
      </c>
      <c r="BR13" s="44">
        <v>83.933076</v>
      </c>
      <c r="BS13" s="44">
        <v>-2.439684</v>
      </c>
      <c r="BT13" s="79">
        <v>-0.02824598866587104</v>
      </c>
      <c r="BU13" s="44">
        <v>296.502234</v>
      </c>
      <c r="BV13" s="44">
        <v>-17.04413599999998</v>
      </c>
      <c r="BW13" s="79">
        <v>-0.05435921965864245</v>
      </c>
      <c r="BX13" s="44">
        <v>871.501606</v>
      </c>
      <c r="BY13" s="80">
        <v>-24.37691399999994</v>
      </c>
      <c r="BZ13" s="79">
        <v>-0.02721006638266084</v>
      </c>
      <c r="CA13" s="44">
        <v>84.47214200000001</v>
      </c>
      <c r="CB13" s="80">
        <v>-2.121538000000001</v>
      </c>
      <c r="CC13" s="79">
        <v>-0.02449991731498189</v>
      </c>
      <c r="CD13" s="44">
        <v>73.765942</v>
      </c>
      <c r="CE13" s="80">
        <v>-14.67107800000001</v>
      </c>
      <c r="CF13" s="79">
        <v>-0.1658929484507733</v>
      </c>
      <c r="CG13" s="44">
        <v>72.612241</v>
      </c>
      <c r="CH13" s="80">
        <f>CG13-AZ13</f>
        <v>-9.617479000000003</v>
      </c>
      <c r="CI13" s="79">
        <f>CH13/AZ13</f>
        <v>-0.1169586738225547</v>
      </c>
      <c r="CJ13" s="44">
        <v>230.850325</v>
      </c>
      <c r="CK13" s="80">
        <f>CJ13-BA13</f>
        <v>-26.41009500000001</v>
      </c>
      <c r="CL13" s="79">
        <f>CK13/BA13</f>
        <v>-0.1026589904502217</v>
      </c>
      <c r="CM13" s="44">
        <v>1102.351931</v>
      </c>
      <c r="CN13" s="80">
        <f>CM13-BB13</f>
        <v>-50.7870089999999</v>
      </c>
      <c r="CO13" s="79">
        <f>CN13/BB13</f>
        <v>-0.04404240221043953</v>
      </c>
      <c r="CP13" s="44">
        <v>111.768574</v>
      </c>
      <c r="CQ13" s="80">
        <f>CP13-BC13</f>
        <v>-11.84767600000001</v>
      </c>
      <c r="CR13" s="79">
        <f>CQ13/BC13</f>
        <v>-0.09584238318182284</v>
      </c>
      <c r="CS13" s="80">
        <v>164.244274</v>
      </c>
      <c r="CT13" s="80">
        <f>CS13-BD13</f>
        <v>19.14178900000002</v>
      </c>
      <c r="CU13" s="79">
        <f>CT13/BD13</f>
        <v>0.1319190984220568</v>
      </c>
      <c r="CV13" s="80">
        <v>223.199872</v>
      </c>
      <c r="CW13" s="80">
        <f>CV13-BE13</f>
        <v>26.24667199999999</v>
      </c>
      <c r="CX13" s="79">
        <f>CW13/BE13</f>
        <v>0.133263496099581</v>
      </c>
      <c r="CY13" s="80">
        <v>499.21272</v>
      </c>
      <c r="CZ13" s="80">
        <f>CY13-BF13</f>
        <v>33.54078500000003</v>
      </c>
      <c r="DA13" s="79">
        <f>CZ13/BF13</f>
        <v>0.07202664038579012</v>
      </c>
      <c r="DB13" s="44">
        <v>1601.564651</v>
      </c>
      <c r="DC13" s="80">
        <f>DB13-BI13</f>
        <v>-17.24622399999998</v>
      </c>
      <c r="DD13" s="79">
        <f>DC13/BI13</f>
        <v>-0.01065363734969966</v>
      </c>
      <c r="DE13" s="44"/>
      <c r="DF13" s="81"/>
      <c r="DG13" s="58"/>
      <c r="DH13" s="58"/>
      <c r="DI13" s="58"/>
      <c r="DJ13" s="83"/>
    </row>
    <row r="14" ht="18" customHeight="1">
      <c r="A14" t="s" s="71">
        <v>72</v>
      </c>
      <c r="B14" s="72">
        <v>2454.296016</v>
      </c>
      <c r="C14" s="44">
        <v>336.93512</v>
      </c>
      <c r="D14" s="44">
        <v>280.474742</v>
      </c>
      <c r="E14" s="44">
        <v>254.750708</v>
      </c>
      <c r="F14" s="73">
        <v>872.16057</v>
      </c>
      <c r="G14" s="74">
        <v>195.62883</v>
      </c>
      <c r="H14" s="44">
        <v>129.536978</v>
      </c>
      <c r="I14" s="44">
        <v>107.292213</v>
      </c>
      <c r="J14" s="73">
        <v>432.458021</v>
      </c>
      <c r="K14" s="74">
        <v>1304.618591</v>
      </c>
      <c r="L14" s="44">
        <v>122.90075</v>
      </c>
      <c r="M14" s="44">
        <v>98.96487</v>
      </c>
      <c r="N14" s="44">
        <v>132.66153</v>
      </c>
      <c r="O14" s="44">
        <v>354.52715</v>
      </c>
      <c r="P14" s="44">
        <v>1659.145741</v>
      </c>
      <c r="Q14" s="44">
        <v>215.39322</v>
      </c>
      <c r="R14" s="44">
        <v>278.32994</v>
      </c>
      <c r="S14" s="44">
        <v>329.529</v>
      </c>
      <c r="T14" s="44">
        <v>823.2521600000001</v>
      </c>
      <c r="U14" s="44">
        <v>2482.397901</v>
      </c>
      <c r="V14" s="44">
        <v>346.869118</v>
      </c>
      <c r="W14" s="44">
        <v>306.162235</v>
      </c>
      <c r="X14" s="44">
        <v>274.037055</v>
      </c>
      <c r="Y14" s="73">
        <v>927.0684080000001</v>
      </c>
      <c r="Z14" s="74">
        <v>216.964505</v>
      </c>
      <c r="AA14" s="44">
        <v>170.64095</v>
      </c>
      <c r="AB14" s="44">
        <v>103.557132</v>
      </c>
      <c r="AC14" s="73">
        <v>491.162587</v>
      </c>
      <c r="AD14" s="74">
        <v>1418.230995</v>
      </c>
      <c r="AE14" s="44">
        <v>108.75202</v>
      </c>
      <c r="AF14" s="44">
        <v>176.45396</v>
      </c>
      <c r="AG14" s="44">
        <v>123.02057</v>
      </c>
      <c r="AH14" s="44">
        <v>408.22655</v>
      </c>
      <c r="AI14" s="44">
        <v>1826.457545</v>
      </c>
      <c r="AJ14" s="44">
        <v>203.93248</v>
      </c>
      <c r="AK14" s="44">
        <v>283.05573</v>
      </c>
      <c r="AL14" s="44">
        <v>380.56483</v>
      </c>
      <c r="AM14" s="44">
        <v>867.55304</v>
      </c>
      <c r="AN14" s="44">
        <v>2694.010585</v>
      </c>
      <c r="AO14" s="44">
        <v>386.75524</v>
      </c>
      <c r="AP14" s="44">
        <v>337.55621</v>
      </c>
      <c r="AQ14" s="44">
        <v>423.05779</v>
      </c>
      <c r="AR14" s="73">
        <v>1147.36924</v>
      </c>
      <c r="AS14" s="74">
        <v>286.302871</v>
      </c>
      <c r="AT14" s="44">
        <v>205.82604</v>
      </c>
      <c r="AU14" s="44">
        <v>83.91455000000001</v>
      </c>
      <c r="AV14" s="73">
        <v>576.043461</v>
      </c>
      <c r="AW14" s="74">
        <v>1723.412701</v>
      </c>
      <c r="AX14" s="44">
        <v>127.2766</v>
      </c>
      <c r="AY14" s="44">
        <v>108.32293</v>
      </c>
      <c r="AZ14" s="73">
        <v>96.60647</v>
      </c>
      <c r="BA14" s="75">
        <v>332.206</v>
      </c>
      <c r="BB14" s="74">
        <v>2055.618701</v>
      </c>
      <c r="BC14" s="44">
        <v>224.98573</v>
      </c>
      <c r="BD14" s="44">
        <v>274.501491</v>
      </c>
      <c r="BE14" s="44">
        <v>340.37861</v>
      </c>
      <c r="BF14" s="73">
        <v>839.865831</v>
      </c>
      <c r="BG14" s="76">
        <v>-27.68720900000005</v>
      </c>
      <c r="BH14" s="77">
        <v>-0.03191413979714719</v>
      </c>
      <c r="BI14" s="78">
        <v>2895.484532</v>
      </c>
      <c r="BJ14" s="76">
        <v>201.473947</v>
      </c>
      <c r="BK14" s="79">
        <v>0.07478587802207914</v>
      </c>
      <c r="BL14" s="44">
        <v>337.48363</v>
      </c>
      <c r="BM14" s="44">
        <v>289.151385</v>
      </c>
      <c r="BN14" s="44">
        <v>337.332618</v>
      </c>
      <c r="BO14" s="44">
        <v>963.9676330000001</v>
      </c>
      <c r="BP14" s="44">
        <v>242.710997</v>
      </c>
      <c r="BQ14" s="44">
        <v>222.050462</v>
      </c>
      <c r="BR14" s="44">
        <v>166.5428</v>
      </c>
      <c r="BS14" s="44">
        <v>82.62824999999999</v>
      </c>
      <c r="BT14" s="79">
        <v>0.9846713114710142</v>
      </c>
      <c r="BU14" s="44">
        <v>631.304259</v>
      </c>
      <c r="BV14" s="44">
        <v>55.26079800000002</v>
      </c>
      <c r="BW14" s="79">
        <v>0.09593164707410858</v>
      </c>
      <c r="BX14" s="44">
        <v>1595.271892</v>
      </c>
      <c r="BY14" s="80">
        <v>-128.1408089999998</v>
      </c>
      <c r="BZ14" s="79">
        <v>-0.07435294455335441</v>
      </c>
      <c r="CA14" s="44">
        <v>124.083887</v>
      </c>
      <c r="CB14" s="80">
        <v>-3.192712999999998</v>
      </c>
      <c r="CC14" s="79">
        <v>-0.02508483884704649</v>
      </c>
      <c r="CD14" s="44">
        <v>138.482694</v>
      </c>
      <c r="CE14" s="80">
        <v>30.15976400000001</v>
      </c>
      <c r="CF14" s="79">
        <v>0.278424558863022</v>
      </c>
      <c r="CG14" s="44">
        <v>198.210664</v>
      </c>
      <c r="CH14" s="80">
        <f>CG14-AZ14</f>
        <v>101.604194</v>
      </c>
      <c r="CI14" s="79">
        <f>CH14/AZ14</f>
        <v>1.051732808371944</v>
      </c>
      <c r="CJ14" s="44">
        <v>460.777245</v>
      </c>
      <c r="CK14" s="80">
        <f>CJ14-BA14</f>
        <v>128.571245</v>
      </c>
      <c r="CL14" s="79">
        <f>CK14/BA14</f>
        <v>0.3870226455873764</v>
      </c>
      <c r="CM14" s="44">
        <v>2056.049137</v>
      </c>
      <c r="CN14" s="80">
        <f>CM14-BB14</f>
        <v>0.4304360000000997</v>
      </c>
      <c r="CO14" s="79">
        <f>CN14/BB14</f>
        <v>0.0002093948648116039</v>
      </c>
      <c r="CP14" s="44">
        <v>294.468395</v>
      </c>
      <c r="CQ14" s="80">
        <f>CP14-BC14</f>
        <v>69.48266500000005</v>
      </c>
      <c r="CR14" s="79">
        <f>CQ14/BC14</f>
        <v>0.3088314312201048</v>
      </c>
      <c r="CS14" s="80">
        <v>366.687563</v>
      </c>
      <c r="CT14" s="80">
        <f>CS14-BD14</f>
        <v>92.18607200000002</v>
      </c>
      <c r="CU14" s="79">
        <f>CT14/BD14</f>
        <v>0.3358308607511353</v>
      </c>
      <c r="CV14" s="80">
        <v>466.645844</v>
      </c>
      <c r="CW14" s="80">
        <f>CV14-BE14</f>
        <v>126.267234</v>
      </c>
      <c r="CX14" s="79">
        <f>CW14/BE14</f>
        <v>0.3709611306068852</v>
      </c>
      <c r="CY14" s="80">
        <v>1127.801802</v>
      </c>
      <c r="CZ14" s="80">
        <f>CY14-BF14</f>
        <v>287.935971</v>
      </c>
      <c r="DA14" s="79">
        <f>CZ14/BF14</f>
        <v>0.3428356772856973</v>
      </c>
      <c r="DB14" s="44">
        <v>3183.850939</v>
      </c>
      <c r="DC14" s="80">
        <f>DB14-BI14</f>
        <v>288.366407</v>
      </c>
      <c r="DD14" s="79">
        <f>DC14/BI14</f>
        <v>0.09959176221218369</v>
      </c>
      <c r="DE14" s="44"/>
      <c r="DF14" s="81"/>
      <c r="DG14" s="82"/>
      <c r="DH14" s="82"/>
      <c r="DI14" s="58"/>
      <c r="DJ14" s="83"/>
    </row>
    <row r="15" ht="18" customHeight="1">
      <c r="A15" t="s" s="71">
        <v>73</v>
      </c>
      <c r="B15" s="72">
        <v>903.242481</v>
      </c>
      <c r="C15" s="44">
        <v>134.898484</v>
      </c>
      <c r="D15" s="44">
        <v>115.143672</v>
      </c>
      <c r="E15" s="44">
        <v>101.467288</v>
      </c>
      <c r="F15" s="73">
        <v>351.509444</v>
      </c>
      <c r="G15" s="74">
        <v>72.269882</v>
      </c>
      <c r="H15" s="44">
        <v>59.851896</v>
      </c>
      <c r="I15" s="44">
        <v>38.524532</v>
      </c>
      <c r="J15" s="73">
        <v>170.64631</v>
      </c>
      <c r="K15" s="74">
        <v>522.155754</v>
      </c>
      <c r="L15" s="44">
        <v>40.79818</v>
      </c>
      <c r="M15" s="44">
        <v>55.56185</v>
      </c>
      <c r="N15" s="44">
        <v>38.24424</v>
      </c>
      <c r="O15" s="44">
        <v>134.60427</v>
      </c>
      <c r="P15" s="44">
        <v>656.7600239999999</v>
      </c>
      <c r="Q15" s="44">
        <v>65.54554</v>
      </c>
      <c r="R15" s="44">
        <v>89.68366</v>
      </c>
      <c r="S15" s="44">
        <v>130.541</v>
      </c>
      <c r="T15" s="44">
        <v>285.7702</v>
      </c>
      <c r="U15" s="44">
        <v>942.5302239999999</v>
      </c>
      <c r="V15" s="44">
        <v>145.599083</v>
      </c>
      <c r="W15" s="44">
        <v>138.155303</v>
      </c>
      <c r="X15" s="44">
        <v>113.228273</v>
      </c>
      <c r="Y15" s="73">
        <v>396.982659</v>
      </c>
      <c r="Z15" s="74">
        <v>70.873217</v>
      </c>
      <c r="AA15" s="44">
        <v>30.005269</v>
      </c>
      <c r="AB15" s="44">
        <v>34.532654</v>
      </c>
      <c r="AC15" s="73">
        <v>135.41114</v>
      </c>
      <c r="AD15" s="74">
        <v>532.3937989999999</v>
      </c>
      <c r="AE15" s="44">
        <v>9.77516</v>
      </c>
      <c r="AF15" s="44">
        <v>58.1394</v>
      </c>
      <c r="AG15" s="44">
        <v>51.94357</v>
      </c>
      <c r="AH15" s="44">
        <v>119.85813</v>
      </c>
      <c r="AI15" s="44">
        <v>652.2519289999999</v>
      </c>
      <c r="AJ15" s="44">
        <v>64.52503</v>
      </c>
      <c r="AK15" s="44">
        <v>84.88746</v>
      </c>
      <c r="AL15" s="44">
        <v>135.35673</v>
      </c>
      <c r="AM15" s="44">
        <v>284.76922</v>
      </c>
      <c r="AN15" s="44">
        <v>937.0211489999999</v>
      </c>
      <c r="AO15" s="44">
        <v>141.32788</v>
      </c>
      <c r="AP15" s="44">
        <v>116.24223</v>
      </c>
      <c r="AQ15" s="44">
        <v>96.23136</v>
      </c>
      <c r="AR15" s="73">
        <v>353.80147</v>
      </c>
      <c r="AS15" s="74">
        <v>69.822322</v>
      </c>
      <c r="AT15" s="44">
        <v>45.24801</v>
      </c>
      <c r="AU15" s="44">
        <v>33.75465</v>
      </c>
      <c r="AV15" s="73">
        <v>148.824982</v>
      </c>
      <c r="AW15" s="74">
        <v>502.626452</v>
      </c>
      <c r="AX15" s="44">
        <v>37.79199</v>
      </c>
      <c r="AY15" s="44">
        <v>58.98117</v>
      </c>
      <c r="AZ15" s="73">
        <v>38.10642</v>
      </c>
      <c r="BA15" s="75">
        <v>134.87958</v>
      </c>
      <c r="BB15" s="74">
        <v>637.506032</v>
      </c>
      <c r="BC15" s="44">
        <v>63.72777</v>
      </c>
      <c r="BD15" s="44">
        <v>79.40451400000001</v>
      </c>
      <c r="BE15" s="44">
        <v>123.16109</v>
      </c>
      <c r="BF15" s="73">
        <v>266.293374</v>
      </c>
      <c r="BG15" s="76">
        <v>-18.47584600000005</v>
      </c>
      <c r="BH15" s="77">
        <v>-0.06488006674316849</v>
      </c>
      <c r="BI15" s="78">
        <v>903.799406</v>
      </c>
      <c r="BJ15" s="76">
        <v>-33.22174299999995</v>
      </c>
      <c r="BK15" s="79">
        <v>-0.03545463518668135</v>
      </c>
      <c r="BL15" s="44">
        <v>139.710364</v>
      </c>
      <c r="BM15" s="44">
        <v>110.644838</v>
      </c>
      <c r="BN15" s="44">
        <v>85.21928699999999</v>
      </c>
      <c r="BO15" s="44">
        <v>335.574489</v>
      </c>
      <c r="BP15" s="44">
        <v>59.997289</v>
      </c>
      <c r="BQ15" s="44">
        <v>31.929397</v>
      </c>
      <c r="BR15" s="44">
        <v>45.54577</v>
      </c>
      <c r="BS15" s="44">
        <v>11.79112</v>
      </c>
      <c r="BT15" s="79">
        <v>0.3493183902069789</v>
      </c>
      <c r="BU15" s="44">
        <v>137.472456</v>
      </c>
      <c r="BV15" s="44">
        <v>-11.35252600000001</v>
      </c>
      <c r="BW15" s="79">
        <v>-0.07628105071768133</v>
      </c>
      <c r="BX15" s="44">
        <v>473.0469449999999</v>
      </c>
      <c r="BY15" s="80">
        <v>-29.57950700000004</v>
      </c>
      <c r="BZ15" s="79">
        <v>-0.05884988122352151</v>
      </c>
      <c r="CA15" s="44">
        <v>20.214591</v>
      </c>
      <c r="CB15" s="80">
        <v>-17.577399</v>
      </c>
      <c r="CC15" s="79">
        <v>-0.4651091143917005</v>
      </c>
      <c r="CD15" s="44">
        <v>63.429701</v>
      </c>
      <c r="CE15" s="80">
        <v>4.448531000000003</v>
      </c>
      <c r="CF15" s="79">
        <v>0.07542290191937533</v>
      </c>
      <c r="CG15" s="44">
        <v>33.94090600000001</v>
      </c>
      <c r="CH15" s="80">
        <f>CG15-AZ15</f>
        <v>-4.165513999999995</v>
      </c>
      <c r="CI15" s="79">
        <f>CH15/AZ15</f>
        <v>-0.1093126565025</v>
      </c>
      <c r="CJ15" s="44">
        <v>117.585198</v>
      </c>
      <c r="CK15" s="80">
        <f>CJ15-BA15</f>
        <v>-17.29438199999996</v>
      </c>
      <c r="CL15" s="79">
        <f>CK15/BA15</f>
        <v>-0.1282209063818256</v>
      </c>
      <c r="CM15" s="44">
        <v>590.6321429999999</v>
      </c>
      <c r="CN15" s="80">
        <f>CM15-BB15</f>
        <v>-46.87388900000008</v>
      </c>
      <c r="CO15" s="79">
        <f>CN15/BB15</f>
        <v>-0.07352697331026992</v>
      </c>
      <c r="CP15" s="44">
        <v>79.702895</v>
      </c>
      <c r="CQ15" s="80">
        <f>CP15-BC15</f>
        <v>15.975125</v>
      </c>
      <c r="CR15" s="79">
        <f>CQ15/BC15</f>
        <v>0.2506776088352063</v>
      </c>
      <c r="CS15" s="80">
        <v>95.785314</v>
      </c>
      <c r="CT15" s="80">
        <f>CS15-BD15</f>
        <v>16.38079999999999</v>
      </c>
      <c r="CU15" s="79">
        <f>CT15/BD15</f>
        <v>0.2062955765965647</v>
      </c>
      <c r="CV15" s="80">
        <v>155.892611</v>
      </c>
      <c r="CW15" s="80">
        <f>CV15-BE15</f>
        <v>32.73152100000001</v>
      </c>
      <c r="CX15" s="79">
        <f>CW15/BE15</f>
        <v>0.2657618652124629</v>
      </c>
      <c r="CY15" s="80">
        <v>331.38082</v>
      </c>
      <c r="CZ15" s="80">
        <f>CY15-BF15</f>
        <v>65.087446</v>
      </c>
      <c r="DA15" s="79">
        <f>CZ15/BF15</f>
        <v>0.2444200733285989</v>
      </c>
      <c r="DB15" s="44">
        <v>922.0129629999999</v>
      </c>
      <c r="DC15" s="80">
        <f>DB15-BI15</f>
        <v>18.21355699999992</v>
      </c>
      <c r="DD15" s="79">
        <f>DC15/BI15</f>
        <v>0.02015221173978059</v>
      </c>
      <c r="DE15" s="44"/>
      <c r="DF15" s="81"/>
      <c r="DG15" s="58"/>
      <c r="DH15" s="58"/>
      <c r="DI15" s="58"/>
      <c r="DJ15" s="83"/>
    </row>
    <row r="16" ht="18" customHeight="1">
      <c r="A16" t="s" s="71">
        <v>74</v>
      </c>
      <c r="B16" s="72">
        <v>1036.975343</v>
      </c>
      <c r="C16" s="44">
        <v>116.168724</v>
      </c>
      <c r="D16" s="44">
        <v>105.427854</v>
      </c>
      <c r="E16" s="44">
        <v>115.576461</v>
      </c>
      <c r="F16" s="73">
        <v>337.173039</v>
      </c>
      <c r="G16" s="74">
        <v>83.241176</v>
      </c>
      <c r="H16" s="44">
        <v>68.649305</v>
      </c>
      <c r="I16" s="44">
        <v>66.185469</v>
      </c>
      <c r="J16" s="73">
        <v>218.07595</v>
      </c>
      <c r="K16" s="74">
        <v>555.2489889999999</v>
      </c>
      <c r="L16" s="44">
        <v>74.4293</v>
      </c>
      <c r="M16" s="44">
        <v>46.98653</v>
      </c>
      <c r="N16" s="44">
        <v>80.1938</v>
      </c>
      <c r="O16" s="44">
        <v>201.60963</v>
      </c>
      <c r="P16" s="44">
        <v>756.8586189999999</v>
      </c>
      <c r="Q16" s="44">
        <v>118.78644</v>
      </c>
      <c r="R16" s="44">
        <v>111.01085</v>
      </c>
      <c r="S16" s="44">
        <v>119.193</v>
      </c>
      <c r="T16" s="44">
        <v>348.99029</v>
      </c>
      <c r="U16" s="44">
        <v>1105.848909</v>
      </c>
      <c r="V16" s="44">
        <v>124.908368</v>
      </c>
      <c r="W16" s="44">
        <v>124.32209</v>
      </c>
      <c r="X16" s="44">
        <v>125.485102</v>
      </c>
      <c r="Y16" s="73">
        <v>374.71556</v>
      </c>
      <c r="Z16" s="74">
        <v>143.082324</v>
      </c>
      <c r="AA16" s="44">
        <v>170.765911</v>
      </c>
      <c r="AB16" s="44">
        <v>77.873041</v>
      </c>
      <c r="AC16" s="73">
        <v>391.721276</v>
      </c>
      <c r="AD16" s="74">
        <v>766.436836</v>
      </c>
      <c r="AE16" s="44">
        <v>88.074</v>
      </c>
      <c r="AF16" s="44">
        <v>67.78721</v>
      </c>
      <c r="AG16" s="44">
        <v>76.66445</v>
      </c>
      <c r="AH16" s="44">
        <v>232.52566</v>
      </c>
      <c r="AI16" s="44">
        <v>998.962496</v>
      </c>
      <c r="AJ16" s="44">
        <v>73.50606999999999</v>
      </c>
      <c r="AK16" s="44">
        <v>114.38308</v>
      </c>
      <c r="AL16" s="44">
        <v>121.99115</v>
      </c>
      <c r="AM16" s="44">
        <v>309.8803</v>
      </c>
      <c r="AN16" s="44">
        <v>1308.842796</v>
      </c>
      <c r="AO16" s="44">
        <v>117.302882</v>
      </c>
      <c r="AP16" s="44">
        <v>106.96427</v>
      </c>
      <c r="AQ16" s="44">
        <v>127.98611</v>
      </c>
      <c r="AR16" s="73">
        <v>352.253262</v>
      </c>
      <c r="AS16" s="74">
        <v>172.435694</v>
      </c>
      <c r="AT16" s="44">
        <v>133.04233</v>
      </c>
      <c r="AU16" s="44">
        <v>107.37055</v>
      </c>
      <c r="AV16" s="73">
        <v>412.848574</v>
      </c>
      <c r="AW16" s="74">
        <v>765.101836</v>
      </c>
      <c r="AX16" s="44">
        <v>61.80454</v>
      </c>
      <c r="AY16" s="44">
        <v>58.75733</v>
      </c>
      <c r="AZ16" s="73">
        <v>131.47977</v>
      </c>
      <c r="BA16" s="75">
        <v>252.04164</v>
      </c>
      <c r="BB16" s="74">
        <v>1017.143476</v>
      </c>
      <c r="BC16" s="44">
        <v>94.98353</v>
      </c>
      <c r="BD16" s="44">
        <v>119.20186</v>
      </c>
      <c r="BE16" s="44">
        <v>116.78045</v>
      </c>
      <c r="BF16" s="73">
        <v>330.96584</v>
      </c>
      <c r="BG16" s="76">
        <v>21.08553999999992</v>
      </c>
      <c r="BH16" s="77">
        <v>0.0680441447875193</v>
      </c>
      <c r="BI16" s="78">
        <v>1348.109316</v>
      </c>
      <c r="BJ16" s="76">
        <v>39.26652000000013</v>
      </c>
      <c r="BK16" s="79">
        <v>0.03000094443733348</v>
      </c>
      <c r="BL16" s="44">
        <v>116.197452</v>
      </c>
      <c r="BM16" s="44">
        <v>105.518259</v>
      </c>
      <c r="BN16" s="44">
        <v>144.992453</v>
      </c>
      <c r="BO16" s="44">
        <v>366.708164</v>
      </c>
      <c r="BP16" s="44">
        <v>110.064465</v>
      </c>
      <c r="BQ16" s="44">
        <v>140.538637</v>
      </c>
      <c r="BR16" s="44">
        <v>79.29662</v>
      </c>
      <c r="BS16" s="44">
        <v>-28.07392999999999</v>
      </c>
      <c r="BT16" s="79">
        <v>-0.2614676929567744</v>
      </c>
      <c r="BU16" s="44">
        <v>329.899722</v>
      </c>
      <c r="BV16" s="44">
        <v>-82.94885199999999</v>
      </c>
      <c r="BW16" s="79">
        <v>-0.200918344458179</v>
      </c>
      <c r="BX16" s="44">
        <v>696.607886</v>
      </c>
      <c r="BY16" s="80">
        <v>-68.49395000000004</v>
      </c>
      <c r="BZ16" s="79">
        <v>-0.08952265800078414</v>
      </c>
      <c r="CA16" s="44">
        <v>79.573032</v>
      </c>
      <c r="CB16" s="80">
        <v>17.76849199999999</v>
      </c>
      <c r="CC16" s="79">
        <v>0.287494931602112</v>
      </c>
      <c r="CD16" s="44">
        <v>62.05352</v>
      </c>
      <c r="CE16" s="80">
        <v>3.296189999999996</v>
      </c>
      <c r="CF16" s="79">
        <v>0.05609836253621456</v>
      </c>
      <c r="CG16" s="44">
        <v>138.839401</v>
      </c>
      <c r="CH16" s="80">
        <f>CG16-AZ16</f>
        <v>7.359631000000007</v>
      </c>
      <c r="CI16" s="79">
        <f>CH16/AZ16</f>
        <v>0.05597538693595226</v>
      </c>
      <c r="CJ16" s="44">
        <v>280.465953</v>
      </c>
      <c r="CK16" s="80">
        <f>CJ16-BA16</f>
        <v>28.42431300000001</v>
      </c>
      <c r="CL16" s="79">
        <f>CK16/BA16</f>
        <v>0.1127762579230956</v>
      </c>
      <c r="CM16" s="44">
        <v>977.073839</v>
      </c>
      <c r="CN16" s="80">
        <f>CM16-BB16</f>
        <v>-40.06963700000006</v>
      </c>
      <c r="CO16" s="79">
        <f>CN16/BB16</f>
        <v>-0.03939428207078237</v>
      </c>
      <c r="CP16" s="44">
        <v>176.069313</v>
      </c>
      <c r="CQ16" s="80">
        <f>CP16-BC16</f>
        <v>81.08578299999999</v>
      </c>
      <c r="CR16" s="79">
        <f>CQ16/BC16</f>
        <v>0.8536825594921561</v>
      </c>
      <c r="CS16" s="80">
        <v>152.795854</v>
      </c>
      <c r="CT16" s="80">
        <f>CS16-BD16</f>
        <v>33.593994</v>
      </c>
      <c r="CU16" s="79">
        <f>CT16/BD16</f>
        <v>0.2818244111291552</v>
      </c>
      <c r="CV16" s="80">
        <v>155.435585</v>
      </c>
      <c r="CW16" s="80">
        <f>CV16-BE16</f>
        <v>38.655135</v>
      </c>
      <c r="CX16" s="79">
        <f>CW16/BE16</f>
        <v>0.3310069022683163</v>
      </c>
      <c r="CY16" s="80">
        <v>484.300752</v>
      </c>
      <c r="CZ16" s="80">
        <f>CY16-BF16</f>
        <v>153.334912</v>
      </c>
      <c r="DA16" s="79">
        <f>CZ16/BF16</f>
        <v>0.4632952814707404</v>
      </c>
      <c r="DB16" s="44">
        <v>1461.374591</v>
      </c>
      <c r="DC16" s="80">
        <f>DB16-BI16</f>
        <v>113.265275</v>
      </c>
      <c r="DD16" s="79">
        <f>DC16/BI16</f>
        <v>0.08401787129256806</v>
      </c>
      <c r="DE16" s="44"/>
      <c r="DF16" s="84"/>
      <c r="DG16" s="85"/>
      <c r="DH16" s="85"/>
      <c r="DI16" s="85"/>
      <c r="DJ16" s="83"/>
    </row>
    <row r="17" ht="17" customHeight="1">
      <c r="A17" t="s" s="71">
        <v>75</v>
      </c>
      <c r="B17" s="72">
        <v>505.266909</v>
      </c>
      <c r="C17" s="44">
        <v>71.36946999999999</v>
      </c>
      <c r="D17" s="44">
        <v>56.09444</v>
      </c>
      <c r="E17" s="44">
        <v>45.677282</v>
      </c>
      <c r="F17" s="73">
        <v>173.141192</v>
      </c>
      <c r="G17" s="74">
        <v>34.453018</v>
      </c>
      <c r="H17" s="44">
        <v>44.1857</v>
      </c>
      <c r="I17" s="44">
        <v>23.451582</v>
      </c>
      <c r="J17" s="73">
        <v>102.0903</v>
      </c>
      <c r="K17" s="74">
        <v>275.231492</v>
      </c>
      <c r="L17" s="44">
        <v>30.50274</v>
      </c>
      <c r="M17" s="44">
        <v>36.43896</v>
      </c>
      <c r="N17" s="44">
        <v>36.48174</v>
      </c>
      <c r="O17" s="44">
        <v>103.42344</v>
      </c>
      <c r="P17" s="44">
        <v>378.654932</v>
      </c>
      <c r="Q17" s="44">
        <v>37.3095</v>
      </c>
      <c r="R17" s="44">
        <v>44.71357</v>
      </c>
      <c r="S17" s="44">
        <v>91.25700000000001</v>
      </c>
      <c r="T17" s="44">
        <v>173.28007</v>
      </c>
      <c r="U17" s="44">
        <v>551.9350020000001</v>
      </c>
      <c r="V17" s="44">
        <v>116.158369</v>
      </c>
      <c r="W17" s="44">
        <v>94.79422599999999</v>
      </c>
      <c r="X17" s="44">
        <v>64.923525</v>
      </c>
      <c r="Y17" s="73">
        <v>275.87612</v>
      </c>
      <c r="Z17" s="74">
        <v>39.846744</v>
      </c>
      <c r="AA17" s="44">
        <v>37.409126</v>
      </c>
      <c r="AB17" s="44">
        <v>36.188131</v>
      </c>
      <c r="AC17" s="73">
        <v>113.444001</v>
      </c>
      <c r="AD17" s="74">
        <v>389.320121</v>
      </c>
      <c r="AE17" s="44">
        <v>59.31986</v>
      </c>
      <c r="AF17" s="44">
        <v>30.66864</v>
      </c>
      <c r="AG17" s="44">
        <v>27.89044</v>
      </c>
      <c r="AH17" s="44">
        <v>117.87894</v>
      </c>
      <c r="AI17" s="44">
        <v>507.199061</v>
      </c>
      <c r="AJ17" s="44">
        <v>36.52157</v>
      </c>
      <c r="AK17" s="44">
        <v>44.73887</v>
      </c>
      <c r="AL17" s="44">
        <v>72.52145</v>
      </c>
      <c r="AM17" s="44">
        <v>153.78189</v>
      </c>
      <c r="AN17" s="44">
        <v>660.980951</v>
      </c>
      <c r="AO17" s="44">
        <v>74.70164200000001</v>
      </c>
      <c r="AP17" s="44">
        <v>67.73134</v>
      </c>
      <c r="AQ17" s="44">
        <v>62.30845</v>
      </c>
      <c r="AR17" s="73">
        <v>204.741432</v>
      </c>
      <c r="AS17" s="74">
        <v>43.266048</v>
      </c>
      <c r="AT17" s="44">
        <v>35.41053</v>
      </c>
      <c r="AU17" s="44">
        <v>36.90772</v>
      </c>
      <c r="AV17" s="73">
        <v>115.584298</v>
      </c>
      <c r="AW17" s="74">
        <v>320.32573</v>
      </c>
      <c r="AX17" s="44">
        <v>33.34051</v>
      </c>
      <c r="AY17" s="44">
        <v>37.93052</v>
      </c>
      <c r="AZ17" s="73">
        <v>39.58315</v>
      </c>
      <c r="BA17" s="75">
        <v>110.85418</v>
      </c>
      <c r="BB17" s="74">
        <v>431.17991</v>
      </c>
      <c r="BC17" s="44">
        <v>44.81186</v>
      </c>
      <c r="BD17" s="44">
        <v>46.10995</v>
      </c>
      <c r="BE17" s="44">
        <v>75.44853999999999</v>
      </c>
      <c r="BF17" s="73">
        <v>166.37035</v>
      </c>
      <c r="BG17" s="76">
        <v>12.58845999999997</v>
      </c>
      <c r="BH17" s="77">
        <v>0.08185918380896462</v>
      </c>
      <c r="BI17" s="78">
        <v>597.55026</v>
      </c>
      <c r="BJ17" s="76">
        <v>-63.43069100000002</v>
      </c>
      <c r="BK17" s="79">
        <v>-0.09596447659200402</v>
      </c>
      <c r="BL17" s="44">
        <v>73.65622</v>
      </c>
      <c r="BM17" s="44">
        <v>63.893978</v>
      </c>
      <c r="BN17" s="44">
        <v>54.799694</v>
      </c>
      <c r="BO17" s="44">
        <v>192.349892</v>
      </c>
      <c r="BP17" s="44">
        <v>29.367715</v>
      </c>
      <c r="BQ17" s="44">
        <v>30.875823</v>
      </c>
      <c r="BR17" s="44">
        <v>35.174544</v>
      </c>
      <c r="BS17" s="44">
        <v>-1.733176</v>
      </c>
      <c r="BT17" s="79">
        <v>-0.0469597146613229</v>
      </c>
      <c r="BU17" s="44">
        <v>95.418082</v>
      </c>
      <c r="BV17" s="44">
        <v>-20.16621600000001</v>
      </c>
      <c r="BW17" s="79">
        <v>-0.1744719338953809</v>
      </c>
      <c r="BX17" s="44">
        <v>287.767974</v>
      </c>
      <c r="BY17" s="80">
        <v>-32.55775600000004</v>
      </c>
      <c r="BZ17" s="79">
        <v>-0.1016395279892128</v>
      </c>
      <c r="CA17" s="44">
        <v>60.977664</v>
      </c>
      <c r="CB17" s="80">
        <v>27.637154</v>
      </c>
      <c r="CC17" s="79">
        <v>0.8289361500468947</v>
      </c>
      <c r="CD17" s="44">
        <v>29.031849</v>
      </c>
      <c r="CE17" s="80">
        <v>-8.898671</v>
      </c>
      <c r="CF17" s="79">
        <v>-0.2346045084538783</v>
      </c>
      <c r="CG17" s="44">
        <v>32.560215</v>
      </c>
      <c r="CH17" s="80">
        <f>CG17-AZ17</f>
        <v>-7.022935000000004</v>
      </c>
      <c r="CI17" s="79">
        <f>CH17/AZ17</f>
        <v>-0.1774223375350371</v>
      </c>
      <c r="CJ17" s="44">
        <v>122.569728</v>
      </c>
      <c r="CK17" s="80">
        <f>CJ17-BA17</f>
        <v>11.715548</v>
      </c>
      <c r="CL17" s="79">
        <f>CK17/BA17</f>
        <v>0.1056843142946887</v>
      </c>
      <c r="CM17" s="44">
        <v>410.337702</v>
      </c>
      <c r="CN17" s="80">
        <f>CM17-BB17</f>
        <v>-20.84220800000003</v>
      </c>
      <c r="CO17" s="79">
        <f>CN17/BB17</f>
        <v>-0.04833761387444983</v>
      </c>
      <c r="CP17" s="44">
        <v>56.092586</v>
      </c>
      <c r="CQ17" s="80">
        <f>CP17-BC17</f>
        <v>11.280726</v>
      </c>
      <c r="CR17" s="79">
        <f>CQ17/BC17</f>
        <v>0.251735277223485</v>
      </c>
      <c r="CS17" s="80">
        <v>90.55991299999999</v>
      </c>
      <c r="CT17" s="80">
        <f>CS17-BD17</f>
        <v>44.449963</v>
      </c>
      <c r="CU17" s="79">
        <f>CT17/BD17</f>
        <v>0.963999375405959</v>
      </c>
      <c r="CV17" s="80">
        <v>143.428334</v>
      </c>
      <c r="CW17" s="80">
        <f>CV17-BE17</f>
        <v>67.97979400000001</v>
      </c>
      <c r="CX17" s="79">
        <f>CW17/BE17</f>
        <v>0.9010087405269872</v>
      </c>
      <c r="CY17" s="80">
        <v>290.080833</v>
      </c>
      <c r="CZ17" s="80">
        <f>CY17-BF17</f>
        <v>123.710483</v>
      </c>
      <c r="DA17" s="79">
        <f>CZ17/BF17</f>
        <v>0.7435849176250457</v>
      </c>
      <c r="DB17" s="44">
        <v>700.418535</v>
      </c>
      <c r="DC17" s="80">
        <f>DB17-BI17</f>
        <v>102.868275</v>
      </c>
      <c r="DD17" s="79">
        <f>DC17/BI17</f>
        <v>0.1721499962195649</v>
      </c>
      <c r="DE17" s="44"/>
      <c r="DF17" s="44"/>
      <c r="DG17" s="44"/>
      <c r="DH17" s="44"/>
      <c r="DI17" s="44"/>
      <c r="DJ17" s="45"/>
    </row>
    <row r="18" ht="17" customHeight="1">
      <c r="A18" t="s" s="71">
        <v>76</v>
      </c>
      <c r="B18" s="72">
        <v>159.139995</v>
      </c>
      <c r="C18" s="44">
        <v>19.144</v>
      </c>
      <c r="D18" s="44">
        <v>17.23</v>
      </c>
      <c r="E18" s="44">
        <v>17.378</v>
      </c>
      <c r="F18" s="73">
        <v>53.752</v>
      </c>
      <c r="G18" s="74">
        <v>12.968</v>
      </c>
      <c r="H18" s="44">
        <v>12.136</v>
      </c>
      <c r="I18" s="44">
        <v>19.081</v>
      </c>
      <c r="J18" s="73">
        <v>44.185</v>
      </c>
      <c r="K18" s="74">
        <v>97.937</v>
      </c>
      <c r="L18" s="44">
        <v>7.33894</v>
      </c>
      <c r="M18" s="44">
        <v>0.1298</v>
      </c>
      <c r="N18" s="44">
        <v>7.22823</v>
      </c>
      <c r="O18" s="44">
        <v>14.69697</v>
      </c>
      <c r="P18" s="44">
        <v>112.63397</v>
      </c>
      <c r="Q18" s="44">
        <v>17.28482</v>
      </c>
      <c r="R18" s="44">
        <v>22.67436</v>
      </c>
      <c r="S18" s="44">
        <v>19.08</v>
      </c>
      <c r="T18" s="44">
        <v>59.03918</v>
      </c>
      <c r="U18" s="44">
        <v>171.67315</v>
      </c>
      <c r="V18" s="44">
        <v>19.0207</v>
      </c>
      <c r="W18" s="44">
        <v>17.8288</v>
      </c>
      <c r="X18" s="44">
        <v>17.06627</v>
      </c>
      <c r="Y18" s="73">
        <v>53.91577000000001</v>
      </c>
      <c r="Z18" s="74">
        <v>14.625</v>
      </c>
      <c r="AA18" s="44">
        <v>8.05626</v>
      </c>
      <c r="AB18" s="44">
        <v>13.90822</v>
      </c>
      <c r="AC18" s="73">
        <v>36.58948</v>
      </c>
      <c r="AD18" s="74">
        <v>90.50525000000002</v>
      </c>
      <c r="AE18" s="44">
        <v>16.93845</v>
      </c>
      <c r="AF18" s="44">
        <v>7.42456</v>
      </c>
      <c r="AG18" s="44">
        <v>10.51416</v>
      </c>
      <c r="AH18" s="44">
        <v>34.87717</v>
      </c>
      <c r="AI18" s="44">
        <v>125.38242</v>
      </c>
      <c r="AJ18" s="44">
        <v>14.28494</v>
      </c>
      <c r="AK18" s="44">
        <v>15.12805</v>
      </c>
      <c r="AL18" s="44">
        <v>18.62436</v>
      </c>
      <c r="AM18" s="44">
        <v>48.03735</v>
      </c>
      <c r="AN18" s="44">
        <v>173.41977</v>
      </c>
      <c r="AO18" s="44">
        <v>19.107054</v>
      </c>
      <c r="AP18" s="44">
        <v>17.20644</v>
      </c>
      <c r="AQ18" s="44">
        <v>18.58458</v>
      </c>
      <c r="AR18" s="73">
        <v>54.89807400000001</v>
      </c>
      <c r="AS18" s="74">
        <v>12.245648</v>
      </c>
      <c r="AT18" s="44">
        <v>13.86903</v>
      </c>
      <c r="AU18" s="44">
        <v>14.88862</v>
      </c>
      <c r="AV18" s="73">
        <v>41.003298</v>
      </c>
      <c r="AW18" s="74">
        <v>95.90137200000001</v>
      </c>
      <c r="AX18" s="44">
        <v>17.02023</v>
      </c>
      <c r="AY18" s="44">
        <v>3.50814</v>
      </c>
      <c r="AZ18" s="73">
        <v>9.823880000000001</v>
      </c>
      <c r="BA18" s="75">
        <v>30.35225000000001</v>
      </c>
      <c r="BB18" s="74">
        <v>126.253622</v>
      </c>
      <c r="BC18" s="44">
        <v>12.86672</v>
      </c>
      <c r="BD18" s="44">
        <v>16.45441</v>
      </c>
      <c r="BE18" s="44">
        <v>18.79057</v>
      </c>
      <c r="BF18" s="73">
        <v>48.1117</v>
      </c>
      <c r="BG18" s="76">
        <v>0.07435000000000258</v>
      </c>
      <c r="BH18" s="77">
        <v>0.001547753987262146</v>
      </c>
      <c r="BI18" s="78">
        <v>174.365322</v>
      </c>
      <c r="BJ18" s="76">
        <v>0.9455519999999638</v>
      </c>
      <c r="BK18" s="79">
        <v>0.005452388732841484</v>
      </c>
      <c r="BL18" s="44">
        <v>18.679763</v>
      </c>
      <c r="BM18" s="44">
        <v>16.833249</v>
      </c>
      <c r="BN18" s="44">
        <v>15.632726</v>
      </c>
      <c r="BO18" s="44">
        <v>51.145738</v>
      </c>
      <c r="BP18" s="44">
        <v>12.821907</v>
      </c>
      <c r="BQ18" s="44">
        <v>18.238378</v>
      </c>
      <c r="BR18" s="44">
        <v>14.727758</v>
      </c>
      <c r="BS18" s="44">
        <v>-0.1608619999999998</v>
      </c>
      <c r="BT18" s="79">
        <v>-0.01080435930260829</v>
      </c>
      <c r="BU18" s="44">
        <v>45.788043</v>
      </c>
      <c r="BV18" s="44">
        <v>4.784745000000001</v>
      </c>
      <c r="BW18" s="79">
        <v>0.1166917109935889</v>
      </c>
      <c r="BX18" s="44">
        <v>96.93378100000001</v>
      </c>
      <c r="BY18" s="80">
        <v>1.032409000000001</v>
      </c>
      <c r="BZ18" s="79">
        <v>0.01076532043775141</v>
      </c>
      <c r="CA18" s="44">
        <v>24.575661</v>
      </c>
      <c r="CB18" s="80">
        <v>7.555430999999999</v>
      </c>
      <c r="CC18" s="79">
        <v>0.443908866096404</v>
      </c>
      <c r="CD18" s="44">
        <v>2.543394</v>
      </c>
      <c r="CE18" s="80">
        <v>-0.9647460000000003</v>
      </c>
      <c r="CF18" s="79">
        <v>-0.2750021378850332</v>
      </c>
      <c r="CG18" s="44">
        <v>17.704615</v>
      </c>
      <c r="CH18" s="80">
        <f>CG18-AZ18</f>
        <v>7.880735</v>
      </c>
      <c r="CI18" s="79">
        <f>CH18/AZ18</f>
        <v>0.8022018795017853</v>
      </c>
      <c r="CJ18" s="44">
        <v>44.82367</v>
      </c>
      <c r="CK18" s="80">
        <f>CJ18-BA18</f>
        <v>14.47141999999999</v>
      </c>
      <c r="CL18" s="79">
        <f>CK18/BA18</f>
        <v>0.4767824461119025</v>
      </c>
      <c r="CM18" s="44">
        <v>141.757451</v>
      </c>
      <c r="CN18" s="80">
        <f>CM18-BB18</f>
        <v>15.503829</v>
      </c>
      <c r="CO18" s="79">
        <f>CN18/BB18</f>
        <v>0.1227990829443293</v>
      </c>
      <c r="CP18" s="44">
        <v>18.375779</v>
      </c>
      <c r="CQ18" s="80">
        <f>CP18-BC18</f>
        <v>5.509058999999997</v>
      </c>
      <c r="CR18" s="79">
        <f>CQ18/BC18</f>
        <v>0.4281634324831812</v>
      </c>
      <c r="CS18" s="80">
        <v>17.922235</v>
      </c>
      <c r="CT18" s="80">
        <f>CS18-BD18</f>
        <v>1.467825000000001</v>
      </c>
      <c r="CU18" s="79">
        <f>CT18/BD18</f>
        <v>0.08920556859832722</v>
      </c>
      <c r="CV18" s="80">
        <v>18.768438</v>
      </c>
      <c r="CW18" s="80">
        <f>CV18-BE18</f>
        <v>-0.02213199999999915</v>
      </c>
      <c r="CX18" s="79">
        <f>CW18/BE18</f>
        <v>-0.0011778248344781</v>
      </c>
      <c r="CY18" s="80">
        <v>55.066452</v>
      </c>
      <c r="CZ18" s="80">
        <f>CY18-BF18</f>
        <v>6.954751999999999</v>
      </c>
      <c r="DA18" s="79">
        <f>CZ18/BF18</f>
        <v>0.1445542768183207</v>
      </c>
      <c r="DB18" s="44">
        <v>196.823903</v>
      </c>
      <c r="DC18" s="80">
        <f>DB18-BI18</f>
        <v>22.45858100000001</v>
      </c>
      <c r="DD18" s="79">
        <f>DC18/BI18</f>
        <v>0.1288018783918514</v>
      </c>
      <c r="DE18" s="44"/>
      <c r="DF18" s="44"/>
      <c r="DG18" s="44"/>
      <c r="DH18" s="44"/>
      <c r="DI18" s="44"/>
      <c r="DJ18" s="45"/>
    </row>
    <row r="19" ht="17" customHeight="1">
      <c r="A19" t="s" s="71">
        <v>77</v>
      </c>
      <c r="B19" s="72">
        <v>242.02672</v>
      </c>
      <c r="C19" s="44">
        <v>24.092764</v>
      </c>
      <c r="D19" s="44">
        <v>21.562219</v>
      </c>
      <c r="E19" s="44">
        <v>22.549749</v>
      </c>
      <c r="F19" s="73">
        <v>68.20473200000001</v>
      </c>
      <c r="G19" s="74">
        <v>20.432531</v>
      </c>
      <c r="H19" s="44">
        <v>19.603812</v>
      </c>
      <c r="I19" s="44">
        <v>16.623561</v>
      </c>
      <c r="J19" s="73">
        <v>56.659904</v>
      </c>
      <c r="K19" s="74">
        <v>124.864636</v>
      </c>
      <c r="L19" s="44">
        <v>15.10518</v>
      </c>
      <c r="M19" s="44">
        <v>15.69823</v>
      </c>
      <c r="N19" s="44">
        <v>18.61549</v>
      </c>
      <c r="O19" s="44">
        <v>49.41890000000001</v>
      </c>
      <c r="P19" s="44">
        <v>174.283536</v>
      </c>
      <c r="Q19" s="44">
        <v>20.72707</v>
      </c>
      <c r="R19" s="44">
        <v>22.50807</v>
      </c>
      <c r="S19" s="44">
        <v>25.651</v>
      </c>
      <c r="T19" s="44">
        <v>68.88614</v>
      </c>
      <c r="U19" s="44">
        <v>243.169676</v>
      </c>
      <c r="V19" s="44">
        <v>25.304764</v>
      </c>
      <c r="W19" s="44">
        <v>23.862543</v>
      </c>
      <c r="X19" s="44">
        <v>24.045522</v>
      </c>
      <c r="Y19" s="73">
        <v>73.212829</v>
      </c>
      <c r="Z19" s="74">
        <v>20.90385</v>
      </c>
      <c r="AA19" s="44">
        <v>17.912821</v>
      </c>
      <c r="AB19" s="44">
        <v>16.046789</v>
      </c>
      <c r="AC19" s="73">
        <v>54.86346</v>
      </c>
      <c r="AD19" s="74">
        <v>128.076289</v>
      </c>
      <c r="AE19" s="44">
        <v>16.8661</v>
      </c>
      <c r="AF19" s="44">
        <v>16.75385</v>
      </c>
      <c r="AG19" s="44">
        <v>18.44306</v>
      </c>
      <c r="AH19" s="44">
        <v>52.06301000000001</v>
      </c>
      <c r="AI19" s="44">
        <v>180.139299</v>
      </c>
      <c r="AJ19" s="44">
        <v>20.73323</v>
      </c>
      <c r="AK19" s="44">
        <v>22.56334</v>
      </c>
      <c r="AL19" s="44">
        <v>25.08272</v>
      </c>
      <c r="AM19" s="44">
        <v>68.37929</v>
      </c>
      <c r="AN19" s="44">
        <v>248.518589</v>
      </c>
      <c r="AO19" s="44">
        <v>26.013924</v>
      </c>
      <c r="AP19" s="44">
        <v>23.32961</v>
      </c>
      <c r="AQ19" s="44">
        <v>25.07424</v>
      </c>
      <c r="AR19" s="73">
        <v>74.41777399999999</v>
      </c>
      <c r="AS19" s="74">
        <v>21.4682</v>
      </c>
      <c r="AT19" s="44">
        <v>19.66091</v>
      </c>
      <c r="AU19" s="44">
        <v>17.653</v>
      </c>
      <c r="AV19" s="73">
        <v>58.78211</v>
      </c>
      <c r="AW19" s="74">
        <v>133.199884</v>
      </c>
      <c r="AX19" s="44">
        <v>17.56227</v>
      </c>
      <c r="AY19" s="44">
        <v>18.9474</v>
      </c>
      <c r="AZ19" s="73">
        <v>20.42422</v>
      </c>
      <c r="BA19" s="75">
        <v>56.93389</v>
      </c>
      <c r="BB19" s="74">
        <v>190.133774</v>
      </c>
      <c r="BC19" s="44">
        <v>23.13441</v>
      </c>
      <c r="BD19" s="44">
        <v>23.823061</v>
      </c>
      <c r="BE19" s="44">
        <v>25.68474</v>
      </c>
      <c r="BF19" s="73">
        <v>72.642211</v>
      </c>
      <c r="BG19" s="76">
        <v>4.262921000000006</v>
      </c>
      <c r="BH19" s="77">
        <v>0.06234228229044203</v>
      </c>
      <c r="BI19" s="78">
        <v>262.775985</v>
      </c>
      <c r="BJ19" s="76">
        <v>14.257396</v>
      </c>
      <c r="BK19" s="79">
        <v>0.05736953544348355</v>
      </c>
      <c r="BL19" s="44">
        <v>27.246868</v>
      </c>
      <c r="BM19" s="44">
        <v>23.84823</v>
      </c>
      <c r="BN19" s="44">
        <v>24.487979</v>
      </c>
      <c r="BO19" s="44">
        <v>75.583077</v>
      </c>
      <c r="BP19" s="44">
        <v>21.915128</v>
      </c>
      <c r="BQ19" s="44">
        <v>23.103305</v>
      </c>
      <c r="BR19" s="44">
        <v>20.624819</v>
      </c>
      <c r="BS19" s="44">
        <v>2.971819</v>
      </c>
      <c r="BT19" s="79">
        <v>0.1683464000453181</v>
      </c>
      <c r="BU19" s="44">
        <v>65.643252</v>
      </c>
      <c r="BV19" s="44">
        <v>6.861142000000008</v>
      </c>
      <c r="BW19" s="79">
        <v>0.1167216011810397</v>
      </c>
      <c r="BX19" s="44">
        <v>141.226329</v>
      </c>
      <c r="BY19" s="80">
        <v>8.026445000000024</v>
      </c>
      <c r="BZ19" s="79">
        <v>0.06025864857359804</v>
      </c>
      <c r="CA19" s="44">
        <v>21.433674</v>
      </c>
      <c r="CB19" s="80">
        <v>3.871403999999998</v>
      </c>
      <c r="CC19" s="79">
        <v>0.2204387018306858</v>
      </c>
      <c r="CD19" s="44">
        <v>21.121775</v>
      </c>
      <c r="CE19" s="80">
        <v>2.174375000000001</v>
      </c>
      <c r="CF19" s="79">
        <v>0.1147584892914068</v>
      </c>
      <c r="CG19" s="44">
        <v>21.344467</v>
      </c>
      <c r="CH19" s="80">
        <f>CG19-AZ19</f>
        <v>0.9202470000000034</v>
      </c>
      <c r="CI19" s="79">
        <f>CH19/AZ19</f>
        <v>0.0450566533262961</v>
      </c>
      <c r="CJ19" s="44">
        <v>63.899916</v>
      </c>
      <c r="CK19" s="80">
        <f>CJ19-BA19</f>
        <v>6.966026000000006</v>
      </c>
      <c r="CL19" s="79">
        <f>CK19/BA19</f>
        <v>0.1223528903435196</v>
      </c>
      <c r="CM19" s="44">
        <v>205.126245</v>
      </c>
      <c r="CN19" s="80">
        <f>CM19-BB19</f>
        <v>14.99247100000005</v>
      </c>
      <c r="CO19" s="79">
        <f>CN19/BB19</f>
        <v>0.0788522243291718</v>
      </c>
      <c r="CP19" s="44">
        <v>23.667611</v>
      </c>
      <c r="CQ19" s="80">
        <f>CP19-BC19</f>
        <v>0.5332010000000018</v>
      </c>
      <c r="CR19" s="79">
        <f>CQ19/BC19</f>
        <v>0.02304796188880554</v>
      </c>
      <c r="CS19" s="80">
        <v>24.724887</v>
      </c>
      <c r="CT19" s="80">
        <f>CS19-BD19</f>
        <v>0.9018259999999998</v>
      </c>
      <c r="CU19" s="79">
        <f>CT19/BD19</f>
        <v>0.03785516898940904</v>
      </c>
      <c r="CV19" s="80">
        <v>26.063076</v>
      </c>
      <c r="CW19" s="80">
        <f>CV19-BE19</f>
        <v>0.3783360000000009</v>
      </c>
      <c r="CX19" s="79">
        <f>CW19/BE19</f>
        <v>0.01472999142681611</v>
      </c>
      <c r="CY19" s="80">
        <v>74.45557400000001</v>
      </c>
      <c r="CZ19" s="80">
        <f>CY19-BF19</f>
        <v>1.81336300000001</v>
      </c>
      <c r="DA19" s="79">
        <f>CZ19/BF19</f>
        <v>0.0249629378709303</v>
      </c>
      <c r="DB19" s="44">
        <v>279.5818190000001</v>
      </c>
      <c r="DC19" s="80">
        <f>DB19-BI19</f>
        <v>16.80583400000006</v>
      </c>
      <c r="DD19" s="79">
        <f>DC19/BI19</f>
        <v>0.0639549843186776</v>
      </c>
      <c r="DE19" s="44"/>
      <c r="DF19" s="44"/>
      <c r="DG19" s="44"/>
      <c r="DH19" s="44"/>
      <c r="DI19" s="44"/>
      <c r="DJ19" s="45"/>
    </row>
    <row r="20" ht="18" customHeight="1">
      <c r="A20" t="s" s="61">
        <v>78</v>
      </c>
      <c r="B20" s="62">
        <v>9294.277198000002</v>
      </c>
      <c r="C20" s="63">
        <v>995.9809950000001</v>
      </c>
      <c r="D20" s="63">
        <v>862.3086379999999</v>
      </c>
      <c r="E20" s="63">
        <v>997.995715</v>
      </c>
      <c r="F20" s="64">
        <v>2856.285348</v>
      </c>
      <c r="G20" s="65">
        <v>811.14973</v>
      </c>
      <c r="H20" s="63">
        <v>820.736465</v>
      </c>
      <c r="I20" s="63">
        <v>660.229254</v>
      </c>
      <c r="J20" s="64">
        <v>2292.115449</v>
      </c>
      <c r="K20" s="65">
        <v>5148.400797</v>
      </c>
      <c r="L20" s="63">
        <v>669.94769</v>
      </c>
      <c r="M20" s="63">
        <v>714.7967399999999</v>
      </c>
      <c r="N20" s="63">
        <v>683.62564</v>
      </c>
      <c r="O20" s="63">
        <v>2068.37007</v>
      </c>
      <c r="P20" s="63">
        <v>7216.770867</v>
      </c>
      <c r="Q20" s="63">
        <v>834.05395</v>
      </c>
      <c r="R20" s="63">
        <v>907.3649399999999</v>
      </c>
      <c r="S20" s="63">
        <v>1134.426</v>
      </c>
      <c r="T20" s="63">
        <v>2875.84489</v>
      </c>
      <c r="U20" s="63">
        <v>10092.615757</v>
      </c>
      <c r="V20" s="63">
        <v>1175.793452</v>
      </c>
      <c r="W20" s="63">
        <v>1040.07971</v>
      </c>
      <c r="X20" s="63">
        <v>1021.530471</v>
      </c>
      <c r="Y20" s="64">
        <v>3237.403633</v>
      </c>
      <c r="Z20" s="65">
        <v>954.589661</v>
      </c>
      <c r="AA20" s="44">
        <v>755.1359530000001</v>
      </c>
      <c r="AB20" s="63">
        <v>749.0653120000001</v>
      </c>
      <c r="AC20" s="63">
        <v>2458.790926</v>
      </c>
      <c r="AD20" s="63">
        <v>5696.194559</v>
      </c>
      <c r="AE20" s="63">
        <v>776.14061</v>
      </c>
      <c r="AF20" s="63">
        <v>720.3885799999999</v>
      </c>
      <c r="AG20" s="63">
        <v>637.736</v>
      </c>
      <c r="AH20" s="63">
        <v>2134.26519</v>
      </c>
      <c r="AI20" s="63">
        <v>7830.459749000001</v>
      </c>
      <c r="AJ20" s="63">
        <v>689.84864</v>
      </c>
      <c r="AK20" s="63">
        <v>842.8287</v>
      </c>
      <c r="AL20" s="63">
        <v>1062.92613</v>
      </c>
      <c r="AM20" s="63">
        <v>2595.60347</v>
      </c>
      <c r="AN20" s="63">
        <v>10426.063219</v>
      </c>
      <c r="AO20" s="63">
        <v>1028.989381</v>
      </c>
      <c r="AP20" s="63">
        <v>880.534</v>
      </c>
      <c r="AQ20" s="63">
        <v>942.2629400000001</v>
      </c>
      <c r="AR20" s="64">
        <v>2851.786321</v>
      </c>
      <c r="AS20" s="65">
        <v>890.6662829999999</v>
      </c>
      <c r="AT20" s="63">
        <v>738.13632</v>
      </c>
      <c r="AU20" s="63">
        <v>634.5112300000001</v>
      </c>
      <c r="AV20" s="64">
        <v>2263.313833</v>
      </c>
      <c r="AW20" s="65">
        <v>5115.100154</v>
      </c>
      <c r="AX20" s="63">
        <v>652.5298599999999</v>
      </c>
      <c r="AY20" s="63">
        <v>591.7732800000001</v>
      </c>
      <c r="AZ20" s="63">
        <v>555.31589</v>
      </c>
      <c r="BA20" s="64">
        <v>1799.61903</v>
      </c>
      <c r="BB20" s="65">
        <v>6914.719184</v>
      </c>
      <c r="BC20" s="63">
        <v>777.8170500000001</v>
      </c>
      <c r="BD20" s="63">
        <v>785.5620220000001</v>
      </c>
      <c r="BE20" s="63">
        <v>921.37042</v>
      </c>
      <c r="BF20" s="64">
        <v>2484.749492</v>
      </c>
      <c r="BG20" s="66">
        <v>-110.8539780000001</v>
      </c>
      <c r="BH20" s="67">
        <v>-0.04270836407843148</v>
      </c>
      <c r="BI20" s="68">
        <v>9399.468676</v>
      </c>
      <c r="BJ20" s="66">
        <v>-1026.594542999999</v>
      </c>
      <c r="BK20" s="69">
        <v>-0.09846425457397745</v>
      </c>
      <c r="BL20" s="63">
        <v>865.106893</v>
      </c>
      <c r="BM20" s="63">
        <v>765.8302769999999</v>
      </c>
      <c r="BN20" s="63">
        <v>798.9841749999999</v>
      </c>
      <c r="BO20" s="63">
        <v>2429.921345</v>
      </c>
      <c r="BP20" s="63">
        <v>690.32563</v>
      </c>
      <c r="BQ20" s="63">
        <v>728.1783260000001</v>
      </c>
      <c r="BR20" s="63">
        <v>629.5333390000001</v>
      </c>
      <c r="BS20" s="63">
        <v>-4.977891</v>
      </c>
      <c r="BT20" s="69">
        <v>-0.007845237033866208</v>
      </c>
      <c r="BU20" s="63">
        <v>2048.037295</v>
      </c>
      <c r="BV20" s="63">
        <v>-215.2765380000001</v>
      </c>
      <c r="BW20" s="69">
        <v>-0.09511563746095836</v>
      </c>
      <c r="BX20" s="63">
        <v>4477.958640000001</v>
      </c>
      <c r="BY20" s="70">
        <v>-637.141513999999</v>
      </c>
      <c r="BZ20" s="69">
        <v>-0.1245609068869855</v>
      </c>
      <c r="CA20" s="63">
        <v>730.123694</v>
      </c>
      <c r="CB20" s="70">
        <v>77.59383400000013</v>
      </c>
      <c r="CC20" s="69">
        <v>0.1189123115377435</v>
      </c>
      <c r="CD20" s="63">
        <v>696.4438759999999</v>
      </c>
      <c r="CE20" s="70">
        <v>104.6705959999998</v>
      </c>
      <c r="CF20" s="69">
        <v>0.1768761779849198</v>
      </c>
      <c r="CG20" s="63">
        <v>671.283971</v>
      </c>
      <c r="CH20" s="70">
        <f>CG20-AZ20</f>
        <v>115.968081</v>
      </c>
      <c r="CI20" s="69">
        <f>CH20/AZ20</f>
        <v>0.2088326357814108</v>
      </c>
      <c r="CJ20" s="63">
        <v>2097.851541</v>
      </c>
      <c r="CK20" s="70">
        <f>CJ20-BA20</f>
        <v>298.2325109999999</v>
      </c>
      <c r="CL20" s="69">
        <f>CK20/BA20</f>
        <v>0.1657198029296233</v>
      </c>
      <c r="CM20" s="63">
        <v>6575.810181000001</v>
      </c>
      <c r="CN20" s="70">
        <f>CM20-BB20</f>
        <v>-338.9090029999988</v>
      </c>
      <c r="CO20" s="69">
        <f>CN20/BB20</f>
        <v>-0.04901269219785555</v>
      </c>
      <c r="CP20" s="63">
        <v>957.467595</v>
      </c>
      <c r="CQ20" s="70">
        <f>CP20-BC20</f>
        <v>179.6505449999999</v>
      </c>
      <c r="CR20" s="69">
        <f>CQ20/BC20</f>
        <v>0.2309676099283242</v>
      </c>
      <c r="CS20" s="70">
        <v>1078.617981</v>
      </c>
      <c r="CT20" s="70">
        <f>CS20-BD20</f>
        <v>293.0559589999998</v>
      </c>
      <c r="CU20" s="69">
        <f>CT20/BD20</f>
        <v>0.3730526053867708</v>
      </c>
      <c r="CV20" s="70">
        <v>1296.923783</v>
      </c>
      <c r="CW20" s="70">
        <f>CV20-BE20</f>
        <v>375.553363</v>
      </c>
      <c r="CX20" s="69">
        <f>CW20/BE20</f>
        <v>0.4076030170362969</v>
      </c>
      <c r="CY20" s="70">
        <v>3333.009359</v>
      </c>
      <c r="CZ20" s="70">
        <f>CY20-BF20</f>
        <v>848.2598670000002</v>
      </c>
      <c r="DA20" s="69">
        <f>CZ20/BF20</f>
        <v>0.3413864736590518</v>
      </c>
      <c r="DB20" s="63">
        <v>9908.81954</v>
      </c>
      <c r="DC20" s="70">
        <f>DB20-BI20</f>
        <v>509.350864</v>
      </c>
      <c r="DD20" s="69">
        <f>DC20/BI20</f>
        <v>0.0541893251158487</v>
      </c>
      <c r="DE20" s="44"/>
      <c r="DF20" s="44"/>
      <c r="DG20" s="44"/>
      <c r="DH20" s="44"/>
      <c r="DI20" s="44"/>
      <c r="DJ20" s="83"/>
    </row>
    <row r="21" ht="17" customHeight="1">
      <c r="A21" t="s" s="71">
        <v>79</v>
      </c>
      <c r="B21" s="72">
        <v>4186.859964</v>
      </c>
      <c r="C21" s="44">
        <v>445.88397</v>
      </c>
      <c r="D21" s="44">
        <v>382.94586</v>
      </c>
      <c r="E21" s="44">
        <v>480.01971</v>
      </c>
      <c r="F21" s="73">
        <v>1308.84954</v>
      </c>
      <c r="G21" s="74">
        <v>382.130682</v>
      </c>
      <c r="H21" s="44">
        <v>383.173704</v>
      </c>
      <c r="I21" s="44">
        <v>293.342158</v>
      </c>
      <c r="J21" s="73">
        <v>1058.646544</v>
      </c>
      <c r="K21" s="74">
        <v>2367.496084</v>
      </c>
      <c r="L21" s="44">
        <v>318.02237</v>
      </c>
      <c r="M21" s="44">
        <v>370.07041</v>
      </c>
      <c r="N21" s="44">
        <v>366.54123</v>
      </c>
      <c r="O21" s="44">
        <v>1054.63401</v>
      </c>
      <c r="P21" s="44">
        <v>3422.130094</v>
      </c>
      <c r="Q21" s="44">
        <v>441.9534</v>
      </c>
      <c r="R21" s="44">
        <v>451.99898</v>
      </c>
      <c r="S21" s="44">
        <v>582.611</v>
      </c>
      <c r="T21" s="44">
        <v>1476.56338</v>
      </c>
      <c r="U21" s="44">
        <v>4898.693474</v>
      </c>
      <c r="V21" s="44">
        <v>586.6288500000001</v>
      </c>
      <c r="W21" s="44">
        <v>496.15136</v>
      </c>
      <c r="X21" s="44">
        <v>484.71141</v>
      </c>
      <c r="Y21" s="73">
        <v>1567.49162</v>
      </c>
      <c r="Z21" s="74">
        <v>481.09537</v>
      </c>
      <c r="AA21" s="44">
        <v>309.532041</v>
      </c>
      <c r="AB21" s="44">
        <v>333.544623</v>
      </c>
      <c r="AC21" s="73">
        <v>1124.172034</v>
      </c>
      <c r="AD21" s="74">
        <v>2691.663654</v>
      </c>
      <c r="AE21" s="44">
        <v>398.48553</v>
      </c>
      <c r="AF21" s="44">
        <v>401.90981</v>
      </c>
      <c r="AG21" s="44">
        <v>296.62003</v>
      </c>
      <c r="AH21" s="44">
        <v>1097.01537</v>
      </c>
      <c r="AI21" s="44">
        <v>3788.679024</v>
      </c>
      <c r="AJ21" s="44">
        <v>305.35378</v>
      </c>
      <c r="AK21" s="44">
        <v>410.19479</v>
      </c>
      <c r="AL21" s="44">
        <v>540.52424</v>
      </c>
      <c r="AM21" s="44">
        <v>1256.07281</v>
      </c>
      <c r="AN21" s="44">
        <v>5044.751834</v>
      </c>
      <c r="AO21" s="44">
        <v>494.856261</v>
      </c>
      <c r="AP21" s="44">
        <v>455.18879</v>
      </c>
      <c r="AQ21" s="44">
        <v>495.02811</v>
      </c>
      <c r="AR21" s="73">
        <v>1445.073161</v>
      </c>
      <c r="AS21" s="74">
        <v>513.405179</v>
      </c>
      <c r="AT21" s="44">
        <v>362.37949</v>
      </c>
      <c r="AU21" s="44">
        <v>294.44672</v>
      </c>
      <c r="AV21" s="73">
        <v>1170.231389</v>
      </c>
      <c r="AW21" s="74">
        <v>2615.30455</v>
      </c>
      <c r="AX21" s="44">
        <v>325.64984</v>
      </c>
      <c r="AY21" s="44">
        <v>307.43758</v>
      </c>
      <c r="AZ21" s="73">
        <v>251.18603</v>
      </c>
      <c r="BA21" s="75">
        <v>884.27345</v>
      </c>
      <c r="BB21" s="74">
        <v>3499.578</v>
      </c>
      <c r="BC21" s="44">
        <v>404.4993</v>
      </c>
      <c r="BD21" s="44">
        <v>386.566208</v>
      </c>
      <c r="BE21" s="44">
        <v>416.12575</v>
      </c>
      <c r="BF21" s="73">
        <v>1207.191258</v>
      </c>
      <c r="BG21" s="76">
        <v>-48.88155199999983</v>
      </c>
      <c r="BH21" s="77">
        <v>-0.03891617716014395</v>
      </c>
      <c r="BI21" s="78">
        <v>4706.769258</v>
      </c>
      <c r="BJ21" s="76">
        <v>-337.9825759999994</v>
      </c>
      <c r="BK21" s="79">
        <v>-0.06699686865112098</v>
      </c>
      <c r="BL21" s="44">
        <v>358.113946</v>
      </c>
      <c r="BM21" s="44">
        <v>322.351057</v>
      </c>
      <c r="BN21" s="44">
        <v>367.614689</v>
      </c>
      <c r="BO21" s="44">
        <v>1048.079692</v>
      </c>
      <c r="BP21" s="44">
        <v>324.642974</v>
      </c>
      <c r="BQ21" s="44">
        <v>382.735156</v>
      </c>
      <c r="BR21" s="44">
        <v>303.207244</v>
      </c>
      <c r="BS21" s="44">
        <v>8.760523999999975</v>
      </c>
      <c r="BT21" s="79">
        <v>0.02975249308261941</v>
      </c>
      <c r="BU21" s="44">
        <v>1010.585374</v>
      </c>
      <c r="BV21" s="44">
        <v>-159.646015</v>
      </c>
      <c r="BW21" s="79">
        <v>-0.1364226053929579</v>
      </c>
      <c r="BX21" s="44">
        <v>2058.665066</v>
      </c>
      <c r="BY21" s="80">
        <v>-556.6394839999998</v>
      </c>
      <c r="BZ21" s="79">
        <v>-0.2128392595806863</v>
      </c>
      <c r="CA21" s="44">
        <v>456.836079</v>
      </c>
      <c r="CB21" s="80">
        <v>131.186239</v>
      </c>
      <c r="CC21" s="79">
        <v>0.4028444755262278</v>
      </c>
      <c r="CD21" s="44">
        <v>347.378639</v>
      </c>
      <c r="CE21" s="80">
        <v>39.941059</v>
      </c>
      <c r="CF21" s="79">
        <v>0.129915994654915</v>
      </c>
      <c r="CG21" s="44">
        <v>307.980192</v>
      </c>
      <c r="CH21" s="80">
        <f>CG21-AZ21</f>
        <v>56.794162</v>
      </c>
      <c r="CI21" s="79">
        <f>CH21/AZ21</f>
        <v>0.2261039835694684</v>
      </c>
      <c r="CJ21" s="44">
        <v>1112.19491</v>
      </c>
      <c r="CK21" s="80">
        <f>CJ21-BA21</f>
        <v>227.9214599999999</v>
      </c>
      <c r="CL21" s="79">
        <f>CK21/BA21</f>
        <v>0.2577499754176719</v>
      </c>
      <c r="CM21" s="44">
        <v>3170.859976</v>
      </c>
      <c r="CN21" s="80">
        <f>CM21-BB21</f>
        <v>-328.7180240000002</v>
      </c>
      <c r="CO21" s="79">
        <f>CN21/BB21</f>
        <v>-0.0939307607945873</v>
      </c>
      <c r="CP21" s="44">
        <v>520.445952</v>
      </c>
      <c r="CQ21" s="80">
        <f>CP21-BC21</f>
        <v>115.946652</v>
      </c>
      <c r="CR21" s="79">
        <f>CQ21/BC21</f>
        <v>0.2866424045727645</v>
      </c>
      <c r="CS21" s="80">
        <v>587.5800849999999</v>
      </c>
      <c r="CT21" s="80">
        <f>CS21-BD21</f>
        <v>201.0138769999999</v>
      </c>
      <c r="CU21" s="79">
        <f>CT21/BD21</f>
        <v>0.5199985742157781</v>
      </c>
      <c r="CV21" s="80">
        <v>646.728924</v>
      </c>
      <c r="CW21" s="80">
        <f>CV21-BE21</f>
        <v>230.603174</v>
      </c>
      <c r="CX21" s="79">
        <f>CW21/BE21</f>
        <v>0.5541670372477551</v>
      </c>
      <c r="CY21" s="80">
        <v>1754.754961</v>
      </c>
      <c r="CZ21" s="80">
        <f>CY21-BF21</f>
        <v>547.563703</v>
      </c>
      <c r="DA21" s="79">
        <f>CZ21/BF21</f>
        <v>0.4535848809137085</v>
      </c>
      <c r="DB21" s="44">
        <v>4925.614937</v>
      </c>
      <c r="DC21" s="80">
        <f>DB21-BI21</f>
        <v>218.845679</v>
      </c>
      <c r="DD21" s="79">
        <f>DC21/BI21</f>
        <v>0.04649594382134464</v>
      </c>
      <c r="DE21" s="44"/>
      <c r="DF21" s="44"/>
      <c r="DG21" s="44"/>
      <c r="DH21" s="44"/>
      <c r="DI21" s="44"/>
      <c r="DJ21" s="45"/>
    </row>
    <row r="22" ht="17" customHeight="1">
      <c r="A22" t="s" s="71">
        <v>80</v>
      </c>
      <c r="B22" s="44">
        <v>858.289403</v>
      </c>
      <c r="C22" s="44">
        <v>106.791</v>
      </c>
      <c r="D22" s="44">
        <v>93.446016</v>
      </c>
      <c r="E22" s="44">
        <v>107.260904</v>
      </c>
      <c r="F22" s="73">
        <v>307.49792</v>
      </c>
      <c r="G22" s="74">
        <v>77.68292</v>
      </c>
      <c r="H22" s="44">
        <v>75.82686</v>
      </c>
      <c r="I22" s="44">
        <v>76.688884</v>
      </c>
      <c r="J22" s="73">
        <v>230.198664</v>
      </c>
      <c r="K22" s="74">
        <v>537.696584</v>
      </c>
      <c r="L22" s="44">
        <v>69.39655</v>
      </c>
      <c r="M22" s="44">
        <v>68.34157</v>
      </c>
      <c r="N22" s="44">
        <v>63.97419</v>
      </c>
      <c r="O22" s="44">
        <v>201.71231</v>
      </c>
      <c r="P22" s="44">
        <v>739.408894</v>
      </c>
      <c r="Q22" s="44">
        <v>71.07362999999999</v>
      </c>
      <c r="R22" s="44">
        <v>93.7607</v>
      </c>
      <c r="S22" s="44">
        <v>109.648</v>
      </c>
      <c r="T22" s="44">
        <v>274.48233</v>
      </c>
      <c r="U22" s="44">
        <v>1013.891224</v>
      </c>
      <c r="V22" s="44">
        <v>110.84312</v>
      </c>
      <c r="W22" s="44">
        <v>102.78559</v>
      </c>
      <c r="X22" s="44">
        <v>96.454504</v>
      </c>
      <c r="Y22" s="73">
        <v>310.083214</v>
      </c>
      <c r="Z22" s="74">
        <v>80.85980000000001</v>
      </c>
      <c r="AA22" s="44">
        <v>78.91770000000001</v>
      </c>
      <c r="AB22" s="44">
        <v>89.714316</v>
      </c>
      <c r="AC22" s="73">
        <v>249.491816</v>
      </c>
      <c r="AD22" s="74">
        <v>559.57503</v>
      </c>
      <c r="AE22" s="44">
        <v>79.79371999999999</v>
      </c>
      <c r="AF22" s="44">
        <v>74.43662</v>
      </c>
      <c r="AG22" s="44">
        <v>78.4579</v>
      </c>
      <c r="AH22" s="44">
        <v>232.68824</v>
      </c>
      <c r="AI22" s="44">
        <v>792.2632699999999</v>
      </c>
      <c r="AJ22" s="44">
        <v>83.75802</v>
      </c>
      <c r="AK22" s="44">
        <v>86.377</v>
      </c>
      <c r="AL22" s="44">
        <v>102.26112</v>
      </c>
      <c r="AM22" s="44">
        <v>272.39614</v>
      </c>
      <c r="AN22" s="44">
        <v>1064.65941</v>
      </c>
      <c r="AO22" s="44">
        <v>99.56820999999999</v>
      </c>
      <c r="AP22" s="44">
        <v>70.38164999999999</v>
      </c>
      <c r="AQ22" s="44">
        <v>79.65888</v>
      </c>
      <c r="AR22" s="73">
        <v>249.60874</v>
      </c>
      <c r="AS22" s="74">
        <v>72.65944399999999</v>
      </c>
      <c r="AT22" s="44">
        <v>80.93395</v>
      </c>
      <c r="AU22" s="44">
        <v>82.54432</v>
      </c>
      <c r="AV22" s="73">
        <v>236.137714</v>
      </c>
      <c r="AW22" s="74">
        <v>485.746454</v>
      </c>
      <c r="AX22" s="44">
        <v>82.76452999999999</v>
      </c>
      <c r="AY22" s="44">
        <v>32.89823</v>
      </c>
      <c r="AZ22" s="73">
        <v>68.07325</v>
      </c>
      <c r="BA22" s="75">
        <v>183.73601</v>
      </c>
      <c r="BB22" s="74">
        <v>669.4824639999999</v>
      </c>
      <c r="BC22" s="44">
        <v>83.98878999999999</v>
      </c>
      <c r="BD22" s="44">
        <v>74.36831599999999</v>
      </c>
      <c r="BE22" s="44">
        <v>93.33741999999999</v>
      </c>
      <c r="BF22" s="73">
        <v>251.694526</v>
      </c>
      <c r="BG22" s="76">
        <v>-20.70161400000001</v>
      </c>
      <c r="BH22" s="77">
        <v>-0.07599819145748543</v>
      </c>
      <c r="BI22" s="78">
        <v>921.1769899999999</v>
      </c>
      <c r="BJ22" s="76">
        <v>-143.48242</v>
      </c>
      <c r="BK22" s="79">
        <v>-0.1347683763016757</v>
      </c>
      <c r="BL22" s="44">
        <v>90.746892</v>
      </c>
      <c r="BM22" s="44">
        <v>86.04634299999999</v>
      </c>
      <c r="BN22" s="44">
        <v>73.08564800000001</v>
      </c>
      <c r="BO22" s="44">
        <v>249.878883</v>
      </c>
      <c r="BP22" s="44">
        <v>76.232007</v>
      </c>
      <c r="BQ22" s="44">
        <v>79.415924</v>
      </c>
      <c r="BR22" s="44">
        <v>43.66038</v>
      </c>
      <c r="BS22" s="44">
        <v>-38.88394</v>
      </c>
      <c r="BT22" s="79">
        <v>-0.4710674217196289</v>
      </c>
      <c r="BU22" s="44">
        <v>199.308311</v>
      </c>
      <c r="BV22" s="44">
        <v>-36.82940299999999</v>
      </c>
      <c r="BW22" s="79">
        <v>-0.1559657810526615</v>
      </c>
      <c r="BX22" s="44">
        <v>449.187194</v>
      </c>
      <c r="BY22" s="80">
        <v>-36.55925999999999</v>
      </c>
      <c r="BZ22" s="79">
        <v>-0.07526408005440632</v>
      </c>
      <c r="CA22" s="44">
        <v>1.641022</v>
      </c>
      <c r="CB22" s="80">
        <v>-81.12350799999999</v>
      </c>
      <c r="CC22" s="79">
        <v>-0.9801723999399259</v>
      </c>
      <c r="CD22" s="44">
        <v>82.54516599999999</v>
      </c>
      <c r="CE22" s="80">
        <v>49.646936</v>
      </c>
      <c r="CF22" s="79">
        <v>1.509106599352002</v>
      </c>
      <c r="CG22" s="44">
        <v>83.35138400000001</v>
      </c>
      <c r="CH22" s="80">
        <f>CG22-AZ22</f>
        <v>15.27813400000001</v>
      </c>
      <c r="CI22" s="79">
        <f>CH22/AZ22</f>
        <v>0.224436676668148</v>
      </c>
      <c r="CJ22" s="44">
        <v>167.537572</v>
      </c>
      <c r="CK22" s="80">
        <f>CJ22-BA22</f>
        <v>-16.19843799999998</v>
      </c>
      <c r="CL22" s="79">
        <f>CK22/BA22</f>
        <v>-0.08816147689285286</v>
      </c>
      <c r="CM22" s="44">
        <v>616.724766</v>
      </c>
      <c r="CN22" s="80">
        <f>CM22-BB22</f>
        <v>-52.75769799999989</v>
      </c>
      <c r="CO22" s="79">
        <f>CN22/BB22</f>
        <v>-0.07880370411016456</v>
      </c>
      <c r="CP22" s="44">
        <v>92.33736</v>
      </c>
      <c r="CQ22" s="80">
        <f>CP22-BC22</f>
        <v>8.348570000000009</v>
      </c>
      <c r="CR22" s="79">
        <f>CQ22/BC22</f>
        <v>0.09940100339581044</v>
      </c>
      <c r="CS22" s="80">
        <v>98.763976</v>
      </c>
      <c r="CT22" s="80">
        <f>CS22-BD22</f>
        <v>24.39566000000001</v>
      </c>
      <c r="CU22" s="79">
        <f>CT22/BD22</f>
        <v>0.3280383543981285</v>
      </c>
      <c r="CV22" s="80">
        <v>127.831264</v>
      </c>
      <c r="CW22" s="80">
        <f>CV22-BE22</f>
        <v>34.493844</v>
      </c>
      <c r="CX22" s="79">
        <f>CW22/BE22</f>
        <v>0.3695607185199676</v>
      </c>
      <c r="CY22" s="80">
        <v>318.9326</v>
      </c>
      <c r="CZ22" s="80">
        <f>CY22-BF22</f>
        <v>67.23807399999998</v>
      </c>
      <c r="DA22" s="79">
        <f>CZ22/BF22</f>
        <v>0.2671415825706118</v>
      </c>
      <c r="DB22" s="44">
        <v>935.657366</v>
      </c>
      <c r="DC22" s="80">
        <f>DB22-BI22</f>
        <v>14.48037600000009</v>
      </c>
      <c r="DD22" s="79">
        <f>DC22/BI22</f>
        <v>0.01571942868438354</v>
      </c>
      <c r="DE22" s="44"/>
      <c r="DF22" s="44"/>
      <c r="DG22" s="44"/>
      <c r="DH22" s="44"/>
      <c r="DI22" s="44"/>
      <c r="DJ22" s="45"/>
    </row>
    <row r="23" ht="17" customHeight="1">
      <c r="A23" t="s" s="71">
        <v>81</v>
      </c>
      <c r="B23" s="72">
        <v>2086.763441</v>
      </c>
      <c r="C23" s="44">
        <v>224.098608</v>
      </c>
      <c r="D23" s="44">
        <v>187.054432</v>
      </c>
      <c r="E23" s="44">
        <v>190.05512</v>
      </c>
      <c r="F23" s="73">
        <v>601.20816</v>
      </c>
      <c r="G23" s="74">
        <v>164.347968</v>
      </c>
      <c r="H23" s="44">
        <v>170.601888</v>
      </c>
      <c r="I23" s="44">
        <v>139.349056</v>
      </c>
      <c r="J23" s="73">
        <v>474.298912</v>
      </c>
      <c r="K23" s="74">
        <v>1075.507072</v>
      </c>
      <c r="L23" s="44">
        <v>102.16626</v>
      </c>
      <c r="M23" s="44">
        <v>98.515</v>
      </c>
      <c r="N23" s="44">
        <v>94.60799</v>
      </c>
      <c r="O23" s="44">
        <v>295.28925</v>
      </c>
      <c r="P23" s="44">
        <v>1370.796322</v>
      </c>
      <c r="Q23" s="44">
        <v>125.20142</v>
      </c>
      <c r="R23" s="44">
        <v>152.64342</v>
      </c>
      <c r="S23" s="44">
        <v>206.441</v>
      </c>
      <c r="T23" s="44">
        <v>484.28584</v>
      </c>
      <c r="U23" s="44">
        <v>1855.082162</v>
      </c>
      <c r="V23" s="44">
        <v>235.45664</v>
      </c>
      <c r="W23" s="44">
        <v>226.18348</v>
      </c>
      <c r="X23" s="44">
        <v>220.25342</v>
      </c>
      <c r="Y23" s="73">
        <v>681.89354</v>
      </c>
      <c r="Z23" s="74">
        <v>172.93109</v>
      </c>
      <c r="AA23" s="44">
        <v>167.07514</v>
      </c>
      <c r="AB23" s="44">
        <v>139.53395</v>
      </c>
      <c r="AC23" s="73">
        <v>479.54018</v>
      </c>
      <c r="AD23" s="74">
        <v>1161.43372</v>
      </c>
      <c r="AE23" s="44">
        <v>102.07322</v>
      </c>
      <c r="AF23" s="44">
        <v>96.83068</v>
      </c>
      <c r="AG23" s="44">
        <v>96.02253</v>
      </c>
      <c r="AH23" s="44">
        <v>294.92643</v>
      </c>
      <c r="AI23" s="44">
        <v>1456.36015</v>
      </c>
      <c r="AJ23" s="44">
        <v>117.72686</v>
      </c>
      <c r="AK23" s="44">
        <v>157.20625</v>
      </c>
      <c r="AL23" s="44">
        <v>214.72344</v>
      </c>
      <c r="AM23" s="44">
        <v>489.65655</v>
      </c>
      <c r="AN23" s="44">
        <v>1946.0167</v>
      </c>
      <c r="AO23" s="44">
        <v>231.91349</v>
      </c>
      <c r="AP23" s="44">
        <v>185.08483</v>
      </c>
      <c r="AQ23" s="44">
        <v>186.03495</v>
      </c>
      <c r="AR23" s="73">
        <v>603.03327</v>
      </c>
      <c r="AS23" s="74">
        <v>162.55442</v>
      </c>
      <c r="AT23" s="44">
        <v>125.10833</v>
      </c>
      <c r="AU23" s="44">
        <v>96.03708</v>
      </c>
      <c r="AV23" s="73">
        <v>383.69983</v>
      </c>
      <c r="AW23" s="74">
        <v>986.7330999999999</v>
      </c>
      <c r="AX23" s="44">
        <v>71.63714</v>
      </c>
      <c r="AY23" s="44">
        <v>82.53167999999999</v>
      </c>
      <c r="AZ23" s="73">
        <v>69.20689</v>
      </c>
      <c r="BA23" s="75">
        <v>223.37571</v>
      </c>
      <c r="BB23" s="74">
        <v>1210.10881</v>
      </c>
      <c r="BC23" s="44">
        <v>112.9417</v>
      </c>
      <c r="BD23" s="44">
        <v>148.975326</v>
      </c>
      <c r="BE23" s="44">
        <v>209.95897</v>
      </c>
      <c r="BF23" s="73">
        <v>471.875996</v>
      </c>
      <c r="BG23" s="76">
        <v>-17.78055400000005</v>
      </c>
      <c r="BH23" s="77">
        <v>-0.03631229685378468</v>
      </c>
      <c r="BI23" s="78">
        <v>1681.984806</v>
      </c>
      <c r="BJ23" s="76">
        <v>-264.0318940000002</v>
      </c>
      <c r="BK23" s="79">
        <v>-0.1356781234200098</v>
      </c>
      <c r="BL23" s="44">
        <v>203.475006</v>
      </c>
      <c r="BM23" s="44">
        <v>182.7938</v>
      </c>
      <c r="BN23" s="44">
        <v>183.58587</v>
      </c>
      <c r="BO23" s="44">
        <v>569.854676</v>
      </c>
      <c r="BP23" s="44">
        <v>152.697202</v>
      </c>
      <c r="BQ23" s="44">
        <v>117.563316</v>
      </c>
      <c r="BR23" s="44">
        <v>123.548646</v>
      </c>
      <c r="BS23" s="44">
        <v>27.511566</v>
      </c>
      <c r="BT23" s="79">
        <v>0.2864681641715887</v>
      </c>
      <c r="BU23" s="44">
        <v>393.809164</v>
      </c>
      <c r="BV23" s="44">
        <v>10.10933400000005</v>
      </c>
      <c r="BW23" s="79">
        <v>0.02634698587174263</v>
      </c>
      <c r="BX23" s="44">
        <v>963.6638400000001</v>
      </c>
      <c r="BY23" s="80">
        <v>-23.06925999999987</v>
      </c>
      <c r="BZ23" s="79">
        <v>-0.02337943259428499</v>
      </c>
      <c r="CA23" s="44">
        <v>101.233844</v>
      </c>
      <c r="CB23" s="80">
        <v>29.596704</v>
      </c>
      <c r="CC23" s="79">
        <v>0.4131474818788132</v>
      </c>
      <c r="CD23" s="44">
        <v>117.24953</v>
      </c>
      <c r="CE23" s="80">
        <v>34.71785</v>
      </c>
      <c r="CF23" s="79">
        <v>0.4206608904604874</v>
      </c>
      <c r="CG23" s="44">
        <v>118.730282</v>
      </c>
      <c r="CH23" s="80">
        <f>CG23-AZ23</f>
        <v>49.523392</v>
      </c>
      <c r="CI23" s="79">
        <f>CH23/AZ23</f>
        <v>0.7155847055112576</v>
      </c>
      <c r="CJ23" s="44">
        <v>337.213656</v>
      </c>
      <c r="CK23" s="80">
        <f>CJ23-BA23</f>
        <v>113.837946</v>
      </c>
      <c r="CL23" s="79">
        <f>CK23/BA23</f>
        <v>0.5096254467417253</v>
      </c>
      <c r="CM23" s="44">
        <v>1300.877496</v>
      </c>
      <c r="CN23" s="80">
        <f>CM23-BB23</f>
        <v>90.76868600000012</v>
      </c>
      <c r="CO23" s="79">
        <f>CN23/BB23</f>
        <v>0.0750086977715666</v>
      </c>
      <c r="CP23" s="44">
        <v>146.482043</v>
      </c>
      <c r="CQ23" s="80">
        <f>CP23-BC23</f>
        <v>33.54034300000001</v>
      </c>
      <c r="CR23" s="79">
        <f>CQ23/BC23</f>
        <v>0.2969704103975769</v>
      </c>
      <c r="CS23" s="80">
        <v>172.41633</v>
      </c>
      <c r="CT23" s="80">
        <f>CS23-BD23</f>
        <v>23.44100399999999</v>
      </c>
      <c r="CU23" s="79">
        <f>CT23/BD23</f>
        <v>0.1573482309412768</v>
      </c>
      <c r="CV23" s="80">
        <v>265.12482</v>
      </c>
      <c r="CW23" s="80">
        <f>CV23-BE23</f>
        <v>55.16585000000001</v>
      </c>
      <c r="CX23" s="79">
        <f>CW23/BE23</f>
        <v>0.2627458593457569</v>
      </c>
      <c r="CY23" s="80">
        <v>584.023193</v>
      </c>
      <c r="CZ23" s="80">
        <f>CY23-BF23</f>
        <v>112.147197</v>
      </c>
      <c r="DA23" s="79">
        <f>CZ23/BF23</f>
        <v>0.2376624323988712</v>
      </c>
      <c r="DB23" s="44">
        <v>1884.900689</v>
      </c>
      <c r="DC23" s="80">
        <f>DB23-BI23</f>
        <v>202.9158830000001</v>
      </c>
      <c r="DD23" s="79">
        <f>DC23/BI23</f>
        <v>0.1206407348485882</v>
      </c>
      <c r="DE23" s="44"/>
      <c r="DF23" s="44"/>
      <c r="DG23" s="44"/>
      <c r="DH23" s="44"/>
      <c r="DI23" s="44"/>
      <c r="DJ23" s="45"/>
    </row>
    <row r="24" ht="17" customHeight="1">
      <c r="A24" t="s" s="71">
        <v>82</v>
      </c>
      <c r="B24" s="72">
        <v>2130.248776</v>
      </c>
      <c r="C24" s="44">
        <v>217.78384</v>
      </c>
      <c r="D24" s="44">
        <v>193.684416</v>
      </c>
      <c r="E24" s="44">
        <v>213.548304</v>
      </c>
      <c r="F24" s="73">
        <v>625.01656</v>
      </c>
      <c r="G24" s="74">
        <v>184.887824</v>
      </c>
      <c r="H24" s="44">
        <v>187.962304</v>
      </c>
      <c r="I24" s="44">
        <v>144.650528</v>
      </c>
      <c r="J24" s="73">
        <v>517.5006559999999</v>
      </c>
      <c r="K24" s="74">
        <v>1142.517216</v>
      </c>
      <c r="L24" s="44">
        <v>177.89343</v>
      </c>
      <c r="M24" s="44">
        <v>172.47984</v>
      </c>
      <c r="N24" s="44">
        <v>156.36875</v>
      </c>
      <c r="O24" s="44">
        <v>506.74202</v>
      </c>
      <c r="P24" s="44">
        <v>1649.259236</v>
      </c>
      <c r="Q24" s="44">
        <v>194.84614</v>
      </c>
      <c r="R24" s="44">
        <v>208.73259</v>
      </c>
      <c r="S24" s="44">
        <v>235.68</v>
      </c>
      <c r="T24" s="44">
        <v>639.25873</v>
      </c>
      <c r="U24" s="44">
        <v>2288.517966</v>
      </c>
      <c r="V24" s="44">
        <v>242.336512</v>
      </c>
      <c r="W24" s="44">
        <v>214.95928</v>
      </c>
      <c r="X24" s="44">
        <v>219.9844</v>
      </c>
      <c r="Y24" s="73">
        <v>677.2801920000001</v>
      </c>
      <c r="Z24" s="74">
        <v>219.55396</v>
      </c>
      <c r="AA24" s="44">
        <v>199.561044</v>
      </c>
      <c r="AB24" s="44">
        <v>185.836512</v>
      </c>
      <c r="AC24" s="73">
        <v>604.951516</v>
      </c>
      <c r="AD24" s="74">
        <v>1282.231708</v>
      </c>
      <c r="AE24" s="44">
        <v>195.60347</v>
      </c>
      <c r="AF24" s="44">
        <v>146.90018</v>
      </c>
      <c r="AG24" s="44">
        <v>166.62915</v>
      </c>
      <c r="AH24" s="44">
        <v>509.1328</v>
      </c>
      <c r="AI24" s="44">
        <v>1791.364508</v>
      </c>
      <c r="AJ24" s="44">
        <v>182.73194</v>
      </c>
      <c r="AK24" s="44">
        <v>188.53637</v>
      </c>
      <c r="AL24" s="44">
        <v>205.38333</v>
      </c>
      <c r="AM24" s="44">
        <v>576.65164</v>
      </c>
      <c r="AN24" s="44">
        <v>2368.016148</v>
      </c>
      <c r="AO24" s="44">
        <v>202.65142</v>
      </c>
      <c r="AP24" s="44">
        <v>169.73001</v>
      </c>
      <c r="AQ24" s="44">
        <v>181.514</v>
      </c>
      <c r="AR24" s="73">
        <v>553.89543</v>
      </c>
      <c r="AS24" s="74">
        <v>142.000096</v>
      </c>
      <c r="AT24" s="44">
        <v>168.78422</v>
      </c>
      <c r="AU24" s="44">
        <v>161.30842</v>
      </c>
      <c r="AV24" s="73">
        <v>472.092736</v>
      </c>
      <c r="AW24" s="74">
        <v>1025.988166</v>
      </c>
      <c r="AX24" s="44">
        <v>172.07398</v>
      </c>
      <c r="AY24" s="44">
        <v>166.78027</v>
      </c>
      <c r="AZ24" s="73">
        <v>166.78772</v>
      </c>
      <c r="BA24" s="75">
        <v>505.64197</v>
      </c>
      <c r="BB24" s="74">
        <v>1531.630136</v>
      </c>
      <c r="BC24" s="44">
        <v>175.08392</v>
      </c>
      <c r="BD24" s="44">
        <v>175.652172</v>
      </c>
      <c r="BE24" s="44">
        <v>201.78658</v>
      </c>
      <c r="BF24" s="73">
        <v>552.5226719999999</v>
      </c>
      <c r="BG24" s="76">
        <v>-24.1289680000001</v>
      </c>
      <c r="BH24" s="77">
        <v>-0.04184323138316248</v>
      </c>
      <c r="BI24" s="78">
        <v>2084.152808</v>
      </c>
      <c r="BJ24" s="76">
        <v>-283.8633399999999</v>
      </c>
      <c r="BK24" s="79">
        <v>-0.119873903832855</v>
      </c>
      <c r="BL24" s="44">
        <v>212.74872</v>
      </c>
      <c r="BM24" s="44">
        <v>174.612778</v>
      </c>
      <c r="BN24" s="44">
        <v>174.538784</v>
      </c>
      <c r="BO24" s="44">
        <v>561.9002819999999</v>
      </c>
      <c r="BP24" s="44">
        <v>136.726494</v>
      </c>
      <c r="BQ24" s="44">
        <v>148.146039</v>
      </c>
      <c r="BR24" s="44">
        <v>159.095412</v>
      </c>
      <c r="BS24" s="44">
        <v>-2.213008000000002</v>
      </c>
      <c r="BT24" s="79">
        <v>-0.01371911026095229</v>
      </c>
      <c r="BU24" s="44">
        <v>443.967945</v>
      </c>
      <c r="BV24" s="44">
        <v>-28.12479100000002</v>
      </c>
      <c r="BW24" s="79">
        <v>-0.0595747166929508</v>
      </c>
      <c r="BX24" s="44">
        <v>1005.868227</v>
      </c>
      <c r="BY24" s="80">
        <v>-20.11993900000016</v>
      </c>
      <c r="BZ24" s="79">
        <v>-0.01961030318550493</v>
      </c>
      <c r="CA24" s="44">
        <v>169.766172</v>
      </c>
      <c r="CB24" s="80">
        <v>-2.307807999999994</v>
      </c>
      <c r="CC24" s="79">
        <v>-0.01341171977308826</v>
      </c>
      <c r="CD24" s="44">
        <v>149.105504</v>
      </c>
      <c r="CE24" s="80">
        <v>-17.67476600000001</v>
      </c>
      <c r="CF24" s="79">
        <v>-0.1059763603932288</v>
      </c>
      <c r="CG24" s="44">
        <v>161.222113</v>
      </c>
      <c r="CH24" s="80">
        <f>CG24-AZ24</f>
        <v>-5.565607</v>
      </c>
      <c r="CI24" s="79">
        <f>CH24/AZ24</f>
        <v>-0.03336940513366331</v>
      </c>
      <c r="CJ24" s="44">
        <v>480.093789</v>
      </c>
      <c r="CK24" s="80">
        <f>CJ24-BA24</f>
        <v>-25.548181</v>
      </c>
      <c r="CL24" s="79">
        <f>CK24/BA24</f>
        <v>-0.05052622708514485</v>
      </c>
      <c r="CM24" s="44">
        <v>1485.962016</v>
      </c>
      <c r="CN24" s="80">
        <f>CM24-BB24</f>
        <v>-45.66812000000027</v>
      </c>
      <c r="CO24" s="79">
        <f>CN24/BB24</f>
        <v>-0.02981667631538445</v>
      </c>
      <c r="CP24" s="44">
        <v>197.948896</v>
      </c>
      <c r="CQ24" s="80">
        <f>CP24-BC24</f>
        <v>22.86497600000001</v>
      </c>
      <c r="CR24" s="79">
        <f>CQ24/BC24</f>
        <v>0.13059438011212</v>
      </c>
      <c r="CS24" s="80">
        <v>219.181792</v>
      </c>
      <c r="CT24" s="80">
        <f>CS24-BD24</f>
        <v>43.52961999999997</v>
      </c>
      <c r="CU24" s="79">
        <f>CT24/BD24</f>
        <v>0.2478171462633549</v>
      </c>
      <c r="CV24" s="80">
        <v>256.819872</v>
      </c>
      <c r="CW24" s="80">
        <f>CV24-BE24</f>
        <v>55.03329199999999</v>
      </c>
      <c r="CX24" s="79">
        <f>CW24/BE24</f>
        <v>0.2727301884991559</v>
      </c>
      <c r="CY24" s="80">
        <v>673.95056</v>
      </c>
      <c r="CZ24" s="80">
        <f>CY24-BF24</f>
        <v>121.4278880000001</v>
      </c>
      <c r="DA24" s="79">
        <f>CZ24/BF24</f>
        <v>0.2197699644802993</v>
      </c>
      <c r="DB24" s="44">
        <v>2159.912576</v>
      </c>
      <c r="DC24" s="80">
        <f>DB24-BI24</f>
        <v>75.75976799999944</v>
      </c>
      <c r="DD24" s="79">
        <f>DC24/BI24</f>
        <v>0.03635039029249502</v>
      </c>
      <c r="DE24" s="44"/>
      <c r="DF24" s="44"/>
      <c r="DG24" s="44"/>
      <c r="DH24" s="44"/>
      <c r="DI24" s="44"/>
      <c r="DJ24" s="45"/>
    </row>
    <row r="25" ht="17" customHeight="1">
      <c r="A25" t="s" s="71">
        <v>83</v>
      </c>
      <c r="B25" s="86">
        <v>32.115614</v>
      </c>
      <c r="C25" s="44">
        <v>1.423577</v>
      </c>
      <c r="D25" s="44">
        <v>5.177913999999999</v>
      </c>
      <c r="E25" s="44">
        <v>7.111676999999999</v>
      </c>
      <c r="F25" s="73">
        <v>13.713168</v>
      </c>
      <c r="G25" s="74">
        <v>2.100336</v>
      </c>
      <c r="H25" s="44">
        <v>3.171709</v>
      </c>
      <c r="I25" s="44">
        <v>6.198627999999999</v>
      </c>
      <c r="J25" s="73">
        <v>11.470673</v>
      </c>
      <c r="K25" s="74">
        <v>25.183841</v>
      </c>
      <c r="L25" s="44">
        <v>2.46908</v>
      </c>
      <c r="M25" s="44">
        <v>5.38992</v>
      </c>
      <c r="N25" s="44">
        <v>2.13348</v>
      </c>
      <c r="O25" s="44">
        <v>9.99248</v>
      </c>
      <c r="P25" s="44">
        <v>35.176321</v>
      </c>
      <c r="Q25" s="44">
        <v>0.97936</v>
      </c>
      <c r="R25" s="44">
        <v>0.22925</v>
      </c>
      <c r="S25" s="44">
        <v>0.046</v>
      </c>
      <c r="T25" s="44">
        <v>1.25461</v>
      </c>
      <c r="U25" s="44">
        <v>36.430931</v>
      </c>
      <c r="V25" s="44">
        <v>0.52833</v>
      </c>
      <c r="W25" s="44">
        <v>0</v>
      </c>
      <c r="X25" s="44">
        <v>0.126737</v>
      </c>
      <c r="Y25" s="73">
        <v>0.655067</v>
      </c>
      <c r="Z25" s="74">
        <v>0.149441</v>
      </c>
      <c r="AA25" s="44">
        <v>0.050028</v>
      </c>
      <c r="AB25" s="44">
        <v>0.435911</v>
      </c>
      <c r="AC25" s="73">
        <v>0.6353799999999999</v>
      </c>
      <c r="AD25" s="74">
        <v>1.290447</v>
      </c>
      <c r="AE25" s="44">
        <v>0.18467</v>
      </c>
      <c r="AF25" s="44">
        <v>0.31129</v>
      </c>
      <c r="AG25" s="44">
        <v>0.00639</v>
      </c>
      <c r="AH25" s="44">
        <v>0.5023500000000001</v>
      </c>
      <c r="AI25" s="44">
        <v>1.792797</v>
      </c>
      <c r="AJ25" s="44">
        <v>0.27804</v>
      </c>
      <c r="AK25" s="44">
        <v>0.51429</v>
      </c>
      <c r="AL25" s="44">
        <v>0.034</v>
      </c>
      <c r="AM25" s="44">
        <v>0.82633</v>
      </c>
      <c r="AN25" s="44">
        <v>2.619127</v>
      </c>
      <c r="AO25" s="44">
        <v>0</v>
      </c>
      <c r="AP25" s="44">
        <v>0.14872</v>
      </c>
      <c r="AQ25" s="44">
        <v>0.027</v>
      </c>
      <c r="AR25" s="73">
        <v>0.17572</v>
      </c>
      <c r="AS25" s="74">
        <v>0.047144</v>
      </c>
      <c r="AT25" s="44">
        <v>0.93033</v>
      </c>
      <c r="AU25" s="44">
        <v>0.17469</v>
      </c>
      <c r="AV25" s="73">
        <v>1.152164</v>
      </c>
      <c r="AW25" s="74">
        <v>1.327884</v>
      </c>
      <c r="AX25" s="44">
        <v>0.40437</v>
      </c>
      <c r="AY25" s="44">
        <v>2.12552</v>
      </c>
      <c r="AZ25" s="73">
        <v>0.062</v>
      </c>
      <c r="BA25" s="75">
        <v>2.59189</v>
      </c>
      <c r="BB25" s="74">
        <v>3.919774</v>
      </c>
      <c r="BC25" s="44">
        <v>1.30334</v>
      </c>
      <c r="BD25" s="44">
        <v>0</v>
      </c>
      <c r="BE25" s="44">
        <v>0.1617</v>
      </c>
      <c r="BF25" s="73">
        <v>1.46504</v>
      </c>
      <c r="BG25" s="76">
        <v>0.6387099999999999</v>
      </c>
      <c r="BH25" s="77">
        <v>0.7729478537630243</v>
      </c>
      <c r="BI25" s="78">
        <v>5.384814</v>
      </c>
      <c r="BJ25" s="76">
        <v>2.765687</v>
      </c>
      <c r="BK25" s="79">
        <v>1.055957576703993</v>
      </c>
      <c r="BL25" s="44">
        <v>0.022329</v>
      </c>
      <c r="BM25" s="44">
        <v>0.026299</v>
      </c>
      <c r="BN25" s="44">
        <v>0.159184</v>
      </c>
      <c r="BO25" s="44">
        <v>0.207812</v>
      </c>
      <c r="BP25" s="44">
        <v>0.026953</v>
      </c>
      <c r="BQ25" s="44">
        <v>0.317891</v>
      </c>
      <c r="BR25" s="44">
        <v>0.021657</v>
      </c>
      <c r="BS25" s="44">
        <v>-0.153033</v>
      </c>
      <c r="BT25" s="79">
        <v>-0.8760261033831358</v>
      </c>
      <c r="BU25" s="44">
        <v>0.366501</v>
      </c>
      <c r="BV25" s="44">
        <v>-0.785663</v>
      </c>
      <c r="BW25" s="79">
        <v>-0.6819020556101388</v>
      </c>
      <c r="BX25" s="44">
        <v>0.574313</v>
      </c>
      <c r="BY25" s="80">
        <v>-0.7535710000000001</v>
      </c>
      <c r="BZ25" s="79">
        <v>-0.5674976127432818</v>
      </c>
      <c r="CA25" s="44">
        <v>0.646577</v>
      </c>
      <c r="CB25" s="80">
        <v>0.242207</v>
      </c>
      <c r="CC25" s="79">
        <v>0.5989737121942774</v>
      </c>
      <c r="CD25" s="44">
        <v>0.165037</v>
      </c>
      <c r="CE25" s="80">
        <v>-1.960483</v>
      </c>
      <c r="CF25" s="79">
        <v>-0.9223545297150816</v>
      </c>
      <c r="CG25" s="44">
        <v>0</v>
      </c>
      <c r="CH25" s="80">
        <f>CG25-AZ25</f>
        <v>-0.062</v>
      </c>
      <c r="CI25" s="79">
        <f>CH25/AZ25</f>
        <v>-1</v>
      </c>
      <c r="CJ25" s="44">
        <v>0.8116139999999999</v>
      </c>
      <c r="CK25" s="80">
        <f>CJ25-BA25</f>
        <v>-1.780276</v>
      </c>
      <c r="CL25" s="79">
        <f>CK25/BA25</f>
        <v>-0.6868640258652952</v>
      </c>
      <c r="CM25" s="44">
        <v>1.385927</v>
      </c>
      <c r="CN25" s="80">
        <f>CM25-BB25</f>
        <v>-2.533847</v>
      </c>
      <c r="CO25" s="79">
        <f>CN25/BB25</f>
        <v>-0.6464268093007403</v>
      </c>
      <c r="CP25" s="44">
        <v>0.253344</v>
      </c>
      <c r="CQ25" s="80">
        <f>CP25-BC25</f>
        <v>-1.049996</v>
      </c>
      <c r="CR25" s="79">
        <f>CQ25/BC25</f>
        <v>-0.8056194085963755</v>
      </c>
      <c r="CS25" s="80">
        <v>0.675798</v>
      </c>
      <c r="CT25" s="80">
        <f>CS25-BD25</f>
        <v>0.675798</v>
      </c>
      <c r="CU25" s="79">
        <f>CT25/BD25</f>
      </c>
      <c r="CV25" s="80">
        <v>0.418903</v>
      </c>
      <c r="CW25" s="80">
        <f>CV25-BE25</f>
        <v>0.257203</v>
      </c>
      <c r="CX25" s="79">
        <f>CW25/BE25</f>
        <v>1.590618429189858</v>
      </c>
      <c r="CY25" s="80">
        <v>1.348045</v>
      </c>
      <c r="CZ25" s="80">
        <f>CY25-BF25</f>
        <v>-0.116995</v>
      </c>
      <c r="DA25" s="79">
        <f>CZ25/BF25</f>
        <v>-0.07985788783923986</v>
      </c>
      <c r="DB25" s="44">
        <v>2.733972</v>
      </c>
      <c r="DC25" s="80">
        <f>DB25-BI25</f>
        <v>-2.650842</v>
      </c>
      <c r="DD25" s="79">
        <f>DC25/BI25</f>
        <v>-0.4922810704325163</v>
      </c>
      <c r="DE25" s="24"/>
      <c r="DF25" s="24"/>
      <c r="DG25" s="24"/>
      <c r="DH25" s="24"/>
      <c r="DI25" s="24"/>
      <c r="DJ25" s="25"/>
    </row>
    <row r="26" ht="17" customHeight="1">
      <c r="A26" s="87"/>
      <c r="B26" s="88"/>
      <c r="C26" s="24"/>
      <c r="D26" s="24"/>
      <c r="E26" s="24"/>
      <c r="F26" s="64"/>
      <c r="G26" s="23"/>
      <c r="H26" s="24"/>
      <c r="I26" s="24"/>
      <c r="J26" s="64"/>
      <c r="K26" s="65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24"/>
      <c r="W26" s="24"/>
      <c r="X26" s="24"/>
      <c r="Y26" s="64"/>
      <c r="Z26" s="23"/>
      <c r="AA26" s="24"/>
      <c r="AB26" s="24"/>
      <c r="AC26" s="64"/>
      <c r="AD26" s="65"/>
      <c r="AE26" s="63"/>
      <c r="AF26" s="63"/>
      <c r="AG26" s="24"/>
      <c r="AH26" s="24"/>
      <c r="AI26" s="24"/>
      <c r="AJ26" s="63"/>
      <c r="AK26" s="63"/>
      <c r="AL26" s="63"/>
      <c r="AM26" s="63"/>
      <c r="AN26" s="63"/>
      <c r="AO26" s="24"/>
      <c r="AP26" s="24"/>
      <c r="AQ26" s="24"/>
      <c r="AR26" s="64"/>
      <c r="AS26" s="23"/>
      <c r="AT26" s="24"/>
      <c r="AU26" s="24"/>
      <c r="AV26" s="64"/>
      <c r="AW26" s="65"/>
      <c r="AX26" s="24"/>
      <c r="AY26" s="24"/>
      <c r="AZ26" s="24"/>
      <c r="BA26" s="64"/>
      <c r="BB26" s="23"/>
      <c r="BC26" s="24"/>
      <c r="BD26" s="24"/>
      <c r="BE26" s="24"/>
      <c r="BF26" s="64"/>
      <c r="BG26" s="76"/>
      <c r="BH26" s="77"/>
      <c r="BI26" s="78"/>
      <c r="BJ26" s="76"/>
      <c r="BK26" s="79"/>
      <c r="BL26" s="24"/>
      <c r="BM26" s="24"/>
      <c r="BN26" s="24"/>
      <c r="BO26" s="24"/>
      <c r="BP26" s="24"/>
      <c r="BQ26" s="24"/>
      <c r="BR26" s="24"/>
      <c r="BS26" s="24"/>
      <c r="BT26" s="79"/>
      <c r="BU26" s="24"/>
      <c r="BV26" s="24"/>
      <c r="BW26" s="24"/>
      <c r="BX26" s="24"/>
      <c r="BY26" s="80"/>
      <c r="BZ26" s="79"/>
      <c r="CA26" s="24"/>
      <c r="CB26" s="80"/>
      <c r="CC26" s="79"/>
      <c r="CD26" s="24"/>
      <c r="CE26" s="80"/>
      <c r="CF26" s="79"/>
      <c r="CG26" s="24"/>
      <c r="CH26" s="80">
        <f>CG26-AZ26</f>
        <v>0</v>
      </c>
      <c r="CI26" s="79">
        <f>CH26/AZ26</f>
      </c>
      <c r="CJ26" s="24"/>
      <c r="CK26" s="80">
        <f>CJ26-BA26</f>
        <v>0</v>
      </c>
      <c r="CL26" s="79">
        <f>CK26/BA26</f>
      </c>
      <c r="CM26" s="24"/>
      <c r="CN26" s="80">
        <f>CM26-BB26</f>
        <v>0</v>
      </c>
      <c r="CO26" s="79">
        <f>CN26/BB26</f>
      </c>
      <c r="CP26" s="24"/>
      <c r="CQ26" s="80">
        <f>CP26-BC26</f>
        <v>0</v>
      </c>
      <c r="CR26" s="79">
        <f>CQ26/BC26</f>
      </c>
      <c r="CS26" s="80"/>
      <c r="CT26" s="80">
        <f>CS26-BD26</f>
        <v>0</v>
      </c>
      <c r="CU26" s="79">
        <f>CT26/BD26</f>
      </c>
      <c r="CV26" s="80"/>
      <c r="CW26" s="80">
        <f>CV26-BE26</f>
        <v>0</v>
      </c>
      <c r="CX26" s="79">
        <f>CW26/BE26</f>
      </c>
      <c r="CY26" s="80"/>
      <c r="CZ26" s="80">
        <f>CY26-BF26</f>
        <v>0</v>
      </c>
      <c r="DA26" s="79">
        <f>CZ26/BF26</f>
      </c>
      <c r="DB26" s="24"/>
      <c r="DC26" s="80">
        <f>DB26-BI26</f>
        <v>0</v>
      </c>
      <c r="DD26" s="79">
        <f>DC26/BI26</f>
      </c>
      <c r="DE26" s="24"/>
      <c r="DF26" s="24"/>
      <c r="DG26" s="24"/>
      <c r="DH26" s="24"/>
      <c r="DI26" s="24"/>
      <c r="DJ26" s="25"/>
    </row>
    <row r="27" ht="17" customHeight="1">
      <c r="A27" t="s" s="46">
        <v>84</v>
      </c>
      <c r="B27" s="48">
        <v>7703.022194</v>
      </c>
      <c r="C27" s="48">
        <v>864.175874</v>
      </c>
      <c r="D27" s="48">
        <v>775.8643979999999</v>
      </c>
      <c r="E27" s="48">
        <v>740.9090419999999</v>
      </c>
      <c r="F27" s="49">
        <v>2380.949314</v>
      </c>
      <c r="G27" s="52">
        <v>626.2376600000001</v>
      </c>
      <c r="H27" s="48">
        <v>545.8893780000001</v>
      </c>
      <c r="I27" s="48">
        <v>430.457892</v>
      </c>
      <c r="J27" s="49">
        <v>1602.58493</v>
      </c>
      <c r="K27" s="52">
        <v>3983.534243999999</v>
      </c>
      <c r="L27" s="48">
        <v>404.207989</v>
      </c>
      <c r="M27" s="48">
        <v>436.468263</v>
      </c>
      <c r="N27" s="48">
        <v>513.5349639999999</v>
      </c>
      <c r="O27" s="48">
        <v>1354.211216</v>
      </c>
      <c r="P27" s="48">
        <v>5337.74546</v>
      </c>
      <c r="Q27" s="48">
        <v>645.159767</v>
      </c>
      <c r="R27" s="48">
        <v>747.447772</v>
      </c>
      <c r="S27" s="48">
        <v>866.2320000000001</v>
      </c>
      <c r="T27" s="48">
        <v>2258.839539</v>
      </c>
      <c r="U27" s="48">
        <v>7596.584999000001</v>
      </c>
      <c r="V27" s="48">
        <v>867.2987499999999</v>
      </c>
      <c r="W27" s="48">
        <v>788.163834</v>
      </c>
      <c r="X27" s="48">
        <v>775.2730019999999</v>
      </c>
      <c r="Y27" s="49">
        <v>2430.735586</v>
      </c>
      <c r="Z27" s="52">
        <v>644.0785939999998</v>
      </c>
      <c r="AA27" s="48">
        <v>554.545464</v>
      </c>
      <c r="AB27" s="48">
        <v>434.064288</v>
      </c>
      <c r="AC27" s="49">
        <v>1632.688346</v>
      </c>
      <c r="AD27" s="52">
        <v>4063.423932</v>
      </c>
      <c r="AE27" s="48">
        <v>407.9098760000001</v>
      </c>
      <c r="AF27" s="48">
        <v>436.570904</v>
      </c>
      <c r="AG27" s="48">
        <v>475.177217</v>
      </c>
      <c r="AH27" s="48">
        <v>1319.657997</v>
      </c>
      <c r="AI27" s="48">
        <v>5383.081929</v>
      </c>
      <c r="AJ27" s="48">
        <v>656.08511</v>
      </c>
      <c r="AK27" s="48">
        <v>759.4087910000001</v>
      </c>
      <c r="AL27" s="48">
        <v>864.8480000000001</v>
      </c>
      <c r="AM27" s="48">
        <v>2280.341901</v>
      </c>
      <c r="AN27" s="48">
        <v>7663.42383</v>
      </c>
      <c r="AO27" s="48">
        <v>890.5263689999999</v>
      </c>
      <c r="AP27" s="48">
        <v>772.2421409999999</v>
      </c>
      <c r="AQ27" s="48">
        <v>772.6244459999999</v>
      </c>
      <c r="AR27" s="49">
        <v>2435.392956</v>
      </c>
      <c r="AS27" s="52">
        <v>639.383766</v>
      </c>
      <c r="AT27" s="48">
        <v>527.237569</v>
      </c>
      <c r="AU27" s="48">
        <v>420.7569999999999</v>
      </c>
      <c r="AV27" s="49">
        <v>1587.378335</v>
      </c>
      <c r="AW27" s="52">
        <v>4022.771291</v>
      </c>
      <c r="AX27" s="48">
        <v>407.499908</v>
      </c>
      <c r="AY27" s="48">
        <v>433.689561</v>
      </c>
      <c r="AZ27" s="48">
        <v>510.851</v>
      </c>
      <c r="BA27" s="49">
        <v>1352.040469</v>
      </c>
      <c r="BB27" s="52">
        <v>5374.81176</v>
      </c>
      <c r="BC27" s="48">
        <v>647.8614909999999</v>
      </c>
      <c r="BD27" s="48">
        <v>728.859145</v>
      </c>
      <c r="BE27" s="48">
        <v>826.006723</v>
      </c>
      <c r="BF27" s="49">
        <v>2202.727359</v>
      </c>
      <c r="BG27" s="53">
        <v>-77.6145419999998</v>
      </c>
      <c r="BH27" s="54">
        <v>-0.03403636181309633</v>
      </c>
      <c r="BI27" s="55">
        <v>7577.539118999999</v>
      </c>
      <c r="BJ27" s="53">
        <v>-85.88471100000061</v>
      </c>
      <c r="BK27" s="56">
        <v>-0.01120709397068553</v>
      </c>
      <c r="BL27" s="48">
        <v>895.5347429999999</v>
      </c>
      <c r="BM27" s="48">
        <v>771.4525</v>
      </c>
      <c r="BN27" s="48">
        <v>726.816691</v>
      </c>
      <c r="BO27" s="48">
        <v>2393.803934</v>
      </c>
      <c r="BP27" s="48">
        <v>607.0079959999999</v>
      </c>
      <c r="BQ27" s="48">
        <v>535.5476699999999</v>
      </c>
      <c r="BR27" s="48">
        <v>429.5019609999999</v>
      </c>
      <c r="BS27" s="48">
        <v>8.744960999999989</v>
      </c>
      <c r="BT27" s="56">
        <v>0.02078387525341228</v>
      </c>
      <c r="BU27" s="48">
        <v>1572.057627</v>
      </c>
      <c r="BV27" s="48">
        <v>-15.32070799999997</v>
      </c>
      <c r="BW27" s="56">
        <v>-0.009651579376002993</v>
      </c>
      <c r="BX27" s="48">
        <v>3965.861561</v>
      </c>
      <c r="BY27" s="57">
        <v>-56.90972999999985</v>
      </c>
      <c r="BZ27" s="56">
        <v>-0.01414689672448492</v>
      </c>
      <c r="CA27" s="48">
        <v>405.810554</v>
      </c>
      <c r="CB27" s="57">
        <v>-1.68935399999998</v>
      </c>
      <c r="CC27" s="56">
        <v>-0.004145654923681554</v>
      </c>
      <c r="CD27" s="48">
        <v>429.642609</v>
      </c>
      <c r="CE27" s="57">
        <v>-4.046951999999976</v>
      </c>
      <c r="CF27" s="56">
        <v>-0.009331448953183302</v>
      </c>
      <c r="CG27" s="48">
        <v>509.2858180000001</v>
      </c>
      <c r="CH27" s="57">
        <f>CG27-AZ27</f>
        <v>-1.565181999999936</v>
      </c>
      <c r="CI27" s="56">
        <f>CH27/AZ27</f>
        <v>-0.003063871853045088</v>
      </c>
      <c r="CJ27" s="48">
        <v>1344.738981</v>
      </c>
      <c r="CK27" s="57">
        <f>CJ27-BA27</f>
        <v>-7.301488000000063</v>
      </c>
      <c r="CL27" s="56">
        <f>CK27/BA27</f>
        <v>-0.005400347228807737</v>
      </c>
      <c r="CM27" s="48">
        <v>5310.600542</v>
      </c>
      <c r="CN27" s="57">
        <f>CM27-BB27</f>
        <v>-64.21121799999946</v>
      </c>
      <c r="CO27" s="56">
        <f>CN27/BB27</f>
        <v>-0.01194669150608532</v>
      </c>
      <c r="CP27" s="48">
        <v>678.034552</v>
      </c>
      <c r="CQ27" s="57">
        <f>CP27-BC27</f>
        <v>30.17306100000008</v>
      </c>
      <c r="CR27" s="56">
        <f>CQ27/BC27</f>
        <v>0.04657332071617154</v>
      </c>
      <c r="CS27" s="57">
        <v>767.11437</v>
      </c>
      <c r="CT27" s="57">
        <f>CS27-BD27</f>
        <v>38.255225</v>
      </c>
      <c r="CU27" s="56">
        <f>CT27/BD27</f>
        <v>0.05248644441444169</v>
      </c>
      <c r="CV27" s="57">
        <v>884.8489950000001</v>
      </c>
      <c r="CW27" s="57">
        <f>CV27-BE27</f>
        <v>58.84227200000009</v>
      </c>
      <c r="CX27" s="56">
        <f>CW27/BE27</f>
        <v>0.07123703761912371</v>
      </c>
      <c r="CY27" s="57">
        <v>2329.997917</v>
      </c>
      <c r="CZ27" s="57">
        <f>CY27-BF27</f>
        <v>127.2705580000002</v>
      </c>
      <c r="DA27" s="56">
        <f>CZ27/BF27</f>
        <v>0.05777862497598377</v>
      </c>
      <c r="DB27" s="48">
        <v>7640.598459000001</v>
      </c>
      <c r="DC27" s="57">
        <f>DB27-BI27</f>
        <v>63.05934000000161</v>
      </c>
      <c r="DD27" s="56">
        <f>DC27/BI27</f>
        <v>0.008321875876811506</v>
      </c>
      <c r="DE27" s="24"/>
      <c r="DF27" s="24"/>
      <c r="DG27" s="24"/>
      <c r="DH27" s="24"/>
      <c r="DI27" s="24"/>
      <c r="DJ27" s="25"/>
    </row>
    <row r="28" ht="17" customHeight="1">
      <c r="A28" t="s" s="61">
        <v>85</v>
      </c>
      <c r="B28" s="89">
        <v>1103.431194</v>
      </c>
      <c r="C28" s="63">
        <v>115.728</v>
      </c>
      <c r="D28" s="63">
        <v>104.349</v>
      </c>
      <c r="E28" s="63">
        <v>103.1728</v>
      </c>
      <c r="F28" s="64">
        <v>323.2498000000001</v>
      </c>
      <c r="G28" s="65">
        <v>95.90499999999999</v>
      </c>
      <c r="H28" s="63">
        <v>84.366</v>
      </c>
      <c r="I28" s="63">
        <v>72.508</v>
      </c>
      <c r="J28" s="64">
        <v>252.779</v>
      </c>
      <c r="K28" s="65">
        <v>576.0288</v>
      </c>
      <c r="L28" s="63">
        <v>65.999104</v>
      </c>
      <c r="M28" s="63">
        <v>79.999</v>
      </c>
      <c r="N28" s="63">
        <v>71.47790000000001</v>
      </c>
      <c r="O28" s="63">
        <v>217.476004</v>
      </c>
      <c r="P28" s="63">
        <v>793.504804</v>
      </c>
      <c r="Q28" s="63">
        <v>84.47060500000001</v>
      </c>
      <c r="R28" s="63">
        <v>98.06580000000001</v>
      </c>
      <c r="S28" s="63">
        <v>118.649</v>
      </c>
      <c r="T28" s="63">
        <v>301.185405</v>
      </c>
      <c r="U28" s="63">
        <v>1094.690209</v>
      </c>
      <c r="V28" s="63">
        <v>118.257</v>
      </c>
      <c r="W28" s="63">
        <v>111.529</v>
      </c>
      <c r="X28" s="63">
        <v>109.463</v>
      </c>
      <c r="Y28" s="64">
        <v>339.249</v>
      </c>
      <c r="Z28" s="65">
        <v>95.17699999999999</v>
      </c>
      <c r="AA28" s="63">
        <v>83.48</v>
      </c>
      <c r="AB28" s="63">
        <v>72.622</v>
      </c>
      <c r="AC28" s="64">
        <v>251.279</v>
      </c>
      <c r="AD28" s="65">
        <v>590.528</v>
      </c>
      <c r="AE28" s="63">
        <v>66.140951</v>
      </c>
      <c r="AF28" s="63">
        <v>83.749</v>
      </c>
      <c r="AG28" s="63">
        <v>71.7914</v>
      </c>
      <c r="AH28" s="63">
        <v>221.681351</v>
      </c>
      <c r="AI28" s="63">
        <v>812.209351</v>
      </c>
      <c r="AJ28" s="63">
        <v>85.54691</v>
      </c>
      <c r="AK28" s="63">
        <v>96.5753</v>
      </c>
      <c r="AL28" s="63">
        <v>115.146</v>
      </c>
      <c r="AM28" s="63">
        <v>297.26821</v>
      </c>
      <c r="AN28" s="63">
        <v>1109.477561</v>
      </c>
      <c r="AO28" s="63">
        <v>112.936977</v>
      </c>
      <c r="AP28" s="63">
        <v>100.5892</v>
      </c>
      <c r="AQ28" s="63">
        <v>114.375</v>
      </c>
      <c r="AR28" s="64">
        <v>327.901177</v>
      </c>
      <c r="AS28" s="65">
        <v>93.5128</v>
      </c>
      <c r="AT28" s="63">
        <v>84.31959999999999</v>
      </c>
      <c r="AU28" s="63">
        <v>65.825</v>
      </c>
      <c r="AV28" s="64">
        <v>243.6574</v>
      </c>
      <c r="AW28" s="65">
        <v>571.558577</v>
      </c>
      <c r="AX28" s="63">
        <v>63.5272</v>
      </c>
      <c r="AY28" s="63">
        <v>82.63419999999999</v>
      </c>
      <c r="AZ28" s="63">
        <v>76.48999999999999</v>
      </c>
      <c r="BA28" s="64">
        <v>222.6514</v>
      </c>
      <c r="BB28" s="65">
        <v>794.209977</v>
      </c>
      <c r="BC28" s="63">
        <v>86.61869999999999</v>
      </c>
      <c r="BD28" s="63">
        <v>95.9954</v>
      </c>
      <c r="BE28" s="63">
        <v>109.585165</v>
      </c>
      <c r="BF28" s="64">
        <v>292.199265</v>
      </c>
      <c r="BG28" s="66">
        <v>-5.068944999999985</v>
      </c>
      <c r="BH28" s="67">
        <v>-0.01705175605558351</v>
      </c>
      <c r="BI28" s="68">
        <v>1086.409242</v>
      </c>
      <c r="BJ28" s="66">
        <v>-23.06831899999997</v>
      </c>
      <c r="BK28" s="69">
        <v>-0.02079205547808283</v>
      </c>
      <c r="BL28" s="63">
        <v>112.204947</v>
      </c>
      <c r="BM28" s="63">
        <v>99.96675399999998</v>
      </c>
      <c r="BN28" s="63">
        <v>101.67146</v>
      </c>
      <c r="BO28" s="63">
        <v>313.843161</v>
      </c>
      <c r="BP28" s="63">
        <v>88.737937</v>
      </c>
      <c r="BQ28" s="63">
        <v>82.400175</v>
      </c>
      <c r="BR28" s="63">
        <v>68.03240299999999</v>
      </c>
      <c r="BS28" s="63">
        <v>2.207402999999985</v>
      </c>
      <c r="BT28" s="69">
        <v>0.03353441701481177</v>
      </c>
      <c r="BU28" s="63">
        <v>239.170515</v>
      </c>
      <c r="BV28" s="63">
        <v>-4.486885000000029</v>
      </c>
      <c r="BW28" s="69">
        <v>-0.01841472904167913</v>
      </c>
      <c r="BX28" s="63">
        <v>553.013676</v>
      </c>
      <c r="BY28" s="70">
        <v>-18.54490099999998</v>
      </c>
      <c r="BZ28" s="69">
        <v>-0.03244619492430429</v>
      </c>
      <c r="CA28" s="63">
        <v>64.84648199999999</v>
      </c>
      <c r="CB28" s="70">
        <v>1.319281999999994</v>
      </c>
      <c r="CC28" s="69">
        <v>0.02076719893211088</v>
      </c>
      <c r="CD28" s="63">
        <v>84.382919</v>
      </c>
      <c r="CE28" s="70">
        <v>1.748719000000008</v>
      </c>
      <c r="CF28" s="69">
        <v>0.0211621701426287</v>
      </c>
      <c r="CG28" s="63">
        <v>72.902704</v>
      </c>
      <c r="CH28" s="70">
        <f>CG28-AZ28</f>
        <v>-3.587295999999995</v>
      </c>
      <c r="CI28" s="69">
        <f>CH28/AZ28</f>
        <v>-0.04689888874362656</v>
      </c>
      <c r="CJ28" s="63">
        <v>222.132105</v>
      </c>
      <c r="CK28" s="70">
        <f>CJ28-BA28</f>
        <v>-0.519295000000028</v>
      </c>
      <c r="CL28" s="69">
        <f>CK28/BA28</f>
        <v>-0.002332323084427172</v>
      </c>
      <c r="CM28" s="63">
        <v>775.1457810000001</v>
      </c>
      <c r="CN28" s="70">
        <f>CM28-BB28</f>
        <v>-19.06419599999992</v>
      </c>
      <c r="CO28" s="69">
        <f>CN28/BB28</f>
        <v>-0.02400397445523393</v>
      </c>
      <c r="CP28" s="63">
        <v>82.506604</v>
      </c>
      <c r="CQ28" s="70">
        <f>CP28-BC28</f>
        <v>-4.112095999999994</v>
      </c>
      <c r="CR28" s="69">
        <f>CQ28/BC28</f>
        <v>-0.04747353631490654</v>
      </c>
      <c r="CS28" s="70">
        <v>94.863165</v>
      </c>
      <c r="CT28" s="70">
        <f>CS28-BD28</f>
        <v>-1.132235000000009</v>
      </c>
      <c r="CU28" s="69">
        <f>CT28/BD28</f>
        <v>-0.01179467974507121</v>
      </c>
      <c r="CV28" s="70">
        <v>113.299615</v>
      </c>
      <c r="CW28" s="70">
        <f>CV28-BE28</f>
        <v>3.714450000000014</v>
      </c>
      <c r="CX28" s="69">
        <f>CW28/BE28</f>
        <v>0.03389555511459981</v>
      </c>
      <c r="CY28" s="70">
        <v>290.669384</v>
      </c>
      <c r="CZ28" s="70">
        <f>CY28-BF28</f>
        <v>-1.529880999999989</v>
      </c>
      <c r="DA28" s="69">
        <f>CZ28/BF28</f>
        <v>-0.005235745545082014</v>
      </c>
      <c r="DB28" s="63">
        <v>1065.815165</v>
      </c>
      <c r="DC28" s="70">
        <f>DB28-BI28</f>
        <v>-20.59407699999997</v>
      </c>
      <c r="DD28" s="69">
        <f>DC28/BI28</f>
        <v>-0.01895609518388097</v>
      </c>
      <c r="DE28" s="24"/>
      <c r="DF28" s="24"/>
      <c r="DG28" s="24"/>
      <c r="DH28" s="24"/>
      <c r="DI28" s="24"/>
      <c r="DJ28" s="25"/>
    </row>
    <row r="29" ht="17" customHeight="1">
      <c r="A29" t="s" s="71">
        <v>86</v>
      </c>
      <c r="B29" s="72">
        <v>986.212</v>
      </c>
      <c r="C29" s="44">
        <v>103.94</v>
      </c>
      <c r="D29" s="44">
        <v>93.515</v>
      </c>
      <c r="E29" s="44">
        <v>92.87299999999999</v>
      </c>
      <c r="F29" s="73">
        <v>290.328</v>
      </c>
      <c r="G29" s="74">
        <v>86.35199999999999</v>
      </c>
      <c r="H29" s="44">
        <v>75.191</v>
      </c>
      <c r="I29" s="44">
        <v>63.538</v>
      </c>
      <c r="J29" s="73">
        <v>225.081</v>
      </c>
      <c r="K29" s="74">
        <v>515.409</v>
      </c>
      <c r="L29" s="44">
        <v>57.24</v>
      </c>
      <c r="M29" s="44">
        <v>71.646</v>
      </c>
      <c r="N29" s="44">
        <v>62.394</v>
      </c>
      <c r="O29" s="44">
        <v>191.28</v>
      </c>
      <c r="P29" s="44">
        <v>706.689</v>
      </c>
      <c r="Q29" s="44">
        <v>74.47</v>
      </c>
      <c r="R29" s="44">
        <v>87.01600000000001</v>
      </c>
      <c r="S29" s="44">
        <v>106.004</v>
      </c>
      <c r="T29" s="44">
        <v>267.49</v>
      </c>
      <c r="U29" s="44">
        <v>974.179</v>
      </c>
      <c r="V29" s="44">
        <v>105.501</v>
      </c>
      <c r="W29" s="44">
        <v>99.57899999999999</v>
      </c>
      <c r="X29" s="44">
        <v>97.86599999999999</v>
      </c>
      <c r="Y29" s="73">
        <v>302.946</v>
      </c>
      <c r="Z29" s="74">
        <v>85.291</v>
      </c>
      <c r="AA29" s="44">
        <v>74.30800000000001</v>
      </c>
      <c r="AB29" s="44">
        <v>63.392</v>
      </c>
      <c r="AC29" s="73">
        <v>222.991</v>
      </c>
      <c r="AD29" s="74">
        <v>525.9369999999999</v>
      </c>
      <c r="AE29" s="44">
        <v>57.623</v>
      </c>
      <c r="AF29" s="44">
        <v>75.014</v>
      </c>
      <c r="AG29" s="44">
        <v>62.441</v>
      </c>
      <c r="AH29" s="44">
        <v>195.078</v>
      </c>
      <c r="AI29" s="44">
        <v>721.0149999999999</v>
      </c>
      <c r="AJ29" s="44">
        <v>75.764</v>
      </c>
      <c r="AK29" s="44">
        <v>86.429</v>
      </c>
      <c r="AL29" s="44">
        <v>103.503</v>
      </c>
      <c r="AM29" s="44">
        <v>265.696</v>
      </c>
      <c r="AN29" s="44">
        <v>986.7109999999999</v>
      </c>
      <c r="AO29" s="44">
        <v>100.921</v>
      </c>
      <c r="AP29" s="44">
        <v>89.73999999999999</v>
      </c>
      <c r="AQ29" s="44">
        <v>103.136</v>
      </c>
      <c r="AR29" s="73">
        <v>293.797</v>
      </c>
      <c r="AS29" s="74">
        <v>83.587</v>
      </c>
      <c r="AT29" s="44">
        <v>75.20999999999999</v>
      </c>
      <c r="AU29" s="44">
        <v>56.524</v>
      </c>
      <c r="AV29" s="73">
        <v>215.321</v>
      </c>
      <c r="AW29" s="74">
        <v>509.1180000000001</v>
      </c>
      <c r="AX29" s="44">
        <v>54.17</v>
      </c>
      <c r="AY29" s="44">
        <v>73.94</v>
      </c>
      <c r="AZ29" s="44">
        <v>67.70999999999999</v>
      </c>
      <c r="BA29" s="73">
        <v>195.82</v>
      </c>
      <c r="BB29" s="74">
        <v>704.9380000000001</v>
      </c>
      <c r="BC29" s="44">
        <v>76.45099999999999</v>
      </c>
      <c r="BD29" s="44">
        <v>85.42100000000001</v>
      </c>
      <c r="BE29" s="44">
        <v>98.136</v>
      </c>
      <c r="BF29" s="73">
        <v>260.008</v>
      </c>
      <c r="BG29" s="76">
        <v>-5.687999999999988</v>
      </c>
      <c r="BH29" s="77">
        <v>-0.02140792484644105</v>
      </c>
      <c r="BI29" s="78">
        <v>964.9460000000001</v>
      </c>
      <c r="BJ29" s="76">
        <v>-21.76499999999976</v>
      </c>
      <c r="BK29" s="79">
        <v>-0.02205813049616323</v>
      </c>
      <c r="BL29" s="44">
        <v>100.221956</v>
      </c>
      <c r="BM29" s="44">
        <v>89.74412399999999</v>
      </c>
      <c r="BN29" s="44">
        <v>90.712</v>
      </c>
      <c r="BO29" s="44">
        <v>280.67808</v>
      </c>
      <c r="BP29" s="44">
        <v>79.075856</v>
      </c>
      <c r="BQ29" s="44">
        <v>73.14331</v>
      </c>
      <c r="BR29" s="44">
        <v>58.31820399999999</v>
      </c>
      <c r="BS29" s="44">
        <v>1.794203999999993</v>
      </c>
      <c r="BT29" s="79">
        <v>0.03174233953718763</v>
      </c>
      <c r="BU29" s="44">
        <v>210.53737</v>
      </c>
      <c r="BV29" s="44">
        <v>-4.783630000000016</v>
      </c>
      <c r="BW29" s="79">
        <v>-0.02221627244904128</v>
      </c>
      <c r="BX29" s="44">
        <v>491.21545</v>
      </c>
      <c r="BY29" s="80">
        <v>-17.90255000000002</v>
      </c>
      <c r="BZ29" s="79">
        <v>-0.03516385199501887</v>
      </c>
      <c r="CA29" s="90">
        <v>55.772</v>
      </c>
      <c r="CB29" s="80">
        <v>1.601999999999997</v>
      </c>
      <c r="CC29" s="79">
        <v>0.02957356470371048</v>
      </c>
      <c r="CD29" s="44">
        <v>74.907214</v>
      </c>
      <c r="CE29" s="44">
        <v>0.9672139999999985</v>
      </c>
      <c r="CF29" s="79">
        <v>0.01308106572896941</v>
      </c>
      <c r="CG29" s="44">
        <v>63.69178</v>
      </c>
      <c r="CH29" s="80">
        <f>CG29-AZ29</f>
        <v>-4.018219999999992</v>
      </c>
      <c r="CI29" s="79">
        <f>CH29/AZ29</f>
        <v>-0.05934455767242642</v>
      </c>
      <c r="CJ29" s="44">
        <v>194.370994</v>
      </c>
      <c r="CK29" s="80">
        <f>CJ29-BA29</f>
        <v>-1.449006000000026</v>
      </c>
      <c r="CL29" s="79">
        <f>CK29/BA29</f>
        <v>-0.007399683382698526</v>
      </c>
      <c r="CM29" s="44">
        <v>685.586444</v>
      </c>
      <c r="CN29" s="80">
        <f>CM29-BB29</f>
        <v>-19.35155600000007</v>
      </c>
      <c r="CO29" s="79">
        <f>CN29/BB29</f>
        <v>-0.02745142977112891</v>
      </c>
      <c r="CP29" s="44">
        <v>72.608154</v>
      </c>
      <c r="CQ29" s="80">
        <f>CP29-BC29</f>
        <v>-3.842845999999994</v>
      </c>
      <c r="CR29" s="79">
        <f>CQ29/BC29</f>
        <v>-0.05026547723378366</v>
      </c>
      <c r="CS29" s="80">
        <v>84.432638</v>
      </c>
      <c r="CT29" s="80">
        <f>CS29-BD29</f>
        <v>-0.9883620000000093</v>
      </c>
      <c r="CU29" s="79">
        <f>CT29/BD29</f>
        <v>-0.01157048032685182</v>
      </c>
      <c r="CV29" s="80">
        <v>101.087105</v>
      </c>
      <c r="CW29" s="80">
        <f>CV29-BE29</f>
        <v>2.951105000000013</v>
      </c>
      <c r="CX29" s="79">
        <f>CW29/BE29</f>
        <v>0.03007158433194763</v>
      </c>
      <c r="CY29" s="80">
        <v>258.127897</v>
      </c>
      <c r="CZ29" s="80">
        <f>CY29-BF29</f>
        <v>-1.88010300000002</v>
      </c>
      <c r="DA29" s="79">
        <f>CZ29/BF29</f>
        <v>-0.007230942894064872</v>
      </c>
      <c r="DB29" s="44">
        <v>943.7143410000001</v>
      </c>
      <c r="DC29" s="80">
        <f>DB29-BI29</f>
        <v>-21.23165900000004</v>
      </c>
      <c r="DD29" s="79">
        <f>DC29/BI29</f>
        <v>-0.02200295042416885</v>
      </c>
      <c r="DE29" s="24"/>
      <c r="DF29" s="24"/>
      <c r="DG29" s="24"/>
      <c r="DH29" s="24"/>
      <c r="DI29" s="24"/>
      <c r="DJ29" s="25"/>
    </row>
    <row r="30" ht="17" customHeight="1">
      <c r="A30" t="s" s="71">
        <v>87</v>
      </c>
      <c r="B30" s="72">
        <v>230.689</v>
      </c>
      <c r="C30" s="44">
        <v>20.232</v>
      </c>
      <c r="D30" s="44">
        <v>15.744</v>
      </c>
      <c r="E30" s="44">
        <v>20.184</v>
      </c>
      <c r="F30" s="73">
        <v>56.16</v>
      </c>
      <c r="G30" s="74">
        <v>19.752</v>
      </c>
      <c r="H30" s="44">
        <v>22.812</v>
      </c>
      <c r="I30" s="44">
        <v>22.512</v>
      </c>
      <c r="J30" s="73">
        <v>65.07599999999999</v>
      </c>
      <c r="K30" s="74">
        <v>121.236</v>
      </c>
      <c r="L30" s="44">
        <v>13.896</v>
      </c>
      <c r="M30" s="44">
        <v>22.944</v>
      </c>
      <c r="N30" s="44">
        <v>17.592</v>
      </c>
      <c r="O30" s="44">
        <v>54.432</v>
      </c>
      <c r="P30" s="44">
        <v>175.668</v>
      </c>
      <c r="Q30" s="44">
        <v>24.156</v>
      </c>
      <c r="R30" s="44">
        <v>15.168</v>
      </c>
      <c r="S30" s="44">
        <v>18.144</v>
      </c>
      <c r="T30" s="44">
        <v>57.468</v>
      </c>
      <c r="U30" s="44">
        <v>233.136</v>
      </c>
      <c r="V30" s="44">
        <v>17.184</v>
      </c>
      <c r="W30" s="44">
        <v>17.4</v>
      </c>
      <c r="X30" s="44">
        <v>17.448</v>
      </c>
      <c r="Y30" s="73">
        <v>52.032</v>
      </c>
      <c r="Z30" s="74">
        <v>18.768</v>
      </c>
      <c r="AA30" s="44">
        <v>21.864</v>
      </c>
      <c r="AB30" s="44">
        <v>20.076</v>
      </c>
      <c r="AC30" s="73">
        <v>60.70800000000001</v>
      </c>
      <c r="AD30" s="74">
        <v>112.74</v>
      </c>
      <c r="AE30" s="44">
        <v>12.036</v>
      </c>
      <c r="AF30" s="44">
        <v>27.66</v>
      </c>
      <c r="AG30" s="44">
        <v>20.544</v>
      </c>
      <c r="AH30" s="44">
        <v>60.24</v>
      </c>
      <c r="AI30" s="44">
        <v>172.98</v>
      </c>
      <c r="AJ30" s="44">
        <v>27.024</v>
      </c>
      <c r="AK30" s="44">
        <v>21.888</v>
      </c>
      <c r="AL30" s="44">
        <v>17.784</v>
      </c>
      <c r="AM30" s="44">
        <v>66.696</v>
      </c>
      <c r="AN30" s="44">
        <v>239.676</v>
      </c>
      <c r="AO30" s="44">
        <v>17.16</v>
      </c>
      <c r="AP30" s="44">
        <v>15.192</v>
      </c>
      <c r="AQ30" s="44">
        <v>20.544</v>
      </c>
      <c r="AR30" s="73">
        <v>52.896</v>
      </c>
      <c r="AS30" s="74">
        <v>18.048</v>
      </c>
      <c r="AT30" s="44">
        <v>23.784</v>
      </c>
      <c r="AU30" s="44">
        <v>12.912</v>
      </c>
      <c r="AV30" s="73">
        <v>54.74399999999999</v>
      </c>
      <c r="AW30" s="74">
        <v>107.64</v>
      </c>
      <c r="AX30" s="44">
        <v>9.738</v>
      </c>
      <c r="AY30" s="44">
        <v>39.558</v>
      </c>
      <c r="AZ30" s="44">
        <v>20.88</v>
      </c>
      <c r="BA30" s="73">
        <v>70.176</v>
      </c>
      <c r="BB30" s="74">
        <v>177.816</v>
      </c>
      <c r="BC30" s="44">
        <v>24.504</v>
      </c>
      <c r="BD30" s="44">
        <v>18.048</v>
      </c>
      <c r="BE30" s="44">
        <v>21.192</v>
      </c>
      <c r="BF30" s="73">
        <v>63.744</v>
      </c>
      <c r="BG30" s="76">
        <v>-2.951999999999998</v>
      </c>
      <c r="BH30" s="77">
        <v>-0.04426052536883773</v>
      </c>
      <c r="BI30" s="78">
        <v>241.56</v>
      </c>
      <c r="BJ30" s="76">
        <v>1.883999999999958</v>
      </c>
      <c r="BK30" s="79">
        <v>0.00786061182596498</v>
      </c>
      <c r="BL30" s="44">
        <v>20.16</v>
      </c>
      <c r="BM30" s="44">
        <v>16.272</v>
      </c>
      <c r="BN30" s="44">
        <v>15.72</v>
      </c>
      <c r="BO30" s="44">
        <v>52.152</v>
      </c>
      <c r="BP30" s="44">
        <v>17.52</v>
      </c>
      <c r="BQ30" s="44">
        <v>22.848</v>
      </c>
      <c r="BR30" s="44">
        <v>13.968</v>
      </c>
      <c r="BS30" s="44">
        <v>1.055999999999999</v>
      </c>
      <c r="BT30" s="79">
        <v>0.0817843866171003</v>
      </c>
      <c r="BU30" s="44">
        <v>54.336</v>
      </c>
      <c r="BV30" s="44">
        <v>-0.4079999999999941</v>
      </c>
      <c r="BW30" s="79">
        <v>-0.00745287154756675</v>
      </c>
      <c r="BX30" s="44">
        <v>106.488</v>
      </c>
      <c r="BY30" s="80">
        <v>-1.151999999999987</v>
      </c>
      <c r="BZ30" s="79">
        <v>-0.01070234113712362</v>
      </c>
      <c r="CA30" s="44">
        <v>9.516</v>
      </c>
      <c r="CB30" s="80">
        <v>-0.2219999999999995</v>
      </c>
      <c r="CC30" s="79">
        <v>-0.02279728897104124</v>
      </c>
      <c r="CD30" s="44">
        <v>25.344</v>
      </c>
      <c r="CE30" s="80">
        <v>-14.214</v>
      </c>
      <c r="CF30" s="79">
        <v>-0.3593204914303048</v>
      </c>
      <c r="CG30" s="44">
        <v>19.872</v>
      </c>
      <c r="CH30" s="80">
        <f>CG30-AZ30</f>
        <v>-1.007999999999999</v>
      </c>
      <c r="CI30" s="79">
        <f>CH30/AZ30</f>
        <v>-0.04827586206896547</v>
      </c>
      <c r="CJ30" s="44">
        <v>54.732</v>
      </c>
      <c r="CK30" s="80">
        <f>CJ30-BA30</f>
        <v>-15.444</v>
      </c>
      <c r="CL30" s="79">
        <f>CK30/BA30</f>
        <v>-0.2200752393980848</v>
      </c>
      <c r="CM30" s="44">
        <v>161.22</v>
      </c>
      <c r="CN30" s="80">
        <f>CM30-BB30</f>
        <v>-16.59599999999998</v>
      </c>
      <c r="CO30" s="79">
        <f>CN30/BB30</f>
        <v>-0.09333243352679162</v>
      </c>
      <c r="CP30" s="44">
        <v>24.624</v>
      </c>
      <c r="CQ30" s="80">
        <f>CP30-BC30</f>
        <v>0.1199999999999974</v>
      </c>
      <c r="CR30" s="79">
        <f>CQ30/BC30</f>
        <v>0.004897159647404401</v>
      </c>
      <c r="CS30" s="80">
        <v>23.712</v>
      </c>
      <c r="CT30" s="80">
        <f>CS30-BD30</f>
        <v>5.664000000000001</v>
      </c>
      <c r="CU30" s="79">
        <f>CT30/BD30</f>
        <v>0.3138297872340426</v>
      </c>
      <c r="CV30" s="80">
        <v>20.64</v>
      </c>
      <c r="CW30" s="80">
        <f>CV30-BE30</f>
        <v>-0.5519999999999996</v>
      </c>
      <c r="CX30" s="79">
        <f>CW30/BE30</f>
        <v>-0.02604756511891278</v>
      </c>
      <c r="CY30" s="80">
        <v>68.976</v>
      </c>
      <c r="CZ30" s="80">
        <f>CY30-BF30</f>
        <v>5.231999999999999</v>
      </c>
      <c r="DA30" s="79">
        <f>CZ30/BF30</f>
        <v>0.08207831325301204</v>
      </c>
      <c r="DB30" s="44">
        <v>230.196</v>
      </c>
      <c r="DC30" s="80">
        <f>DB30-BI30</f>
        <v>-11.36399999999998</v>
      </c>
      <c r="DD30" s="79">
        <f>DC30/BI30</f>
        <v>-0.04704421261798301</v>
      </c>
      <c r="DE30" s="24"/>
      <c r="DF30" s="24"/>
      <c r="DG30" s="24"/>
      <c r="DH30" s="24"/>
      <c r="DI30" s="24"/>
      <c r="DJ30" s="25"/>
    </row>
    <row r="31" ht="17" customHeight="1">
      <c r="A31" t="s" s="71">
        <v>88</v>
      </c>
      <c r="B31" s="72">
        <v>755.327</v>
      </c>
      <c r="C31" s="44">
        <v>83.69799999999999</v>
      </c>
      <c r="D31" s="44">
        <v>77.748</v>
      </c>
      <c r="E31" s="44">
        <v>72.60899999999999</v>
      </c>
      <c r="F31" s="73">
        <v>234.055</v>
      </c>
      <c r="G31" s="74">
        <v>66.59999999999999</v>
      </c>
      <c r="H31" s="44">
        <v>52.369</v>
      </c>
      <c r="I31" s="44">
        <v>40.971</v>
      </c>
      <c r="J31" s="73">
        <v>159.94</v>
      </c>
      <c r="K31" s="74">
        <v>393.995</v>
      </c>
      <c r="L31" s="44">
        <v>43.344</v>
      </c>
      <c r="M31" s="44">
        <v>48.68</v>
      </c>
      <c r="N31" s="44">
        <v>44.753</v>
      </c>
      <c r="O31" s="44">
        <v>136.777</v>
      </c>
      <c r="P31" s="44">
        <v>530.7719999999999</v>
      </c>
      <c r="Q31" s="44">
        <v>50.277</v>
      </c>
      <c r="R31" s="44">
        <v>71.84</v>
      </c>
      <c r="S31" s="44">
        <v>87.80800000000001</v>
      </c>
      <c r="T31" s="44">
        <v>209.925</v>
      </c>
      <c r="U31" s="44">
        <v>740.6969999999999</v>
      </c>
      <c r="V31" s="44">
        <v>88.288</v>
      </c>
      <c r="W31" s="44">
        <v>82.176</v>
      </c>
      <c r="X31" s="44">
        <v>80.401</v>
      </c>
      <c r="Y31" s="73">
        <v>250.865</v>
      </c>
      <c r="Z31" s="74">
        <v>65.878</v>
      </c>
      <c r="AA31" s="44">
        <v>52.432</v>
      </c>
      <c r="AB31" s="44">
        <v>43.309</v>
      </c>
      <c r="AC31" s="73">
        <v>161.619</v>
      </c>
      <c r="AD31" s="74">
        <v>412.484</v>
      </c>
      <c r="AE31" s="44">
        <v>45.56</v>
      </c>
      <c r="AF31" s="44">
        <v>47.282</v>
      </c>
      <c r="AG31" s="44">
        <v>41.815</v>
      </c>
      <c r="AH31" s="44">
        <v>134.657</v>
      </c>
      <c r="AI31" s="44">
        <v>547.1410000000001</v>
      </c>
      <c r="AJ31" s="44">
        <v>48.72</v>
      </c>
      <c r="AK31" s="44">
        <v>64.464</v>
      </c>
      <c r="AL31" s="44">
        <v>85.712</v>
      </c>
      <c r="AM31" s="44">
        <v>198.896</v>
      </c>
      <c r="AN31" s="44">
        <v>746.037</v>
      </c>
      <c r="AO31" s="44">
        <v>83.744</v>
      </c>
      <c r="AP31" s="44">
        <v>74.544</v>
      </c>
      <c r="AQ31" s="44">
        <v>82.592</v>
      </c>
      <c r="AR31" s="73">
        <v>240.88</v>
      </c>
      <c r="AS31" s="74">
        <v>65.488</v>
      </c>
      <c r="AT31" s="44">
        <v>51.41</v>
      </c>
      <c r="AU31" s="44">
        <v>43.594</v>
      </c>
      <c r="AV31" s="73">
        <v>160.492</v>
      </c>
      <c r="AW31" s="74">
        <v>401.372</v>
      </c>
      <c r="AX31" s="44">
        <v>44.432</v>
      </c>
      <c r="AY31" s="44">
        <v>34.288</v>
      </c>
      <c r="AZ31" s="44">
        <v>46.786</v>
      </c>
      <c r="BA31" s="73">
        <v>125.506</v>
      </c>
      <c r="BB31" s="74">
        <v>526.8779999999999</v>
      </c>
      <c r="BC31" s="44">
        <v>51.936</v>
      </c>
      <c r="BD31" s="44">
        <v>67.36</v>
      </c>
      <c r="BE31" s="44">
        <v>76.944</v>
      </c>
      <c r="BF31" s="73">
        <v>196.24</v>
      </c>
      <c r="BG31" s="76">
        <v>-2.655999999999977</v>
      </c>
      <c r="BH31" s="77">
        <v>-0.01335371249296102</v>
      </c>
      <c r="BI31" s="78">
        <v>723.1179999999999</v>
      </c>
      <c r="BJ31" s="76">
        <v>-22.9190000000001</v>
      </c>
      <c r="BK31" s="79">
        <v>-0.03072099641170623</v>
      </c>
      <c r="BL31" s="44">
        <v>80.048</v>
      </c>
      <c r="BM31" s="44">
        <v>73.44</v>
      </c>
      <c r="BN31" s="44">
        <v>74.992</v>
      </c>
      <c r="BO31" s="44">
        <v>228.48</v>
      </c>
      <c r="BP31" s="44">
        <v>61.52</v>
      </c>
      <c r="BQ31" s="44">
        <v>50.272</v>
      </c>
      <c r="BR31" s="44">
        <v>44.32</v>
      </c>
      <c r="BS31" s="44">
        <v>0.7259999999999991</v>
      </c>
      <c r="BT31" s="79">
        <v>0.01665366793595447</v>
      </c>
      <c r="BU31" s="44">
        <v>156.112</v>
      </c>
      <c r="BV31" s="44">
        <v>-4.379999999999995</v>
      </c>
      <c r="BW31" s="79">
        <v>-0.02729107992921763</v>
      </c>
      <c r="BX31" s="44">
        <v>384.592</v>
      </c>
      <c r="BY31" s="80">
        <v>-16.77999999999997</v>
      </c>
      <c r="BZ31" s="79">
        <v>-0.0418066033505077</v>
      </c>
      <c r="CA31" s="44">
        <v>46.256</v>
      </c>
      <c r="CB31" s="80">
        <v>1.823999999999998</v>
      </c>
      <c r="CC31" s="79">
        <v>0.04105149441843712</v>
      </c>
      <c r="CD31" s="44">
        <v>49.553278</v>
      </c>
      <c r="CE31" s="80">
        <v>15.265278</v>
      </c>
      <c r="CF31" s="79">
        <v>0.4452075944937005</v>
      </c>
      <c r="CG31" s="44">
        <v>43.792</v>
      </c>
      <c r="CH31" s="80">
        <f>CG31-AZ31</f>
        <v>-2.994</v>
      </c>
      <c r="CI31" s="79">
        <f>CH31/AZ31</f>
        <v>-0.06399350232975676</v>
      </c>
      <c r="CJ31" s="44">
        <v>139.601278</v>
      </c>
      <c r="CK31" s="80">
        <f>CJ31-BA31</f>
        <v>14.09527800000001</v>
      </c>
      <c r="CL31" s="79">
        <f>CK31/BA31</f>
        <v>0.1123076028237694</v>
      </c>
      <c r="CM31" s="44">
        <v>524.193278</v>
      </c>
      <c r="CN31" s="80">
        <f>CM31-BB31</f>
        <v>-2.684721999999965</v>
      </c>
      <c r="CO31" s="79">
        <f>CN31/BB31</f>
        <v>-0.00509552875618258</v>
      </c>
      <c r="CP31" s="44">
        <v>47.952</v>
      </c>
      <c r="CQ31" s="80">
        <f>CP31-BC31</f>
        <v>-3.984000000000002</v>
      </c>
      <c r="CR31" s="79">
        <f>CQ31/BC31</f>
        <v>-0.07670979667282812</v>
      </c>
      <c r="CS31" s="80">
        <v>60.704162</v>
      </c>
      <c r="CT31" s="80">
        <f>CS31-BD31</f>
        <v>-6.655838000000003</v>
      </c>
      <c r="CU31" s="79">
        <f>CT31/BD31</f>
        <v>-0.09880994655581953</v>
      </c>
      <c r="CV31" s="80">
        <v>80.43454700000001</v>
      </c>
      <c r="CW31" s="80">
        <f>CV31-BE31</f>
        <v>3.490547000000007</v>
      </c>
      <c r="CX31" s="79">
        <f>CW31/BE31</f>
        <v>0.04536477178207536</v>
      </c>
      <c r="CY31" s="80">
        <v>189.090709</v>
      </c>
      <c r="CZ31" s="80">
        <f>CY31-BF31</f>
        <v>-7.149291000000005</v>
      </c>
      <c r="DA31" s="79">
        <f>CZ31/BF31</f>
        <v>-0.03643136465552387</v>
      </c>
      <c r="DB31" s="44">
        <v>713.283987</v>
      </c>
      <c r="DC31" s="80">
        <f>DB31-BI31</f>
        <v>-9.834012999999914</v>
      </c>
      <c r="DD31" s="79">
        <f>DC31/BI31</f>
        <v>-0.01359945817971605</v>
      </c>
      <c r="DE31" s="24"/>
      <c r="DF31" s="24"/>
      <c r="DG31" s="24"/>
      <c r="DH31" s="24"/>
      <c r="DI31" s="24"/>
      <c r="DJ31" s="25"/>
    </row>
    <row r="32" ht="17" customHeight="1">
      <c r="A32" t="s" s="71">
        <v>89</v>
      </c>
      <c r="B32" s="86">
        <v>0.196</v>
      </c>
      <c r="C32" s="44">
        <v>0.01</v>
      </c>
      <c r="D32" s="44">
        <v>0.023</v>
      </c>
      <c r="E32" s="44">
        <v>0.08</v>
      </c>
      <c r="F32" s="73">
        <v>0.113</v>
      </c>
      <c r="G32" s="74">
        <v>0</v>
      </c>
      <c r="H32" s="44">
        <v>0.01</v>
      </c>
      <c r="I32" s="44">
        <v>0.055</v>
      </c>
      <c r="J32" s="73">
        <v>0.065</v>
      </c>
      <c r="K32" s="74">
        <v>0.178</v>
      </c>
      <c r="L32" s="44"/>
      <c r="M32" s="44">
        <v>0.022</v>
      </c>
      <c r="N32" s="44">
        <v>0.049</v>
      </c>
      <c r="O32" s="44">
        <v>0.07100000000000001</v>
      </c>
      <c r="P32" s="44">
        <v>0.249</v>
      </c>
      <c r="Q32" s="44">
        <v>0.037</v>
      </c>
      <c r="R32" s="44">
        <v>0.008</v>
      </c>
      <c r="S32" s="44">
        <v>0.052</v>
      </c>
      <c r="T32" s="44">
        <v>0.097</v>
      </c>
      <c r="U32" s="44">
        <v>0.346</v>
      </c>
      <c r="V32" s="44">
        <v>0.029</v>
      </c>
      <c r="W32" s="44">
        <v>0.003</v>
      </c>
      <c r="X32" s="44">
        <v>0.017</v>
      </c>
      <c r="Y32" s="73">
        <v>0.049</v>
      </c>
      <c r="Z32" s="74">
        <v>0.645</v>
      </c>
      <c r="AA32" s="44">
        <v>0.012</v>
      </c>
      <c r="AB32" s="44">
        <v>0.007</v>
      </c>
      <c r="AC32" s="73">
        <v>0.664</v>
      </c>
      <c r="AD32" s="74">
        <v>0.7130000000000001</v>
      </c>
      <c r="AE32" s="44">
        <v>0.027</v>
      </c>
      <c r="AF32" s="44">
        <v>0.07199999999999999</v>
      </c>
      <c r="AG32" s="44">
        <v>0.082</v>
      </c>
      <c r="AH32" s="44">
        <v>0.181</v>
      </c>
      <c r="AI32" s="44">
        <v>0.8940000000000001</v>
      </c>
      <c r="AJ32" s="44">
        <v>0.02</v>
      </c>
      <c r="AK32" s="44">
        <v>0.077</v>
      </c>
      <c r="AL32" s="44">
        <v>0.007</v>
      </c>
      <c r="AM32" s="44">
        <v>0.104</v>
      </c>
      <c r="AN32" s="44">
        <v>0.9980000000000001</v>
      </c>
      <c r="AO32" s="44">
        <v>0.017</v>
      </c>
      <c r="AP32" s="44">
        <v>0.004</v>
      </c>
      <c r="AQ32" s="44">
        <v>0</v>
      </c>
      <c r="AR32" s="73">
        <v>0.021</v>
      </c>
      <c r="AS32" s="74">
        <v>0.051</v>
      </c>
      <c r="AT32" s="44">
        <v>0.016</v>
      </c>
      <c r="AU32" s="44">
        <v>0.018</v>
      </c>
      <c r="AV32" s="73">
        <v>0.08500000000000001</v>
      </c>
      <c r="AW32" s="74">
        <v>0.106</v>
      </c>
      <c r="AX32" s="44">
        <v>0</v>
      </c>
      <c r="AY32" s="44">
        <v>0.094</v>
      </c>
      <c r="AZ32" s="44">
        <v>0.044</v>
      </c>
      <c r="BA32" s="73">
        <v>0.138</v>
      </c>
      <c r="BB32" s="74">
        <v>0.244</v>
      </c>
      <c r="BC32" s="44">
        <v>0.011</v>
      </c>
      <c r="BD32" s="44">
        <v>0.013</v>
      </c>
      <c r="BE32" s="24"/>
      <c r="BF32" s="73">
        <v>0.024</v>
      </c>
      <c r="BG32" s="76">
        <v>-0.08000000000000002</v>
      </c>
      <c r="BH32" s="77">
        <v>-0.7692307692307693</v>
      </c>
      <c r="BI32" s="78">
        <v>0.268</v>
      </c>
      <c r="BJ32" s="76">
        <v>-0.7300000000000001</v>
      </c>
      <c r="BK32" s="79">
        <v>-0.7314629258517034</v>
      </c>
      <c r="BL32" s="44">
        <v>0.013956</v>
      </c>
      <c r="BM32" s="44">
        <v>0.032124</v>
      </c>
      <c r="BN32" s="44">
        <v>0</v>
      </c>
      <c r="BO32" s="44">
        <v>0.04608</v>
      </c>
      <c r="BP32" s="44">
        <v>0.035856</v>
      </c>
      <c r="BQ32" s="44">
        <v>0.02331</v>
      </c>
      <c r="BR32" s="44">
        <v>0.030204</v>
      </c>
      <c r="BS32" s="44">
        <v>0.012204</v>
      </c>
      <c r="BT32" s="79">
        <v>0.6780000000000003</v>
      </c>
      <c r="BU32" s="44">
        <v>0.08937</v>
      </c>
      <c r="BV32" s="44">
        <v>0.004369999999999999</v>
      </c>
      <c r="BW32" s="79">
        <v>0.05141176470588234</v>
      </c>
      <c r="BX32" s="44">
        <v>0.13545</v>
      </c>
      <c r="BY32" s="80">
        <v>0.02945</v>
      </c>
      <c r="BZ32" s="79">
        <v>0.2778301886792453</v>
      </c>
      <c r="CA32" s="44">
        <v>0</v>
      </c>
      <c r="CB32" s="80">
        <v>0</v>
      </c>
      <c r="CC32" s="79"/>
      <c r="CD32" s="44">
        <v>0.009936</v>
      </c>
      <c r="CE32" s="80">
        <v>-0.084064</v>
      </c>
      <c r="CF32" s="79">
        <v>-0.8942978723404256</v>
      </c>
      <c r="CG32" s="44">
        <v>0.02778</v>
      </c>
      <c r="CH32" s="80">
        <f>CG32-AZ32</f>
        <v>-0.01621999999999999</v>
      </c>
      <c r="CI32" s="79">
        <f>CH32/AZ32</f>
        <v>-0.3686363636363635</v>
      </c>
      <c r="CJ32" s="44">
        <v>0.037716</v>
      </c>
      <c r="CK32" s="80">
        <f>CJ32-BA32</f>
        <v>-0.100284</v>
      </c>
      <c r="CL32" s="79">
        <f>CK32/BA32</f>
        <v>-0.7266956521739131</v>
      </c>
      <c r="CM32" s="44">
        <v>0.173166</v>
      </c>
      <c r="CN32" s="80">
        <f>CM32-BB32</f>
        <v>-0.07083400000000001</v>
      </c>
      <c r="CO32" s="79">
        <f>CN32/BB32</f>
        <v>-0.2903032786885246</v>
      </c>
      <c r="CP32" s="44">
        <v>0.032154</v>
      </c>
      <c r="CQ32" s="80">
        <f>CP32-BC32</f>
        <v>0.021154</v>
      </c>
      <c r="CR32" s="79">
        <f>CQ32/BC32</f>
        <v>1.923090909090909</v>
      </c>
      <c r="CS32" s="80">
        <v>0.016476</v>
      </c>
      <c r="CT32" s="80">
        <f>CS32-BD32</f>
        <v>0.003475999999999998</v>
      </c>
      <c r="CU32" s="79">
        <f>CT32/BD32</f>
        <v>0.2673846153846153</v>
      </c>
      <c r="CV32" s="80">
        <v>0.012558</v>
      </c>
      <c r="CW32" s="80">
        <f>CV32-BE32</f>
        <v>0.012558</v>
      </c>
      <c r="CX32" s="79">
        <f>CW32/BE32</f>
      </c>
      <c r="CY32" s="80">
        <v>0.061188</v>
      </c>
      <c r="CZ32" s="80">
        <f>CY32-BF32</f>
        <v>0.037188</v>
      </c>
      <c r="DA32" s="79">
        <f>CZ32/BF32</f>
        <v>1.5495</v>
      </c>
      <c r="DB32" s="44">
        <v>0.234354</v>
      </c>
      <c r="DC32" s="80">
        <f>DB32-BI32</f>
        <v>-0.03364600000000001</v>
      </c>
      <c r="DD32" s="79">
        <f>DC32/BI32</f>
        <v>-0.125544776119403</v>
      </c>
      <c r="DE32" s="24"/>
      <c r="DF32" s="24"/>
      <c r="DG32" s="24"/>
      <c r="DH32" s="24"/>
      <c r="DI32" s="24"/>
      <c r="DJ32" s="25"/>
    </row>
    <row r="33" ht="17" customHeight="1">
      <c r="A33" t="s" s="71">
        <v>90</v>
      </c>
      <c r="B33" s="72">
        <v>117.219194</v>
      </c>
      <c r="C33" s="44">
        <v>11.788</v>
      </c>
      <c r="D33" s="44">
        <v>10.834</v>
      </c>
      <c r="E33" s="44">
        <v>10.2998</v>
      </c>
      <c r="F33" s="73">
        <v>32.9218</v>
      </c>
      <c r="G33" s="74">
        <v>9.553000000000001</v>
      </c>
      <c r="H33" s="44">
        <v>9.175000000000001</v>
      </c>
      <c r="I33" s="44">
        <v>8.970000000000001</v>
      </c>
      <c r="J33" s="73">
        <v>27.698</v>
      </c>
      <c r="K33" s="74">
        <v>60.6198</v>
      </c>
      <c r="L33" s="44">
        <v>8.759103999999999</v>
      </c>
      <c r="M33" s="44">
        <v>8.353</v>
      </c>
      <c r="N33" s="44">
        <v>9.0839</v>
      </c>
      <c r="O33" s="44">
        <v>26.196004</v>
      </c>
      <c r="P33" s="44">
        <v>86.815804</v>
      </c>
      <c r="Q33" s="44">
        <v>10.000605</v>
      </c>
      <c r="R33" s="44">
        <v>11.0498</v>
      </c>
      <c r="S33" s="44">
        <v>12.645</v>
      </c>
      <c r="T33" s="44">
        <v>33.695405</v>
      </c>
      <c r="U33" s="44">
        <v>120.511209</v>
      </c>
      <c r="V33" s="44">
        <v>12.756</v>
      </c>
      <c r="W33" s="44">
        <v>11.95</v>
      </c>
      <c r="X33" s="44">
        <v>11.597</v>
      </c>
      <c r="Y33" s="73">
        <v>36.303</v>
      </c>
      <c r="Z33" s="74">
        <v>9.885999999999999</v>
      </c>
      <c r="AA33" s="44">
        <v>9.172000000000001</v>
      </c>
      <c r="AB33" s="44">
        <v>9.23</v>
      </c>
      <c r="AC33" s="73">
        <v>28.288</v>
      </c>
      <c r="AD33" s="74">
        <v>64.59099999999999</v>
      </c>
      <c r="AE33" s="44">
        <v>8.517951</v>
      </c>
      <c r="AF33" s="44">
        <v>8.734999999999999</v>
      </c>
      <c r="AG33" s="44">
        <v>9.3504</v>
      </c>
      <c r="AH33" s="44">
        <v>26.603351</v>
      </c>
      <c r="AI33" s="44">
        <v>91.194351</v>
      </c>
      <c r="AJ33" s="44">
        <v>9.782909999999998</v>
      </c>
      <c r="AK33" s="44">
        <v>10.1463</v>
      </c>
      <c r="AL33" s="44">
        <v>11.643</v>
      </c>
      <c r="AM33" s="44">
        <v>31.57221</v>
      </c>
      <c r="AN33" s="44">
        <v>122.766561</v>
      </c>
      <c r="AO33" s="44">
        <v>12.015977</v>
      </c>
      <c r="AP33" s="44">
        <v>10.8492</v>
      </c>
      <c r="AQ33" s="44">
        <v>11.239</v>
      </c>
      <c r="AR33" s="73">
        <v>34.10417700000001</v>
      </c>
      <c r="AS33" s="74">
        <v>9.925800000000001</v>
      </c>
      <c r="AT33" s="44">
        <v>9.1096</v>
      </c>
      <c r="AU33" s="44">
        <v>9.301</v>
      </c>
      <c r="AV33" s="73">
        <v>28.3364</v>
      </c>
      <c r="AW33" s="74">
        <v>62.44057700000001</v>
      </c>
      <c r="AX33" s="44">
        <v>9.357200000000001</v>
      </c>
      <c r="AY33" s="44">
        <v>8.6942</v>
      </c>
      <c r="AZ33" s="44">
        <v>8.779999999999999</v>
      </c>
      <c r="BA33" s="73">
        <v>26.8314</v>
      </c>
      <c r="BB33" s="74">
        <v>89.27197700000002</v>
      </c>
      <c r="BC33" s="44">
        <v>10.1677</v>
      </c>
      <c r="BD33" s="44">
        <v>10.5744</v>
      </c>
      <c r="BE33" s="44">
        <v>11.449165</v>
      </c>
      <c r="BF33" s="73">
        <v>32.191265</v>
      </c>
      <c r="BG33" s="76">
        <v>0.619055000000003</v>
      </c>
      <c r="BH33" s="77">
        <v>0.01960759161300407</v>
      </c>
      <c r="BI33" s="78">
        <v>121.463242</v>
      </c>
      <c r="BJ33" s="76">
        <v>-1.303318999999973</v>
      </c>
      <c r="BK33" s="79">
        <v>-0.01061623775549092</v>
      </c>
      <c r="BL33" s="44">
        <v>11.982991</v>
      </c>
      <c r="BM33" s="44">
        <v>10.22263</v>
      </c>
      <c r="BN33" s="44">
        <v>10.95946</v>
      </c>
      <c r="BO33" s="44">
        <v>33.165081</v>
      </c>
      <c r="BP33" s="44">
        <v>9.662081000000001</v>
      </c>
      <c r="BQ33" s="44">
        <v>9.256864999999999</v>
      </c>
      <c r="BR33" s="44">
        <v>9.714199000000001</v>
      </c>
      <c r="BS33" s="44">
        <v>0.4131990000000005</v>
      </c>
      <c r="BT33" s="79">
        <v>0.04442522309429099</v>
      </c>
      <c r="BU33" s="44">
        <v>28.633145</v>
      </c>
      <c r="BV33" s="44">
        <v>0.2967449999999943</v>
      </c>
      <c r="BW33" s="79">
        <v>0.01047221947742106</v>
      </c>
      <c r="BX33" s="44">
        <v>61.798226</v>
      </c>
      <c r="BY33" s="80">
        <v>-0.6423510000000121</v>
      </c>
      <c r="BZ33" s="79">
        <v>-0.01028739692780244</v>
      </c>
      <c r="CA33" s="44">
        <v>9.074482</v>
      </c>
      <c r="CB33" s="80">
        <v>-0.2827180000000009</v>
      </c>
      <c r="CC33" s="79">
        <v>-0.03021395289189083</v>
      </c>
      <c r="CD33" s="44">
        <v>9.475705</v>
      </c>
      <c r="CE33" s="80">
        <v>0.7815049999999992</v>
      </c>
      <c r="CF33" s="79">
        <v>0.08988808631041374</v>
      </c>
      <c r="CG33" s="44">
        <v>9.210924</v>
      </c>
      <c r="CH33" s="80">
        <f>CG33-AZ33</f>
        <v>0.430924000000001</v>
      </c>
      <c r="CI33" s="79">
        <f>CH33/AZ33</f>
        <v>0.04908018223234636</v>
      </c>
      <c r="CJ33" s="44">
        <v>27.761111</v>
      </c>
      <c r="CK33" s="80">
        <f>CJ33-BA33</f>
        <v>0.9297109999999975</v>
      </c>
      <c r="CL33" s="79">
        <f>CK33/BA33</f>
        <v>0.03465011143660031</v>
      </c>
      <c r="CM33" s="44">
        <v>89.559337</v>
      </c>
      <c r="CN33" s="80">
        <f>CM33-BB33</f>
        <v>0.2873599999999783</v>
      </c>
      <c r="CO33" s="79">
        <f>CN33/BB33</f>
        <v>0.003218927256422004</v>
      </c>
      <c r="CP33" s="44">
        <v>9.89845</v>
      </c>
      <c r="CQ33" s="80">
        <f>CP33-BC33</f>
        <v>-0.2692499999999995</v>
      </c>
      <c r="CR33" s="79">
        <f>CQ33/BC33</f>
        <v>-0.0264809150545354</v>
      </c>
      <c r="CS33" s="80">
        <v>10.430527</v>
      </c>
      <c r="CT33" s="80">
        <f>CS33-BD33</f>
        <v>-0.143873000000001</v>
      </c>
      <c r="CU33" s="79">
        <f>CT33/BD33</f>
        <v>-0.01360578377969445</v>
      </c>
      <c r="CV33" s="80">
        <v>12.21251</v>
      </c>
      <c r="CW33" s="80">
        <f>CV33-BE33</f>
        <v>0.7633449999999993</v>
      </c>
      <c r="CX33" s="79">
        <f>CW33/BE33</f>
        <v>0.06667254773601387</v>
      </c>
      <c r="CY33" s="80">
        <v>32.541487</v>
      </c>
      <c r="CZ33" s="80">
        <f>CY33-BF33</f>
        <v>0.3502220000000023</v>
      </c>
      <c r="DA33" s="79">
        <f>CZ33/BF33</f>
        <v>0.010879410920944</v>
      </c>
      <c r="DB33" s="44">
        <v>122.100824</v>
      </c>
      <c r="DC33" s="80">
        <f>DB33-BI33</f>
        <v>0.6375819999999806</v>
      </c>
      <c r="DD33" s="79">
        <f>DC33/BI33</f>
        <v>0.005249176536881672</v>
      </c>
      <c r="DE33" s="24"/>
      <c r="DF33" s="24"/>
      <c r="DG33" s="24"/>
      <c r="DH33" s="24"/>
      <c r="DI33" s="24"/>
      <c r="DJ33" s="25"/>
    </row>
    <row r="34" ht="17" customHeight="1">
      <c r="A34" t="s" s="61">
        <v>91</v>
      </c>
      <c r="B34" s="89">
        <v>137.43</v>
      </c>
      <c r="C34" s="91">
        <v>21.986</v>
      </c>
      <c r="D34" s="91">
        <v>19.131</v>
      </c>
      <c r="E34" s="91">
        <v>20.653</v>
      </c>
      <c r="F34" s="92">
        <v>61.77000000000001</v>
      </c>
      <c r="G34" s="93">
        <v>17.125</v>
      </c>
      <c r="H34" s="91">
        <v>7.344</v>
      </c>
      <c r="I34" s="91">
        <v>4.815</v>
      </c>
      <c r="J34" s="92">
        <v>29.284</v>
      </c>
      <c r="K34" s="93">
        <v>91.05400000000002</v>
      </c>
      <c r="L34" s="91">
        <v>0.006</v>
      </c>
      <c r="M34" s="91">
        <v>0.392</v>
      </c>
      <c r="N34" s="91">
        <v>4.542</v>
      </c>
      <c r="O34" s="91">
        <v>4.94</v>
      </c>
      <c r="P34" s="91">
        <v>95.99400000000001</v>
      </c>
      <c r="Q34" s="91">
        <v>10.397</v>
      </c>
      <c r="R34" s="91">
        <v>16.134</v>
      </c>
      <c r="S34" s="91">
        <v>20.053</v>
      </c>
      <c r="T34" s="91">
        <v>46.584</v>
      </c>
      <c r="U34" s="91">
        <v>142.578</v>
      </c>
      <c r="V34" s="91">
        <v>20.651</v>
      </c>
      <c r="W34" s="91">
        <v>21.648</v>
      </c>
      <c r="X34" s="91">
        <v>21.898</v>
      </c>
      <c r="Y34" s="92">
        <v>64.197</v>
      </c>
      <c r="Z34" s="93">
        <v>15.219</v>
      </c>
      <c r="AA34" s="91">
        <v>7.19</v>
      </c>
      <c r="AB34" s="91">
        <v>2.629</v>
      </c>
      <c r="AC34" s="92">
        <v>25.038</v>
      </c>
      <c r="AD34" s="93">
        <v>89.235</v>
      </c>
      <c r="AE34" s="91">
        <v>0.001</v>
      </c>
      <c r="AF34" s="91">
        <v>0</v>
      </c>
      <c r="AG34" s="91">
        <v>5.066</v>
      </c>
      <c r="AH34" s="91">
        <v>5.067</v>
      </c>
      <c r="AI34" s="91">
        <v>94.30199999999999</v>
      </c>
      <c r="AJ34" s="91">
        <v>12.928</v>
      </c>
      <c r="AK34" s="91">
        <v>17.061</v>
      </c>
      <c r="AL34" s="91">
        <v>21.363</v>
      </c>
      <c r="AM34" s="91">
        <v>51.352</v>
      </c>
      <c r="AN34" s="91">
        <v>145.654</v>
      </c>
      <c r="AO34" s="91">
        <v>23.125</v>
      </c>
      <c r="AP34" s="91">
        <v>22.637</v>
      </c>
      <c r="AQ34" s="91">
        <v>23.061</v>
      </c>
      <c r="AR34" s="92">
        <v>68.82299999999999</v>
      </c>
      <c r="AS34" s="93">
        <v>19.925</v>
      </c>
      <c r="AT34" s="91">
        <v>7.364</v>
      </c>
      <c r="AU34" s="91">
        <v>3.836</v>
      </c>
      <c r="AV34" s="92">
        <v>31.125</v>
      </c>
      <c r="AW34" s="93">
        <v>99.94799999999999</v>
      </c>
      <c r="AX34" s="91">
        <v>0</v>
      </c>
      <c r="AY34" s="91">
        <v>0</v>
      </c>
      <c r="AZ34" s="91">
        <v>5.092</v>
      </c>
      <c r="BA34" s="92">
        <v>5.092</v>
      </c>
      <c r="BB34" s="93">
        <v>105.04</v>
      </c>
      <c r="BC34" s="91">
        <v>14.119</v>
      </c>
      <c r="BD34" s="91">
        <v>17.213</v>
      </c>
      <c r="BE34" s="91">
        <v>24.108</v>
      </c>
      <c r="BF34" s="92">
        <v>55.44</v>
      </c>
      <c r="BG34" s="94">
        <v>4.087999999999994</v>
      </c>
      <c r="BH34" s="95">
        <v>0.07960741548527794</v>
      </c>
      <c r="BI34" s="96">
        <v>160.48</v>
      </c>
      <c r="BJ34" s="94">
        <v>14.82599999999999</v>
      </c>
      <c r="BK34" s="97">
        <v>0.1017891715984456</v>
      </c>
      <c r="BL34" s="91">
        <v>27.007</v>
      </c>
      <c r="BM34" s="91">
        <v>20.11</v>
      </c>
      <c r="BN34" s="91">
        <v>23.622</v>
      </c>
      <c r="BO34" s="91">
        <v>70.739</v>
      </c>
      <c r="BP34" s="91">
        <v>17.66</v>
      </c>
      <c r="BQ34" s="91">
        <v>12.731</v>
      </c>
      <c r="BR34" s="91">
        <v>4.439</v>
      </c>
      <c r="BS34" s="91">
        <v>0.6030000000000002</v>
      </c>
      <c r="BT34" s="97">
        <v>0.1571949947862357</v>
      </c>
      <c r="BU34" s="91">
        <v>34.83</v>
      </c>
      <c r="BV34" s="91">
        <v>3.704999999999998</v>
      </c>
      <c r="BW34" s="97">
        <v>0.1190361445783132</v>
      </c>
      <c r="BX34" s="91">
        <v>105.569</v>
      </c>
      <c r="BY34" s="98">
        <v>5.621000000000009</v>
      </c>
      <c r="BZ34" s="97">
        <v>0.05623924440709178</v>
      </c>
      <c r="CA34" s="91">
        <v>0</v>
      </c>
      <c r="CB34" s="98">
        <v>0</v>
      </c>
      <c r="CC34" s="97"/>
      <c r="CD34" s="91">
        <v>0.002</v>
      </c>
      <c r="CE34" s="98">
        <v>0.002</v>
      </c>
      <c r="CF34" s="97"/>
      <c r="CG34" s="91">
        <v>3.894</v>
      </c>
      <c r="CH34" s="98">
        <f>CG34-AZ34</f>
        <v>-1.198</v>
      </c>
      <c r="CI34" s="97">
        <f>CH34/AZ34</f>
        <v>-0.2352710133542811</v>
      </c>
      <c r="CJ34" s="91">
        <v>3.896</v>
      </c>
      <c r="CK34" s="98">
        <f>CJ34-BA34</f>
        <v>-1.196</v>
      </c>
      <c r="CL34" s="97">
        <f>CK34/BA34</f>
        <v>-0.234878240377062</v>
      </c>
      <c r="CM34" s="91">
        <v>109.465</v>
      </c>
      <c r="CN34" s="98">
        <f>CM34-BB34</f>
        <v>4.425000000000011</v>
      </c>
      <c r="CO34" s="97">
        <f>CN34/BB34</f>
        <v>0.04212680883472974</v>
      </c>
      <c r="CP34" s="91">
        <v>17.988</v>
      </c>
      <c r="CQ34" s="98">
        <f>CP34-BC34</f>
        <v>3.869</v>
      </c>
      <c r="CR34" s="97">
        <f>CQ34/BC34</f>
        <v>0.274027905659041</v>
      </c>
      <c r="CS34" s="98">
        <v>26.814</v>
      </c>
      <c r="CT34" s="98">
        <f>CS34-BD34</f>
        <v>9.600999999999999</v>
      </c>
      <c r="CU34" s="97">
        <f>CT34/BD34</f>
        <v>0.5577760994597106</v>
      </c>
      <c r="CV34" s="98">
        <v>25.066</v>
      </c>
      <c r="CW34" s="98">
        <f>CV34-BE34</f>
        <v>0.9579999999999984</v>
      </c>
      <c r="CX34" s="97">
        <f>CW34/BE34</f>
        <v>0.03973784635805535</v>
      </c>
      <c r="CY34" s="98">
        <v>69.86799999999999</v>
      </c>
      <c r="CZ34" s="98">
        <f>CY34-BF34</f>
        <v>14.428</v>
      </c>
      <c r="DA34" s="97">
        <f>CZ34/BF34</f>
        <v>0.2602453102453102</v>
      </c>
      <c r="DB34" s="91">
        <v>179.333</v>
      </c>
      <c r="DC34" s="98">
        <f>DB34-BI34</f>
        <v>18.85300000000001</v>
      </c>
      <c r="DD34" s="97">
        <f>DC34/BI34</f>
        <v>0.1174788135593221</v>
      </c>
      <c r="DE34" s="24"/>
      <c r="DF34" s="24"/>
      <c r="DG34" s="24"/>
      <c r="DH34" s="24"/>
      <c r="DI34" s="24"/>
      <c r="DJ34" s="25"/>
    </row>
    <row r="35" ht="17" customHeight="1">
      <c r="A35" t="s" s="71">
        <v>92</v>
      </c>
      <c r="B35" s="72">
        <v>137.43</v>
      </c>
      <c r="C35" s="44">
        <v>21.986</v>
      </c>
      <c r="D35" s="44">
        <v>19.131</v>
      </c>
      <c r="E35" s="44">
        <v>20.653</v>
      </c>
      <c r="F35" s="73">
        <v>61.77000000000001</v>
      </c>
      <c r="G35" s="74">
        <v>17.125</v>
      </c>
      <c r="H35" s="44">
        <v>7.344</v>
      </c>
      <c r="I35" s="44">
        <v>4.815</v>
      </c>
      <c r="J35" s="73">
        <v>29.284</v>
      </c>
      <c r="K35" s="74">
        <v>91.05400000000002</v>
      </c>
      <c r="L35" s="44">
        <v>0.006</v>
      </c>
      <c r="M35" s="44">
        <v>0.392</v>
      </c>
      <c r="N35" s="44">
        <v>4.542</v>
      </c>
      <c r="O35" s="44">
        <v>4.94</v>
      </c>
      <c r="P35" s="44">
        <v>95.99400000000001</v>
      </c>
      <c r="Q35" s="44">
        <v>10.397</v>
      </c>
      <c r="R35" s="44">
        <v>16.134</v>
      </c>
      <c r="S35" s="44">
        <v>20.053</v>
      </c>
      <c r="T35" s="44">
        <v>46.584</v>
      </c>
      <c r="U35" s="44">
        <v>142.578</v>
      </c>
      <c r="V35" s="44">
        <v>20.651</v>
      </c>
      <c r="W35" s="44">
        <v>21.648</v>
      </c>
      <c r="X35" s="44">
        <v>21.898</v>
      </c>
      <c r="Y35" s="73">
        <v>64.197</v>
      </c>
      <c r="Z35" s="74">
        <v>15.219</v>
      </c>
      <c r="AA35" s="44">
        <v>7.19</v>
      </c>
      <c r="AB35" s="44">
        <v>2.629</v>
      </c>
      <c r="AC35" s="73">
        <v>25.038</v>
      </c>
      <c r="AD35" s="74">
        <v>89.235</v>
      </c>
      <c r="AE35" s="44">
        <v>0.001</v>
      </c>
      <c r="AF35" s="44">
        <v>0</v>
      </c>
      <c r="AG35" s="44">
        <v>5.066</v>
      </c>
      <c r="AH35" s="44">
        <v>5.067</v>
      </c>
      <c r="AI35" s="44">
        <v>94.30199999999999</v>
      </c>
      <c r="AJ35" s="44">
        <v>12.928</v>
      </c>
      <c r="AK35" s="44">
        <v>17.061</v>
      </c>
      <c r="AL35" s="44">
        <v>21.363</v>
      </c>
      <c r="AM35" s="44">
        <v>51.352</v>
      </c>
      <c r="AN35" s="44">
        <v>145.654</v>
      </c>
      <c r="AO35" s="44">
        <v>23.125</v>
      </c>
      <c r="AP35" s="44">
        <v>22.637</v>
      </c>
      <c r="AQ35" s="44">
        <v>23.061</v>
      </c>
      <c r="AR35" s="73">
        <v>68.82299999999999</v>
      </c>
      <c r="AS35" s="74">
        <v>19.925</v>
      </c>
      <c r="AT35" s="44">
        <v>7.364</v>
      </c>
      <c r="AU35" s="44">
        <v>3.836</v>
      </c>
      <c r="AV35" s="73">
        <v>31.125</v>
      </c>
      <c r="AW35" s="74">
        <v>99.94799999999999</v>
      </c>
      <c r="AX35" s="44">
        <v>0</v>
      </c>
      <c r="AY35" s="44">
        <v>0</v>
      </c>
      <c r="AZ35" s="44">
        <v>5.092</v>
      </c>
      <c r="BA35" s="73">
        <v>5.092</v>
      </c>
      <c r="BB35" s="74">
        <v>105.04</v>
      </c>
      <c r="BC35" s="44">
        <v>14.119</v>
      </c>
      <c r="BD35" s="44">
        <v>17.213</v>
      </c>
      <c r="BE35" s="44">
        <v>24.108</v>
      </c>
      <c r="BF35" s="73">
        <v>55.44</v>
      </c>
      <c r="BG35" s="76">
        <v>4.087999999999994</v>
      </c>
      <c r="BH35" s="77">
        <v>0.07960741548527794</v>
      </c>
      <c r="BI35" s="78">
        <v>160.48</v>
      </c>
      <c r="BJ35" s="76">
        <v>14.82599999999999</v>
      </c>
      <c r="BK35" s="79">
        <v>0.1017891715984456</v>
      </c>
      <c r="BL35" s="44">
        <v>27.007</v>
      </c>
      <c r="BM35" s="44">
        <v>20.11</v>
      </c>
      <c r="BN35" s="44">
        <v>23.622</v>
      </c>
      <c r="BO35" s="44">
        <v>70.739</v>
      </c>
      <c r="BP35" s="44">
        <v>17.66</v>
      </c>
      <c r="BQ35" s="44">
        <v>12.731</v>
      </c>
      <c r="BR35" s="44">
        <v>4.439</v>
      </c>
      <c r="BS35" s="44">
        <v>0.6030000000000002</v>
      </c>
      <c r="BT35" s="79">
        <v>0.1571949947862357</v>
      </c>
      <c r="BU35" s="44">
        <v>34.83</v>
      </c>
      <c r="BV35" s="44">
        <v>3.704999999999998</v>
      </c>
      <c r="BW35" s="79">
        <v>0.1190361445783132</v>
      </c>
      <c r="BX35" s="44">
        <v>105.569</v>
      </c>
      <c r="BY35" s="80">
        <v>5.621000000000009</v>
      </c>
      <c r="BZ35" s="79">
        <v>0.05623924440709178</v>
      </c>
      <c r="CA35" s="44">
        <v>0</v>
      </c>
      <c r="CB35" s="80">
        <v>0</v>
      </c>
      <c r="CC35" s="79"/>
      <c r="CD35" s="24"/>
      <c r="CE35" s="80">
        <v>0</v>
      </c>
      <c r="CF35" s="79"/>
      <c r="CG35" s="44">
        <v>3.894</v>
      </c>
      <c r="CH35" s="80">
        <f>CG35-AZ35</f>
        <v>-1.198</v>
      </c>
      <c r="CI35" s="79">
        <f>CH35/AZ35</f>
        <v>-0.2352710133542811</v>
      </c>
      <c r="CJ35" s="44">
        <v>3.896</v>
      </c>
      <c r="CK35" s="80">
        <f>CJ35-BA35</f>
        <v>-1.196</v>
      </c>
      <c r="CL35" s="79">
        <f>CK35/BA35</f>
        <v>-0.234878240377062</v>
      </c>
      <c r="CM35" s="44">
        <v>109.465</v>
      </c>
      <c r="CN35" s="80">
        <f>CM35-BB35</f>
        <v>4.425000000000011</v>
      </c>
      <c r="CO35" s="79">
        <f>CN35/BB35</f>
        <v>0.04212680883472974</v>
      </c>
      <c r="CP35" s="44">
        <v>17.988</v>
      </c>
      <c r="CQ35" s="80">
        <f>CP35-BC35</f>
        <v>3.869</v>
      </c>
      <c r="CR35" s="79">
        <f>CQ35/BC35</f>
        <v>0.274027905659041</v>
      </c>
      <c r="CS35" s="80">
        <v>26.814</v>
      </c>
      <c r="CT35" s="80">
        <f>CS35-BD35</f>
        <v>9.600999999999999</v>
      </c>
      <c r="CU35" s="79">
        <f>CT35/BD35</f>
        <v>0.5577760994597106</v>
      </c>
      <c r="CV35" s="80">
        <v>25.066</v>
      </c>
      <c r="CW35" s="80">
        <f>CV35-BE35</f>
        <v>0.9579999999999984</v>
      </c>
      <c r="CX35" s="79">
        <f>CW35/BE35</f>
        <v>0.03973784635805535</v>
      </c>
      <c r="CY35" s="80">
        <v>69.86799999999999</v>
      </c>
      <c r="CZ35" s="80">
        <f>CY35-BF35</f>
        <v>14.428</v>
      </c>
      <c r="DA35" s="79">
        <f>CZ35/BF35</f>
        <v>0.2602453102453102</v>
      </c>
      <c r="DB35" s="44">
        <v>179.333</v>
      </c>
      <c r="DC35" s="80">
        <f>DB35-BI35</f>
        <v>18.85300000000001</v>
      </c>
      <c r="DD35" s="79">
        <f>DC35/BI35</f>
        <v>0.1174788135593221</v>
      </c>
      <c r="DE35" s="24"/>
      <c r="DF35" s="24"/>
      <c r="DG35" s="24"/>
      <c r="DH35" s="24"/>
      <c r="DI35" s="24"/>
      <c r="DJ35" s="25"/>
    </row>
    <row r="36" ht="17" customHeight="1">
      <c r="A36" t="s" s="71">
        <v>93</v>
      </c>
      <c r="B36" s="99">
        <v>34.556</v>
      </c>
      <c r="C36" s="44">
        <v>5.037</v>
      </c>
      <c r="D36" s="44">
        <v>3.061</v>
      </c>
      <c r="E36" s="44">
        <v>10.167</v>
      </c>
      <c r="F36" s="73">
        <v>18.265</v>
      </c>
      <c r="G36" s="74">
        <v>5.89</v>
      </c>
      <c r="H36" s="44">
        <v>0</v>
      </c>
      <c r="I36" s="44">
        <v>0</v>
      </c>
      <c r="J36" s="73">
        <v>5.89</v>
      </c>
      <c r="K36" s="74">
        <v>24.155</v>
      </c>
      <c r="L36" s="44"/>
      <c r="M36" s="44">
        <v>0.392</v>
      </c>
      <c r="N36" s="44">
        <v>0</v>
      </c>
      <c r="O36" s="44">
        <v>0.392</v>
      </c>
      <c r="P36" s="44">
        <v>24.547</v>
      </c>
      <c r="Q36" s="44">
        <v>1.375</v>
      </c>
      <c r="R36" s="44">
        <v>3.708</v>
      </c>
      <c r="S36" s="44">
        <v>4.828</v>
      </c>
      <c r="T36" s="44">
        <v>9.911000000000001</v>
      </c>
      <c r="U36" s="44">
        <v>34.458</v>
      </c>
      <c r="V36" s="44">
        <v>5.045</v>
      </c>
      <c r="W36" s="44">
        <v>5.192</v>
      </c>
      <c r="X36" s="44">
        <v>8.617000000000001</v>
      </c>
      <c r="Y36" s="73">
        <v>18.854</v>
      </c>
      <c r="Z36" s="74">
        <v>5.45</v>
      </c>
      <c r="AA36" s="44">
        <v>0</v>
      </c>
      <c r="AB36" s="44">
        <v>0</v>
      </c>
      <c r="AC36" s="73">
        <v>5.45</v>
      </c>
      <c r="AD36" s="74">
        <v>24.304</v>
      </c>
      <c r="AE36" s="44"/>
      <c r="AF36" s="44">
        <v>0</v>
      </c>
      <c r="AG36" s="44">
        <v>0.41</v>
      </c>
      <c r="AH36" s="44">
        <v>0.41</v>
      </c>
      <c r="AI36" s="44">
        <v>24.714</v>
      </c>
      <c r="AJ36" s="44">
        <v>1.406</v>
      </c>
      <c r="AK36" s="44">
        <v>5.356</v>
      </c>
      <c r="AL36" s="44">
        <v>5.481</v>
      </c>
      <c r="AM36" s="44">
        <v>12.243</v>
      </c>
      <c r="AN36" s="44">
        <v>36.957</v>
      </c>
      <c r="AO36" s="44">
        <v>5.535</v>
      </c>
      <c r="AP36" s="44">
        <v>5.007</v>
      </c>
      <c r="AQ36" s="44">
        <v>7.987</v>
      </c>
      <c r="AR36" s="73">
        <v>18.529</v>
      </c>
      <c r="AS36" s="74">
        <v>2.93</v>
      </c>
      <c r="AT36" s="44">
        <v>7.364</v>
      </c>
      <c r="AU36" s="44">
        <v>0</v>
      </c>
      <c r="AV36" s="73">
        <v>10.294</v>
      </c>
      <c r="AW36" s="74">
        <v>28.823</v>
      </c>
      <c r="AX36" s="44">
        <v>0</v>
      </c>
      <c r="AY36" s="44">
        <v>0</v>
      </c>
      <c r="AZ36" s="44">
        <v>0</v>
      </c>
      <c r="BA36" s="73">
        <v>0</v>
      </c>
      <c r="BB36" s="74">
        <v>28.823</v>
      </c>
      <c r="BC36" s="44">
        <v>3.07</v>
      </c>
      <c r="BD36" s="44">
        <v>5.13</v>
      </c>
      <c r="BE36" s="44">
        <v>5.163</v>
      </c>
      <c r="BF36" s="73">
        <v>13.363</v>
      </c>
      <c r="BG36" s="76">
        <v>1.119999999999999</v>
      </c>
      <c r="BH36" s="77">
        <v>0.09148084619782737</v>
      </c>
      <c r="BI36" s="78">
        <v>42.186</v>
      </c>
      <c r="BJ36" s="76">
        <v>5.228999999999999</v>
      </c>
      <c r="BK36" s="79">
        <v>0.1414887572043184</v>
      </c>
      <c r="BL36" s="44">
        <v>4.995</v>
      </c>
      <c r="BM36" s="44">
        <v>4.818</v>
      </c>
      <c r="BN36" s="44">
        <v>7.587</v>
      </c>
      <c r="BO36" s="44">
        <v>17.4</v>
      </c>
      <c r="BP36" s="44">
        <v>3.699</v>
      </c>
      <c r="BQ36" s="44">
        <v>0</v>
      </c>
      <c r="BR36" s="44">
        <v>0</v>
      </c>
      <c r="BS36" s="44">
        <v>0</v>
      </c>
      <c r="BT36" s="79"/>
      <c r="BU36" s="44">
        <v>3.699</v>
      </c>
      <c r="BV36" s="44">
        <v>-6.595000000000001</v>
      </c>
      <c r="BW36" s="79">
        <v>-0.6406644647367399</v>
      </c>
      <c r="BX36" s="44">
        <v>21.099</v>
      </c>
      <c r="BY36" s="80">
        <v>-7.724000000000004</v>
      </c>
      <c r="BZ36" s="79">
        <v>-0.2679804322936545</v>
      </c>
      <c r="CA36" s="44">
        <v>0</v>
      </c>
      <c r="CB36" s="80">
        <v>0</v>
      </c>
      <c r="CC36" s="79"/>
      <c r="CD36" s="44">
        <v>0</v>
      </c>
      <c r="CE36" s="80">
        <v>0</v>
      </c>
      <c r="CF36" s="79"/>
      <c r="CG36" s="44">
        <v>0</v>
      </c>
      <c r="CH36" s="80">
        <f>CG36-AZ36</f>
        <v>0</v>
      </c>
      <c r="CI36" s="79">
        <f>CH36/AZ36</f>
      </c>
      <c r="CJ36" s="44">
        <v>0</v>
      </c>
      <c r="CK36" s="80">
        <f>CJ36-BA36</f>
        <v>0</v>
      </c>
      <c r="CL36" s="79">
        <f>CK36/BA36</f>
      </c>
      <c r="CM36" s="44">
        <v>21.099</v>
      </c>
      <c r="CN36" s="80">
        <f>CM36-BB36</f>
        <v>-7.724000000000004</v>
      </c>
      <c r="CO36" s="79">
        <f>CN36/BB36</f>
        <v>-0.2679804322936545</v>
      </c>
      <c r="CP36" s="44">
        <v>0.598</v>
      </c>
      <c r="CQ36" s="80">
        <f>CP36-BC36</f>
        <v>-2.472</v>
      </c>
      <c r="CR36" s="79">
        <f>CQ36/BC36</f>
        <v>-0.8052117263843649</v>
      </c>
      <c r="CS36" s="80">
        <v>5.016</v>
      </c>
      <c r="CT36" s="80">
        <f>CS36-BD36</f>
        <v>-0.1139999999999999</v>
      </c>
      <c r="CU36" s="79">
        <f>CT36/BD36</f>
        <v>-0.0222222222222222</v>
      </c>
      <c r="CV36" s="80">
        <v>5.32</v>
      </c>
      <c r="CW36" s="80">
        <f>CV36-BE36</f>
        <v>0.157</v>
      </c>
      <c r="CX36" s="79">
        <f>CW36/BE36</f>
        <v>0.03040867712570211</v>
      </c>
      <c r="CY36" s="80">
        <v>10.934</v>
      </c>
      <c r="CZ36" s="80">
        <f>CY36-BF36</f>
        <v>-2.428999999999998</v>
      </c>
      <c r="DA36" s="79">
        <f>CZ36/BF36</f>
        <v>-0.181770560502881</v>
      </c>
      <c r="DB36" s="44">
        <v>32.033</v>
      </c>
      <c r="DC36" s="80">
        <f>DB36-BI36</f>
        <v>-10.153</v>
      </c>
      <c r="DD36" s="79">
        <f>DC36/BI36</f>
        <v>-0.2406722609396482</v>
      </c>
      <c r="DE36" s="24"/>
      <c r="DF36" s="24"/>
      <c r="DG36" s="24"/>
      <c r="DH36" s="24"/>
      <c r="DI36" s="24"/>
      <c r="DJ36" s="25"/>
    </row>
    <row r="37" ht="17" customHeight="1">
      <c r="A37" t="s" s="71">
        <v>94</v>
      </c>
      <c r="B37" s="99">
        <v>102.874</v>
      </c>
      <c r="C37" s="44">
        <v>16.949</v>
      </c>
      <c r="D37" s="44">
        <v>16.07</v>
      </c>
      <c r="E37" s="44">
        <v>10.486</v>
      </c>
      <c r="F37" s="73">
        <v>43.50500000000001</v>
      </c>
      <c r="G37" s="74">
        <v>11.235</v>
      </c>
      <c r="H37" s="44">
        <v>7.344</v>
      </c>
      <c r="I37" s="44">
        <v>4.815</v>
      </c>
      <c r="J37" s="73">
        <v>23.394</v>
      </c>
      <c r="K37" s="74">
        <v>66.89900000000002</v>
      </c>
      <c r="L37" s="44">
        <v>0.006</v>
      </c>
      <c r="M37" s="44">
        <v>0</v>
      </c>
      <c r="N37" s="44">
        <v>4.542</v>
      </c>
      <c r="O37" s="44">
        <v>4.548</v>
      </c>
      <c r="P37" s="44">
        <v>71.44700000000002</v>
      </c>
      <c r="Q37" s="44">
        <v>9.022</v>
      </c>
      <c r="R37" s="44">
        <v>12.426</v>
      </c>
      <c r="S37" s="44">
        <v>15.225</v>
      </c>
      <c r="T37" s="44">
        <v>36.673</v>
      </c>
      <c r="U37" s="44">
        <v>108.12</v>
      </c>
      <c r="V37" s="44">
        <v>15.606</v>
      </c>
      <c r="W37" s="44">
        <v>16.456</v>
      </c>
      <c r="X37" s="44">
        <v>13.281</v>
      </c>
      <c r="Y37" s="73">
        <v>45.343</v>
      </c>
      <c r="Z37" s="74">
        <v>9.769</v>
      </c>
      <c r="AA37" s="44">
        <v>7.19</v>
      </c>
      <c r="AB37" s="44">
        <v>2.629</v>
      </c>
      <c r="AC37" s="73">
        <v>19.588</v>
      </c>
      <c r="AD37" s="74">
        <v>64.931</v>
      </c>
      <c r="AE37" s="44">
        <v>0.001</v>
      </c>
      <c r="AF37" s="44">
        <v>0</v>
      </c>
      <c r="AG37" s="44">
        <v>4.656</v>
      </c>
      <c r="AH37" s="44">
        <v>4.657</v>
      </c>
      <c r="AI37" s="44">
        <v>69.58799999999999</v>
      </c>
      <c r="AJ37" s="44">
        <v>11.522</v>
      </c>
      <c r="AK37" s="44">
        <v>11.705</v>
      </c>
      <c r="AL37" s="44">
        <v>15.882</v>
      </c>
      <c r="AM37" s="44">
        <v>39.109</v>
      </c>
      <c r="AN37" s="44">
        <v>108.697</v>
      </c>
      <c r="AO37" s="44">
        <v>17.59</v>
      </c>
      <c r="AP37" s="44">
        <v>17.63</v>
      </c>
      <c r="AQ37" s="44">
        <v>15.074</v>
      </c>
      <c r="AR37" s="73">
        <v>50.294</v>
      </c>
      <c r="AS37" s="74">
        <v>16.995</v>
      </c>
      <c r="AT37" s="44">
        <v>0</v>
      </c>
      <c r="AU37" s="44">
        <v>3.836</v>
      </c>
      <c r="AV37" s="73">
        <v>20.831</v>
      </c>
      <c r="AW37" s="74">
        <v>71.125</v>
      </c>
      <c r="AX37" s="44">
        <v>0</v>
      </c>
      <c r="AY37" s="44">
        <v>0</v>
      </c>
      <c r="AZ37" s="44">
        <v>5.092</v>
      </c>
      <c r="BA37" s="73">
        <v>5.092</v>
      </c>
      <c r="BB37" s="74">
        <v>76.217</v>
      </c>
      <c r="BC37" s="44">
        <v>11.049</v>
      </c>
      <c r="BD37" s="44">
        <v>12.083</v>
      </c>
      <c r="BE37" s="44">
        <v>18.945</v>
      </c>
      <c r="BF37" s="73">
        <v>42.077</v>
      </c>
      <c r="BG37" s="76">
        <v>2.967999999999996</v>
      </c>
      <c r="BH37" s="77">
        <v>0.07589045999642008</v>
      </c>
      <c r="BI37" s="78">
        <v>118.294</v>
      </c>
      <c r="BJ37" s="76">
        <v>9.596999999999994</v>
      </c>
      <c r="BK37" s="79">
        <v>0.08829130518781558</v>
      </c>
      <c r="BL37" s="44">
        <v>22.012</v>
      </c>
      <c r="BM37" s="44">
        <v>15.292</v>
      </c>
      <c r="BN37" s="44">
        <v>16.035</v>
      </c>
      <c r="BO37" s="44">
        <v>53.339</v>
      </c>
      <c r="BP37" s="44">
        <v>13.961</v>
      </c>
      <c r="BQ37" s="44">
        <v>12.731</v>
      </c>
      <c r="BR37" s="44">
        <v>4.439</v>
      </c>
      <c r="BS37" s="44">
        <v>0.6030000000000002</v>
      </c>
      <c r="BT37" s="79">
        <v>0.1571949947862357</v>
      </c>
      <c r="BU37" s="44">
        <v>31.131</v>
      </c>
      <c r="BV37" s="44">
        <v>10.3</v>
      </c>
      <c r="BW37" s="79">
        <v>0.4944553790024483</v>
      </c>
      <c r="BX37" s="44">
        <v>84.47</v>
      </c>
      <c r="BY37" s="80">
        <v>13.345</v>
      </c>
      <c r="BZ37" s="79">
        <v>0.1876274165202109</v>
      </c>
      <c r="CA37" s="44">
        <v>0</v>
      </c>
      <c r="CB37" s="80">
        <v>0</v>
      </c>
      <c r="CC37" s="79"/>
      <c r="CD37" s="44">
        <v>0.002</v>
      </c>
      <c r="CE37" s="80">
        <v>0.002</v>
      </c>
      <c r="CF37" s="79"/>
      <c r="CG37" s="44">
        <v>3.894</v>
      </c>
      <c r="CH37" s="80">
        <f>CG37-AZ37</f>
        <v>-1.198</v>
      </c>
      <c r="CI37" s="79">
        <f>CH37/AZ37</f>
        <v>-0.2352710133542811</v>
      </c>
      <c r="CJ37" s="44">
        <v>3.896</v>
      </c>
      <c r="CK37" s="80">
        <f>CJ37-BA37</f>
        <v>-1.196</v>
      </c>
      <c r="CL37" s="79">
        <f>CK37/BA37</f>
        <v>-0.234878240377062</v>
      </c>
      <c r="CM37" s="44">
        <v>88.366</v>
      </c>
      <c r="CN37" s="80">
        <f>CM37-BB37</f>
        <v>12.149</v>
      </c>
      <c r="CO37" s="79">
        <f>CN37/BB37</f>
        <v>0.159400133828411</v>
      </c>
      <c r="CP37" s="44">
        <v>17.39</v>
      </c>
      <c r="CQ37" s="80">
        <f>CP37-BC37</f>
        <v>6.341000000000001</v>
      </c>
      <c r="CR37" s="79">
        <f>CQ37/BC37</f>
        <v>0.5738980903249165</v>
      </c>
      <c r="CS37" s="80">
        <v>21.798</v>
      </c>
      <c r="CT37" s="80">
        <f>CS37-BD37</f>
        <v>9.714999999999998</v>
      </c>
      <c r="CU37" s="79">
        <f>CT37/BD37</f>
        <v>0.8040221799222046</v>
      </c>
      <c r="CV37" s="80">
        <v>19.746</v>
      </c>
      <c r="CW37" s="80">
        <f>CV37-BE37</f>
        <v>0.8009999999999984</v>
      </c>
      <c r="CX37" s="79">
        <f>CW37/BE37</f>
        <v>0.04228028503562937</v>
      </c>
      <c r="CY37" s="80">
        <v>58.934</v>
      </c>
      <c r="CZ37" s="80">
        <f>CY37-BF37</f>
        <v>16.857</v>
      </c>
      <c r="DA37" s="79">
        <f>CZ37/BF37</f>
        <v>0.4006226679658721</v>
      </c>
      <c r="DB37" s="44">
        <v>147.3</v>
      </c>
      <c r="DC37" s="80">
        <f>DB37-BI37</f>
        <v>29.00600000000001</v>
      </c>
      <c r="DD37" s="79">
        <f>DC37/BI37</f>
        <v>0.2452026307335961</v>
      </c>
      <c r="DE37" s="24"/>
      <c r="DF37" s="24"/>
      <c r="DG37" s="24"/>
      <c r="DH37" s="24"/>
      <c r="DI37" s="24"/>
      <c r="DJ37" s="25"/>
    </row>
    <row r="38" ht="17" customHeight="1">
      <c r="A38" t="s" s="61">
        <v>95</v>
      </c>
      <c r="B38" s="44">
        <v>247.115</v>
      </c>
      <c r="C38" s="63">
        <v>25.942</v>
      </c>
      <c r="D38" s="63">
        <v>22.745</v>
      </c>
      <c r="E38" s="63">
        <v>22.291</v>
      </c>
      <c r="F38" s="64">
        <v>70.97799999999999</v>
      </c>
      <c r="G38" s="65">
        <v>23.154</v>
      </c>
      <c r="H38" s="63">
        <v>19.427</v>
      </c>
      <c r="I38" s="63">
        <v>13.444</v>
      </c>
      <c r="J38" s="64">
        <v>56.02500000000001</v>
      </c>
      <c r="K38" s="65">
        <v>127.003</v>
      </c>
      <c r="L38" s="63">
        <v>12.158</v>
      </c>
      <c r="M38" s="63">
        <v>14.533</v>
      </c>
      <c r="N38" s="63">
        <v>16.718</v>
      </c>
      <c r="O38" s="63">
        <v>43.409</v>
      </c>
      <c r="P38" s="63">
        <v>170.412</v>
      </c>
      <c r="Q38" s="63">
        <v>21.695</v>
      </c>
      <c r="R38" s="63">
        <v>22.187</v>
      </c>
      <c r="S38" s="63">
        <v>24.901</v>
      </c>
      <c r="T38" s="63">
        <v>68.783</v>
      </c>
      <c r="U38" s="63">
        <v>239.195</v>
      </c>
      <c r="V38" s="63">
        <v>24.885</v>
      </c>
      <c r="W38" s="63">
        <v>22.976</v>
      </c>
      <c r="X38" s="63">
        <v>24.583</v>
      </c>
      <c r="Y38" s="64">
        <v>72.444</v>
      </c>
      <c r="Z38" s="65">
        <v>21.614</v>
      </c>
      <c r="AA38" s="63">
        <v>19.367</v>
      </c>
      <c r="AB38" s="63">
        <v>11.401</v>
      </c>
      <c r="AC38" s="64">
        <v>52.38200000000001</v>
      </c>
      <c r="AD38" s="65">
        <v>124.826</v>
      </c>
      <c r="AE38" s="63">
        <v>10.41</v>
      </c>
      <c r="AF38" s="63">
        <v>12.651</v>
      </c>
      <c r="AG38" s="63">
        <v>14.605</v>
      </c>
      <c r="AH38" s="63">
        <v>37.666</v>
      </c>
      <c r="AI38" s="63">
        <v>162.492</v>
      </c>
      <c r="AJ38" s="63">
        <v>19.401</v>
      </c>
      <c r="AK38" s="63">
        <v>23.602</v>
      </c>
      <c r="AL38" s="63">
        <v>26.399</v>
      </c>
      <c r="AM38" s="63">
        <v>69.402</v>
      </c>
      <c r="AN38" s="63">
        <v>231.894</v>
      </c>
      <c r="AO38" s="63">
        <v>26.267</v>
      </c>
      <c r="AP38" s="63">
        <v>24.273</v>
      </c>
      <c r="AQ38" s="63">
        <v>25.685</v>
      </c>
      <c r="AR38" s="64">
        <v>76.22499999999999</v>
      </c>
      <c r="AS38" s="65">
        <v>24.337</v>
      </c>
      <c r="AT38" s="63">
        <v>24.181</v>
      </c>
      <c r="AU38" s="63">
        <v>15.656</v>
      </c>
      <c r="AV38" s="64">
        <v>64.17400000000001</v>
      </c>
      <c r="AW38" s="65">
        <v>140.399</v>
      </c>
      <c r="AX38" s="63">
        <v>13.976</v>
      </c>
      <c r="AY38" s="63">
        <v>14.672</v>
      </c>
      <c r="AZ38" s="63">
        <v>15.303</v>
      </c>
      <c r="BA38" s="64">
        <v>43.951</v>
      </c>
      <c r="BB38" s="65">
        <v>184.35</v>
      </c>
      <c r="BC38" s="63">
        <v>21.219</v>
      </c>
      <c r="BD38" s="63">
        <v>24.178</v>
      </c>
      <c r="BE38" s="63">
        <v>25.439</v>
      </c>
      <c r="BF38" s="64">
        <v>70.83600000000001</v>
      </c>
      <c r="BG38" s="66">
        <v>1.434000000000012</v>
      </c>
      <c r="BH38" s="67">
        <v>0.02066222875421464</v>
      </c>
      <c r="BI38" s="68">
        <v>255.186</v>
      </c>
      <c r="BJ38" s="66">
        <v>23.292</v>
      </c>
      <c r="BK38" s="69">
        <v>0.1004424435302336</v>
      </c>
      <c r="BL38" s="63">
        <v>26.029</v>
      </c>
      <c r="BM38" s="63">
        <v>22.99</v>
      </c>
      <c r="BN38" s="63">
        <v>24.841</v>
      </c>
      <c r="BO38" s="63">
        <v>73.86</v>
      </c>
      <c r="BP38" s="63">
        <v>22.733</v>
      </c>
      <c r="BQ38" s="63">
        <v>22.036</v>
      </c>
      <c r="BR38" s="63">
        <v>19.785</v>
      </c>
      <c r="BS38" s="63">
        <v>4.129</v>
      </c>
      <c r="BT38" s="69">
        <v>0.2637327542156361</v>
      </c>
      <c r="BU38" s="63">
        <v>64.554</v>
      </c>
      <c r="BV38" s="63">
        <v>0.3799999999999955</v>
      </c>
      <c r="BW38" s="69">
        <v>0.00592140119051322</v>
      </c>
      <c r="BX38" s="63">
        <v>138.414</v>
      </c>
      <c r="BY38" s="70">
        <v>-1.985000000000014</v>
      </c>
      <c r="BZ38" s="69">
        <v>-0.01413827733815778</v>
      </c>
      <c r="CA38" s="63">
        <v>16.912</v>
      </c>
      <c r="CB38" s="70">
        <v>2.935999999999998</v>
      </c>
      <c r="CC38" s="69">
        <v>0.2100744132799083</v>
      </c>
      <c r="CD38" s="63">
        <v>12.998</v>
      </c>
      <c r="CE38" s="70">
        <v>-1.673999999999999</v>
      </c>
      <c r="CF38" s="69">
        <v>-0.1140948745910578</v>
      </c>
      <c r="CG38" s="63">
        <v>15.321</v>
      </c>
      <c r="CH38" s="70">
        <f>CG38-AZ38</f>
        <v>0.01800000000000246</v>
      </c>
      <c r="CI38" s="69">
        <f>CH38/AZ38</f>
        <v>0.001176239952950563</v>
      </c>
      <c r="CJ38" s="63">
        <v>45.231</v>
      </c>
      <c r="CK38" s="70">
        <f>CJ38-BA38</f>
        <v>1.280000000000001</v>
      </c>
      <c r="CL38" s="69">
        <f>CK38/BA38</f>
        <v>0.02912334190348345</v>
      </c>
      <c r="CM38" s="63">
        <v>183.645</v>
      </c>
      <c r="CN38" s="70">
        <f>CM38-BB38</f>
        <v>-0.7050000000000125</v>
      </c>
      <c r="CO38" s="69">
        <f>CN38/BB38</f>
        <v>-0.003824247355573705</v>
      </c>
      <c r="CP38" s="63">
        <v>19.587</v>
      </c>
      <c r="CQ38" s="70">
        <f>CP38-BC38</f>
        <v>-1.632000000000001</v>
      </c>
      <c r="CR38" s="69">
        <f>CQ38/BC38</f>
        <v>-0.07691220132899766</v>
      </c>
      <c r="CS38" s="70">
        <v>22.389</v>
      </c>
      <c r="CT38" s="70">
        <f>CS38-BD38</f>
        <v>-1.788999999999998</v>
      </c>
      <c r="CU38" s="69">
        <f>CT38/BD38</f>
        <v>-0.07399288609479683</v>
      </c>
      <c r="CV38" s="70">
        <v>25.368</v>
      </c>
      <c r="CW38" s="70">
        <f>CV38-BE38</f>
        <v>-0.07099999999999795</v>
      </c>
      <c r="CX38" s="69">
        <f>CW38/BE38</f>
        <v>-0.002790990211879317</v>
      </c>
      <c r="CY38" s="70">
        <v>67.34399999999999</v>
      </c>
      <c r="CZ38" s="70">
        <f>CY38-BF38</f>
        <v>-3.492000000000019</v>
      </c>
      <c r="DA38" s="69">
        <f>CZ38/BF38</f>
        <v>-0.04929696764357132</v>
      </c>
      <c r="DB38" s="63">
        <v>250.989</v>
      </c>
      <c r="DC38" s="70">
        <f>DB38-BI38</f>
        <v>-4.197000000000031</v>
      </c>
      <c r="DD38" s="69">
        <f>DC38/BI38</f>
        <v>-0.0164468270202912</v>
      </c>
      <c r="DE38" s="24"/>
      <c r="DF38" s="24"/>
      <c r="DG38" s="24"/>
      <c r="DH38" s="24"/>
      <c r="DI38" s="24"/>
      <c r="DJ38" s="25"/>
    </row>
    <row r="39" ht="17" customHeight="1">
      <c r="A39" t="s" s="100">
        <v>96</v>
      </c>
      <c r="B39" s="99">
        <v>247.115</v>
      </c>
      <c r="C39" s="44">
        <v>25.942</v>
      </c>
      <c r="D39" s="44">
        <v>22.745</v>
      </c>
      <c r="E39" s="44">
        <v>22.291</v>
      </c>
      <c r="F39" s="73">
        <v>70.97800000000001</v>
      </c>
      <c r="G39" s="74">
        <v>23.154</v>
      </c>
      <c r="H39" s="44">
        <v>19.427</v>
      </c>
      <c r="I39" s="44">
        <v>13.444</v>
      </c>
      <c r="J39" s="73">
        <v>56.025</v>
      </c>
      <c r="K39" s="74">
        <v>127.003</v>
      </c>
      <c r="L39" s="44">
        <v>12.158</v>
      </c>
      <c r="M39" s="44">
        <v>14.533</v>
      </c>
      <c r="N39" s="44">
        <v>16.718</v>
      </c>
      <c r="O39" s="44">
        <v>43.409</v>
      </c>
      <c r="P39" s="44">
        <v>170.412</v>
      </c>
      <c r="Q39" s="44">
        <v>21.695</v>
      </c>
      <c r="R39" s="44">
        <v>22.187</v>
      </c>
      <c r="S39" s="44">
        <v>24.901</v>
      </c>
      <c r="T39" s="44">
        <v>68.783</v>
      </c>
      <c r="U39" s="44">
        <v>239.195</v>
      </c>
      <c r="V39" s="44">
        <v>24.885</v>
      </c>
      <c r="W39" s="44">
        <v>22.976</v>
      </c>
      <c r="X39" s="44">
        <v>24.583</v>
      </c>
      <c r="Y39" s="73">
        <v>72.444</v>
      </c>
      <c r="Z39" s="74">
        <v>21.614</v>
      </c>
      <c r="AA39" s="44">
        <v>19.367</v>
      </c>
      <c r="AB39" s="44">
        <v>11.401</v>
      </c>
      <c r="AC39" s="73">
        <v>52.382</v>
      </c>
      <c r="AD39" s="74">
        <v>124.826</v>
      </c>
      <c r="AE39" s="44">
        <v>10.41</v>
      </c>
      <c r="AF39" s="44">
        <v>12.651</v>
      </c>
      <c r="AG39" s="44">
        <v>14.605</v>
      </c>
      <c r="AH39" s="44">
        <v>37.666</v>
      </c>
      <c r="AI39" s="44">
        <v>162.492</v>
      </c>
      <c r="AJ39" s="44">
        <v>19.401</v>
      </c>
      <c r="AK39" s="44">
        <v>23.602</v>
      </c>
      <c r="AL39" s="44">
        <v>26.399</v>
      </c>
      <c r="AM39" s="44">
        <v>69.402</v>
      </c>
      <c r="AN39" s="44">
        <v>231.894</v>
      </c>
      <c r="AO39" s="44">
        <v>26.267</v>
      </c>
      <c r="AP39" s="44">
        <v>24.273</v>
      </c>
      <c r="AQ39" s="44">
        <v>25.685</v>
      </c>
      <c r="AR39" s="73">
        <v>76.22500000000001</v>
      </c>
      <c r="AS39" s="74">
        <v>24.337</v>
      </c>
      <c r="AT39" s="44">
        <v>24.181</v>
      </c>
      <c r="AU39" s="44">
        <v>15.656</v>
      </c>
      <c r="AV39" s="73">
        <v>64.17399999999999</v>
      </c>
      <c r="AW39" s="74">
        <v>140.399</v>
      </c>
      <c r="AX39" s="44">
        <v>13.976</v>
      </c>
      <c r="AY39" s="44">
        <v>14.672</v>
      </c>
      <c r="AZ39" s="44">
        <v>15.303</v>
      </c>
      <c r="BA39" s="73">
        <v>43.951</v>
      </c>
      <c r="BB39" s="74">
        <v>184.35</v>
      </c>
      <c r="BC39" s="44">
        <v>21.219</v>
      </c>
      <c r="BD39" s="44">
        <v>24.178</v>
      </c>
      <c r="BE39" s="44">
        <v>25.439</v>
      </c>
      <c r="BF39" s="73">
        <v>70.83600000000001</v>
      </c>
      <c r="BG39" s="76">
        <v>1.434000000000012</v>
      </c>
      <c r="BH39" s="77">
        <v>0.02066222875421464</v>
      </c>
      <c r="BI39" s="78">
        <v>255.186</v>
      </c>
      <c r="BJ39" s="76">
        <v>23.292</v>
      </c>
      <c r="BK39" s="79">
        <v>0.1004424435302336</v>
      </c>
      <c r="BL39" s="44">
        <v>26.029</v>
      </c>
      <c r="BM39" s="44">
        <v>22.99</v>
      </c>
      <c r="BN39" s="44">
        <v>24.841</v>
      </c>
      <c r="BO39" s="44">
        <v>73.86</v>
      </c>
      <c r="BP39" s="44">
        <v>22.733</v>
      </c>
      <c r="BQ39" s="44">
        <v>22.036</v>
      </c>
      <c r="BR39" s="44">
        <v>19.785</v>
      </c>
      <c r="BS39" s="44">
        <v>4.129</v>
      </c>
      <c r="BT39" s="79">
        <v>0.2637327542156361</v>
      </c>
      <c r="BU39" s="44">
        <v>64.554</v>
      </c>
      <c r="BV39" s="44">
        <v>0.3800000000000097</v>
      </c>
      <c r="BW39" s="79">
        <v>0.005921401190513443</v>
      </c>
      <c r="BX39" s="44">
        <v>138.414</v>
      </c>
      <c r="BY39" s="80">
        <v>-1.985000000000014</v>
      </c>
      <c r="BZ39" s="79">
        <v>-0.01413827733815778</v>
      </c>
      <c r="CA39" s="63">
        <v>16.912</v>
      </c>
      <c r="CB39" s="80">
        <v>2.935999999999998</v>
      </c>
      <c r="CC39" s="79">
        <v>0.2100744132799083</v>
      </c>
      <c r="CD39" s="63">
        <v>12.998</v>
      </c>
      <c r="CE39" s="80">
        <v>-1.673999999999999</v>
      </c>
      <c r="CF39" s="79">
        <v>-0.1140948745910578</v>
      </c>
      <c r="CG39" s="63">
        <v>15.321</v>
      </c>
      <c r="CH39" s="80">
        <f>CG39-AZ39</f>
        <v>0.01800000000000246</v>
      </c>
      <c r="CI39" s="79">
        <f>CH39/AZ39</f>
        <v>0.001176239952950563</v>
      </c>
      <c r="CJ39" s="63">
        <v>45.231</v>
      </c>
      <c r="CK39" s="80">
        <f>CJ39-BA39</f>
        <v>1.280000000000001</v>
      </c>
      <c r="CL39" s="79">
        <f>CK39/BA39</f>
        <v>0.02912334190348345</v>
      </c>
      <c r="CM39" s="63">
        <v>183.645</v>
      </c>
      <c r="CN39" s="80">
        <f>CM39-BB39</f>
        <v>-0.7050000000000125</v>
      </c>
      <c r="CO39" s="79">
        <f>CN39/BB39</f>
        <v>-0.003824247355573705</v>
      </c>
      <c r="CP39" s="63">
        <v>19.587</v>
      </c>
      <c r="CQ39" s="80">
        <f>CP39-BC39</f>
        <v>-1.632000000000001</v>
      </c>
      <c r="CR39" s="79">
        <f>CQ39/BC39</f>
        <v>-0.07691220132899766</v>
      </c>
      <c r="CS39" s="80">
        <v>22.389</v>
      </c>
      <c r="CT39" s="80">
        <f>CS39-BD39</f>
        <v>-1.788999999999998</v>
      </c>
      <c r="CU39" s="79">
        <f>CT39/BD39</f>
        <v>-0.07399288609479683</v>
      </c>
      <c r="CV39" s="80">
        <v>25.368</v>
      </c>
      <c r="CW39" s="80">
        <f>CV39-BE39</f>
        <v>-0.07099999999999795</v>
      </c>
      <c r="CX39" s="79">
        <f>CW39/BE39</f>
        <v>-0.002790990211879317</v>
      </c>
      <c r="CY39" s="80">
        <v>67.34399999999999</v>
      </c>
      <c r="CZ39" s="80">
        <f>CY39-BF39</f>
        <v>-3.492000000000019</v>
      </c>
      <c r="DA39" s="79">
        <f>CZ39/BF39</f>
        <v>-0.04929696764357132</v>
      </c>
      <c r="DB39" s="44">
        <v>250.989</v>
      </c>
      <c r="DC39" s="80">
        <f>DB39-BI39</f>
        <v>-4.197000000000003</v>
      </c>
      <c r="DD39" s="79">
        <f>DC39/BI39</f>
        <v>-0.01644682702029109</v>
      </c>
      <c r="DE39" s="24"/>
      <c r="DF39" s="24"/>
      <c r="DG39" s="24"/>
      <c r="DH39" s="24"/>
      <c r="DI39" s="24"/>
      <c r="DJ39" s="25"/>
    </row>
    <row r="40" ht="17" customHeight="1">
      <c r="A40" t="s" s="71">
        <v>97</v>
      </c>
      <c r="B40" s="99">
        <v>67.745</v>
      </c>
      <c r="C40" s="44">
        <v>8.273999999999999</v>
      </c>
      <c r="D40" s="44">
        <v>7.298</v>
      </c>
      <c r="E40" s="44">
        <v>7.992</v>
      </c>
      <c r="F40" s="73">
        <v>23.564</v>
      </c>
      <c r="G40" s="74">
        <v>7.787</v>
      </c>
      <c r="H40" s="44">
        <v>7.709</v>
      </c>
      <c r="I40" s="44">
        <v>1.558</v>
      </c>
      <c r="J40" s="73">
        <v>17.054</v>
      </c>
      <c r="K40" s="74">
        <v>40.61799999999999</v>
      </c>
      <c r="L40" s="44"/>
      <c r="M40" s="44"/>
      <c r="N40" s="44"/>
      <c r="O40" s="73">
        <v>0</v>
      </c>
      <c r="P40" s="74">
        <v>40.61799999999999</v>
      </c>
      <c r="Q40" s="44">
        <v>7.699</v>
      </c>
      <c r="R40" s="44">
        <v>8.551</v>
      </c>
      <c r="S40" s="44">
        <v>10.161</v>
      </c>
      <c r="T40" s="44">
        <v>26.411</v>
      </c>
      <c r="U40" s="44">
        <v>67.029</v>
      </c>
      <c r="V40" s="44">
        <v>9.891</v>
      </c>
      <c r="W40" s="44">
        <v>9.624000000000001</v>
      </c>
      <c r="X40" s="44">
        <v>10.31</v>
      </c>
      <c r="Y40" s="73">
        <v>29.825</v>
      </c>
      <c r="Z40" s="74">
        <v>7.793</v>
      </c>
      <c r="AA40" s="44">
        <v>7.989</v>
      </c>
      <c r="AB40" s="44">
        <v>0</v>
      </c>
      <c r="AC40" s="73">
        <v>15.782</v>
      </c>
      <c r="AD40" s="74">
        <v>45.607</v>
      </c>
      <c r="AE40" s="44"/>
      <c r="AF40" s="44"/>
      <c r="AG40" s="24"/>
      <c r="AH40" s="24"/>
      <c r="AI40" s="44">
        <v>45.607</v>
      </c>
      <c r="AJ40" s="44">
        <v>7.847</v>
      </c>
      <c r="AK40" s="44">
        <v>8.58</v>
      </c>
      <c r="AL40" s="44">
        <v>8.545999999999999</v>
      </c>
      <c r="AM40" s="44">
        <v>24.973</v>
      </c>
      <c r="AN40" s="44">
        <v>70.58</v>
      </c>
      <c r="AO40" s="44">
        <v>8.507</v>
      </c>
      <c r="AP40" s="44">
        <v>7.587</v>
      </c>
      <c r="AQ40" s="44">
        <v>8.132999999999999</v>
      </c>
      <c r="AR40" s="73">
        <v>24.227</v>
      </c>
      <c r="AS40" s="74">
        <v>9.064</v>
      </c>
      <c r="AT40" s="44">
        <v>9.741</v>
      </c>
      <c r="AU40" s="44">
        <v>7.189</v>
      </c>
      <c r="AV40" s="73">
        <v>25.994</v>
      </c>
      <c r="AW40" s="74">
        <v>50.221</v>
      </c>
      <c r="AX40" s="44">
        <v>0</v>
      </c>
      <c r="AY40" s="24"/>
      <c r="AZ40" s="44">
        <v>0.861</v>
      </c>
      <c r="BA40" s="73">
        <v>0.861</v>
      </c>
      <c r="BB40" s="74">
        <v>51.082</v>
      </c>
      <c r="BC40" s="44">
        <v>9.303000000000001</v>
      </c>
      <c r="BD40" s="44">
        <v>10.876</v>
      </c>
      <c r="BE40" s="44">
        <v>9.754</v>
      </c>
      <c r="BF40" s="73">
        <v>29.933</v>
      </c>
      <c r="BG40" s="76">
        <v>4.960000000000001</v>
      </c>
      <c r="BH40" s="77">
        <v>0.1986145036639571</v>
      </c>
      <c r="BI40" s="78">
        <v>81.015</v>
      </c>
      <c r="BJ40" s="76">
        <v>10.435</v>
      </c>
      <c r="BK40" s="79">
        <v>0.1478464154151318</v>
      </c>
      <c r="BL40" s="44">
        <v>8.269</v>
      </c>
      <c r="BM40" s="44">
        <v>7.313</v>
      </c>
      <c r="BN40" s="44">
        <v>7.678</v>
      </c>
      <c r="BO40" s="44">
        <v>23.26</v>
      </c>
      <c r="BP40" s="44">
        <v>7.698</v>
      </c>
      <c r="BQ40" s="44">
        <v>8.135999999999999</v>
      </c>
      <c r="BR40" s="44">
        <v>0.9350000000000001</v>
      </c>
      <c r="BS40" s="44">
        <v>-6.254</v>
      </c>
      <c r="BT40" s="79">
        <v>-0.8699401863958826</v>
      </c>
      <c r="BU40" s="44">
        <v>16.769</v>
      </c>
      <c r="BV40" s="44">
        <v>-9.225000000000001</v>
      </c>
      <c r="BW40" s="79">
        <v>-0.3548895899053628</v>
      </c>
      <c r="BX40" s="44">
        <v>40.029</v>
      </c>
      <c r="BY40" s="80">
        <v>-10.19200000000001</v>
      </c>
      <c r="BZ40" s="79">
        <v>-0.2029429919754686</v>
      </c>
      <c r="CA40" s="44">
        <v>0</v>
      </c>
      <c r="CB40" s="80">
        <v>0</v>
      </c>
      <c r="CC40" s="79"/>
      <c r="CD40" s="44">
        <v>0</v>
      </c>
      <c r="CE40" s="80">
        <v>0</v>
      </c>
      <c r="CF40" s="79"/>
      <c r="CG40" s="44">
        <v>0</v>
      </c>
      <c r="CH40" s="80">
        <f>CG40-AZ40</f>
        <v>-0.861</v>
      </c>
      <c r="CI40" s="79">
        <f>CH40/AZ40</f>
        <v>-1</v>
      </c>
      <c r="CJ40" s="44">
        <v>0</v>
      </c>
      <c r="CK40" s="80">
        <f>CJ40-BA40</f>
        <v>-0.861</v>
      </c>
      <c r="CL40" s="79">
        <f>CK40/BA40</f>
        <v>-1</v>
      </c>
      <c r="CM40" s="44">
        <v>40.029</v>
      </c>
      <c r="CN40" s="80">
        <f>CM40-BB40</f>
        <v>-11.053</v>
      </c>
      <c r="CO40" s="79">
        <f>CN40/BB40</f>
        <v>-0.2163775889745899</v>
      </c>
      <c r="CP40" s="44">
        <v>6.385</v>
      </c>
      <c r="CQ40" s="80">
        <f>CP40-BC40</f>
        <v>-2.918000000000001</v>
      </c>
      <c r="CR40" s="79">
        <f>CQ40/BC40</f>
        <v>-0.3136622594861873</v>
      </c>
      <c r="CS40" s="80">
        <v>8.256</v>
      </c>
      <c r="CT40" s="80">
        <f>CS40-BD40</f>
        <v>-2.619999999999999</v>
      </c>
      <c r="CU40" s="79">
        <f>CT40/BD40</f>
        <v>-0.2408973887458624</v>
      </c>
      <c r="CV40" s="80">
        <v>9.332000000000001</v>
      </c>
      <c r="CW40" s="80">
        <f>CV40-BE40</f>
        <v>-0.4219999999999988</v>
      </c>
      <c r="CX40" s="79">
        <f>CW40/BE40</f>
        <v>-0.04326430182489224</v>
      </c>
      <c r="CY40" s="80">
        <v>23.973</v>
      </c>
      <c r="CZ40" s="80">
        <f>CY40-BF40</f>
        <v>-5.960000000000001</v>
      </c>
      <c r="DA40" s="79">
        <f>CZ40/BF40</f>
        <v>-0.1991113486787158</v>
      </c>
      <c r="DB40" s="44">
        <v>64.002</v>
      </c>
      <c r="DC40" s="80">
        <f>DB40-BI40</f>
        <v>-17.01300000000001</v>
      </c>
      <c r="DD40" s="79">
        <f>DC40/BI40</f>
        <v>-0.2099981484910202</v>
      </c>
      <c r="DE40" s="24"/>
      <c r="DF40" s="24"/>
      <c r="DG40" s="24"/>
      <c r="DH40" s="24"/>
      <c r="DI40" s="24"/>
      <c r="DJ40" s="25"/>
    </row>
    <row r="41" ht="17" customHeight="1">
      <c r="A41" t="s" s="71">
        <v>98</v>
      </c>
      <c r="B41" s="99">
        <v>56.455</v>
      </c>
      <c r="C41" s="44">
        <v>4.913</v>
      </c>
      <c r="D41" s="44">
        <v>4.459</v>
      </c>
      <c r="E41" s="44">
        <v>4.225</v>
      </c>
      <c r="F41" s="73">
        <v>13.597</v>
      </c>
      <c r="G41" s="74">
        <v>3.723</v>
      </c>
      <c r="H41" s="44">
        <v>2.308</v>
      </c>
      <c r="I41" s="44">
        <v>5.282</v>
      </c>
      <c r="J41" s="73">
        <v>11.313</v>
      </c>
      <c r="K41" s="74">
        <v>24.91</v>
      </c>
      <c r="L41" s="44">
        <v>6.068</v>
      </c>
      <c r="M41" s="44">
        <v>7.097</v>
      </c>
      <c r="N41" s="44">
        <v>7.713</v>
      </c>
      <c r="O41" s="73">
        <v>20.878</v>
      </c>
      <c r="P41" s="74">
        <v>45.788</v>
      </c>
      <c r="Q41" s="44">
        <v>3.406</v>
      </c>
      <c r="R41" s="44">
        <v>3.523</v>
      </c>
      <c r="S41" s="44">
        <v>3.3</v>
      </c>
      <c r="T41" s="44">
        <v>10.229</v>
      </c>
      <c r="U41" s="44">
        <v>56.017</v>
      </c>
      <c r="V41" s="44">
        <v>3.775</v>
      </c>
      <c r="W41" s="44">
        <v>3.1</v>
      </c>
      <c r="X41" s="44">
        <v>3.216</v>
      </c>
      <c r="Y41" s="73">
        <v>10.091</v>
      </c>
      <c r="Z41" s="74">
        <v>2.831</v>
      </c>
      <c r="AA41" s="44">
        <v>2.173</v>
      </c>
      <c r="AB41" s="44">
        <v>6.155</v>
      </c>
      <c r="AC41" s="73">
        <v>11.159</v>
      </c>
      <c r="AD41" s="74">
        <v>21.25</v>
      </c>
      <c r="AE41" s="44">
        <v>5.933</v>
      </c>
      <c r="AF41" s="44">
        <v>6.548</v>
      </c>
      <c r="AG41" s="44">
        <v>7.464</v>
      </c>
      <c r="AH41" s="44">
        <v>19.945</v>
      </c>
      <c r="AI41" s="44">
        <v>41.195</v>
      </c>
      <c r="AJ41" s="44">
        <v>2.753</v>
      </c>
      <c r="AK41" s="44">
        <v>3.094</v>
      </c>
      <c r="AL41" s="44">
        <v>4.494</v>
      </c>
      <c r="AM41" s="44">
        <v>10.341</v>
      </c>
      <c r="AN41" s="44">
        <v>51.536</v>
      </c>
      <c r="AO41" s="44">
        <v>4.58</v>
      </c>
      <c r="AP41" s="44">
        <v>4.848</v>
      </c>
      <c r="AQ41" s="44">
        <v>4.438</v>
      </c>
      <c r="AR41" s="73">
        <v>13.866</v>
      </c>
      <c r="AS41" s="74">
        <v>2.091</v>
      </c>
      <c r="AT41" s="44">
        <v>0</v>
      </c>
      <c r="AU41" s="44">
        <v>1.179</v>
      </c>
      <c r="AV41" s="73">
        <v>3.27</v>
      </c>
      <c r="AW41" s="74">
        <v>17.136</v>
      </c>
      <c r="AX41" s="44">
        <v>6.282</v>
      </c>
      <c r="AY41" s="44">
        <v>6.737</v>
      </c>
      <c r="AZ41" s="44">
        <v>6.696</v>
      </c>
      <c r="BA41" s="73">
        <v>19.715</v>
      </c>
      <c r="BB41" s="74">
        <v>36.851</v>
      </c>
      <c r="BC41" s="44">
        <v>2.16</v>
      </c>
      <c r="BD41" s="44">
        <v>1.025</v>
      </c>
      <c r="BE41" s="44">
        <v>2.835</v>
      </c>
      <c r="BF41" s="73">
        <v>6.02</v>
      </c>
      <c r="BG41" s="76">
        <v>-4.321</v>
      </c>
      <c r="BH41" s="77">
        <v>-0.4178512716371724</v>
      </c>
      <c r="BI41" s="78">
        <v>42.871</v>
      </c>
      <c r="BJ41" s="76">
        <v>-8.665000000000006</v>
      </c>
      <c r="BK41" s="79">
        <v>-0.1681348959950327</v>
      </c>
      <c r="BL41" s="44">
        <v>4.721</v>
      </c>
      <c r="BM41" s="44">
        <v>3.854</v>
      </c>
      <c r="BN41" s="44">
        <v>4.85</v>
      </c>
      <c r="BO41" s="44">
        <v>13.425</v>
      </c>
      <c r="BP41" s="44">
        <v>3.309</v>
      </c>
      <c r="BQ41" s="44">
        <v>1.86</v>
      </c>
      <c r="BR41" s="44">
        <v>5.904</v>
      </c>
      <c r="BS41" s="44">
        <v>4.725</v>
      </c>
      <c r="BT41" s="79">
        <v>4.007633587786259</v>
      </c>
      <c r="BU41" s="44">
        <v>11.073</v>
      </c>
      <c r="BV41" s="44">
        <v>7.803</v>
      </c>
      <c r="BW41" s="79">
        <v>2.386238532110091</v>
      </c>
      <c r="BX41" s="44">
        <v>24.498</v>
      </c>
      <c r="BY41" s="80">
        <v>7.361999999999998</v>
      </c>
      <c r="BZ41" s="79">
        <v>0.4296218487394957</v>
      </c>
      <c r="CA41" s="44">
        <v>6.022</v>
      </c>
      <c r="CB41" s="80">
        <v>-0.2599999999999998</v>
      </c>
      <c r="CC41" s="79">
        <v>-0.04138809296402416</v>
      </c>
      <c r="CD41" s="44">
        <v>5.992</v>
      </c>
      <c r="CE41" s="80">
        <v>-0.7450000000000001</v>
      </c>
      <c r="CF41" s="79">
        <v>-0.1105833457028351</v>
      </c>
      <c r="CG41" s="44">
        <v>7.202</v>
      </c>
      <c r="CH41" s="80">
        <f>CG41-AZ41</f>
        <v>0.5060000000000002</v>
      </c>
      <c r="CI41" s="79">
        <f>CH41/AZ41</f>
        <v>0.07556750298685787</v>
      </c>
      <c r="CJ41" s="44">
        <v>19.216</v>
      </c>
      <c r="CK41" s="80">
        <f>CJ41-BA41</f>
        <v>-0.4989999999999988</v>
      </c>
      <c r="CL41" s="79">
        <f>CK41/BA41</f>
        <v>-0.02531067714937858</v>
      </c>
      <c r="CM41" s="44">
        <v>43.714</v>
      </c>
      <c r="CN41" s="80">
        <f>CM41-BB41</f>
        <v>6.863</v>
      </c>
      <c r="CO41" s="79">
        <f>CN41/BB41</f>
        <v>0.1862364657675504</v>
      </c>
      <c r="CP41" s="44">
        <v>4.025</v>
      </c>
      <c r="CQ41" s="80">
        <f>CP41-BC41</f>
        <v>1.865</v>
      </c>
      <c r="CR41" s="79">
        <f>CQ41/BC41</f>
        <v>0.8634259259259259</v>
      </c>
      <c r="CS41" s="80">
        <v>2.971</v>
      </c>
      <c r="CT41" s="80">
        <f>CS41-BD41</f>
        <v>1.946</v>
      </c>
      <c r="CU41" s="79">
        <f>CT41/BD41</f>
        <v>1.898536585365854</v>
      </c>
      <c r="CV41" s="80">
        <v>3.436</v>
      </c>
      <c r="CW41" s="80">
        <f>CV41-BE41</f>
        <v>0.601</v>
      </c>
      <c r="CX41" s="79">
        <f>CW41/BE41</f>
        <v>0.2119929453262787</v>
      </c>
      <c r="CY41" s="80">
        <v>10.432</v>
      </c>
      <c r="CZ41" s="80">
        <f>CY41-BF41</f>
        <v>4.412000000000001</v>
      </c>
      <c r="DA41" s="79">
        <f>CZ41/BF41</f>
        <v>0.7328903654485052</v>
      </c>
      <c r="DB41" s="44">
        <v>54.146</v>
      </c>
      <c r="DC41" s="80">
        <f>DB41-BI41</f>
        <v>11.27500000000001</v>
      </c>
      <c r="DD41" s="79">
        <f>DC41/BI41</f>
        <v>0.2629982972172333</v>
      </c>
      <c r="DE41" s="24"/>
      <c r="DF41" s="24"/>
      <c r="DG41" s="24"/>
      <c r="DH41" s="24"/>
      <c r="DI41" s="24"/>
      <c r="DJ41" s="25"/>
    </row>
    <row r="42" ht="17" customHeight="1">
      <c r="A42" t="s" s="71">
        <v>99</v>
      </c>
      <c r="B42" s="99">
        <v>46.059</v>
      </c>
      <c r="C42" s="44">
        <v>4.612</v>
      </c>
      <c r="D42" s="44">
        <v>3.689</v>
      </c>
      <c r="E42" s="44">
        <v>2.89</v>
      </c>
      <c r="F42" s="73">
        <v>11.191</v>
      </c>
      <c r="G42" s="74">
        <v>4.844</v>
      </c>
      <c r="H42" s="44">
        <v>3.491</v>
      </c>
      <c r="I42" s="44">
        <v>2.084</v>
      </c>
      <c r="J42" s="73">
        <v>10.419</v>
      </c>
      <c r="K42" s="74">
        <v>21.61</v>
      </c>
      <c r="L42" s="44">
        <v>2.179</v>
      </c>
      <c r="M42" s="44">
        <v>3.02</v>
      </c>
      <c r="N42" s="44">
        <v>4.294</v>
      </c>
      <c r="O42" s="73">
        <v>9.492999999999999</v>
      </c>
      <c r="P42" s="74">
        <v>31.103</v>
      </c>
      <c r="Q42" s="44">
        <v>4.921</v>
      </c>
      <c r="R42" s="44">
        <v>4.803</v>
      </c>
      <c r="S42" s="44">
        <v>4.939</v>
      </c>
      <c r="T42" s="44">
        <v>14.663</v>
      </c>
      <c r="U42" s="44">
        <v>45.766</v>
      </c>
      <c r="V42" s="44">
        <v>4.722</v>
      </c>
      <c r="W42" s="44">
        <v>4.226</v>
      </c>
      <c r="X42" s="44">
        <v>4.94</v>
      </c>
      <c r="Y42" s="73">
        <v>13.888</v>
      </c>
      <c r="Z42" s="74">
        <v>5.962</v>
      </c>
      <c r="AA42" s="44">
        <v>4.911</v>
      </c>
      <c r="AB42" s="44">
        <v>2.483</v>
      </c>
      <c r="AC42" s="73">
        <v>13.356</v>
      </c>
      <c r="AD42" s="74">
        <v>27.244</v>
      </c>
      <c r="AE42" s="44">
        <v>2.441</v>
      </c>
      <c r="AF42" s="44">
        <v>2.189</v>
      </c>
      <c r="AG42" s="44">
        <v>4.619</v>
      </c>
      <c r="AH42" s="44">
        <v>9.248999999999999</v>
      </c>
      <c r="AI42" s="44">
        <v>36.49299999999999</v>
      </c>
      <c r="AJ42" s="44">
        <v>3.614</v>
      </c>
      <c r="AK42" s="44">
        <v>5.33</v>
      </c>
      <c r="AL42" s="44">
        <v>5.727</v>
      </c>
      <c r="AM42" s="44">
        <v>14.671</v>
      </c>
      <c r="AN42" s="44">
        <v>51.16399999999999</v>
      </c>
      <c r="AO42" s="44">
        <v>5.513</v>
      </c>
      <c r="AP42" s="44">
        <v>4.558</v>
      </c>
      <c r="AQ42" s="44">
        <v>5.915</v>
      </c>
      <c r="AR42" s="73">
        <v>15.986</v>
      </c>
      <c r="AS42" s="74">
        <v>7.146</v>
      </c>
      <c r="AT42" s="44">
        <v>8.933</v>
      </c>
      <c r="AU42" s="44">
        <v>3.429</v>
      </c>
      <c r="AV42" s="73">
        <v>19.508</v>
      </c>
      <c r="AW42" s="74">
        <v>35.494</v>
      </c>
      <c r="AX42" s="44">
        <v>3.842</v>
      </c>
      <c r="AY42" s="44">
        <v>3.726</v>
      </c>
      <c r="AZ42" s="44">
        <v>2.942</v>
      </c>
      <c r="BA42" s="73">
        <v>10.51</v>
      </c>
      <c r="BB42" s="74">
        <v>46.004</v>
      </c>
      <c r="BC42" s="44">
        <v>3.605</v>
      </c>
      <c r="BD42" s="44">
        <v>5.628</v>
      </c>
      <c r="BE42" s="44">
        <v>5.523</v>
      </c>
      <c r="BF42" s="73">
        <v>14.756</v>
      </c>
      <c r="BG42" s="76">
        <v>0.08500000000000085</v>
      </c>
      <c r="BH42" s="77">
        <v>0.005793742757821629</v>
      </c>
      <c r="BI42" s="78">
        <v>60.76</v>
      </c>
      <c r="BJ42" s="76">
        <v>9.596000000000004</v>
      </c>
      <c r="BK42" s="79">
        <v>0.1875537487295755</v>
      </c>
      <c r="BL42" s="44">
        <v>5.561</v>
      </c>
      <c r="BM42" s="44">
        <v>5.478</v>
      </c>
      <c r="BN42" s="44">
        <v>5.223</v>
      </c>
      <c r="BO42" s="44">
        <v>16.262</v>
      </c>
      <c r="BP42" s="44">
        <v>5.661</v>
      </c>
      <c r="BQ42" s="44">
        <v>6.456</v>
      </c>
      <c r="BR42" s="44">
        <v>8.686999999999999</v>
      </c>
      <c r="BS42" s="44">
        <v>5.257999999999999</v>
      </c>
      <c r="BT42" s="79">
        <v>1.533391659375911</v>
      </c>
      <c r="BU42" s="44">
        <v>20.804</v>
      </c>
      <c r="BV42" s="44">
        <v>1.296000000000003</v>
      </c>
      <c r="BW42" s="79">
        <v>0.0664342833709249</v>
      </c>
      <c r="BX42" s="44">
        <v>37.066</v>
      </c>
      <c r="BY42" s="80">
        <v>1.572000000000003</v>
      </c>
      <c r="BZ42" s="79">
        <v>0.04428917563531872</v>
      </c>
      <c r="CA42" s="44">
        <v>7.021</v>
      </c>
      <c r="CB42" s="80">
        <v>3.179</v>
      </c>
      <c r="CC42" s="79">
        <v>0.827433628318584</v>
      </c>
      <c r="CD42" s="44">
        <v>3.228</v>
      </c>
      <c r="CE42" s="80">
        <v>-0.4979999999999998</v>
      </c>
      <c r="CF42" s="79">
        <v>-0.1336553945249597</v>
      </c>
      <c r="CG42" s="44">
        <v>3.531</v>
      </c>
      <c r="CH42" s="80">
        <f>CG42-AZ42</f>
        <v>0.589</v>
      </c>
      <c r="CI42" s="79">
        <f>CH42/AZ42</f>
        <v>0.2002039428959891</v>
      </c>
      <c r="CJ42" s="44">
        <v>13.78</v>
      </c>
      <c r="CK42" s="80">
        <f>CJ42-BA42</f>
        <v>3.270000000000001</v>
      </c>
      <c r="CL42" s="79">
        <f>CK42/BA42</f>
        <v>0.3111322549952428</v>
      </c>
      <c r="CM42" s="44">
        <v>50.846</v>
      </c>
      <c r="CN42" s="80">
        <f>CM42-BB42</f>
        <v>4.842000000000006</v>
      </c>
      <c r="CO42" s="79">
        <f>CN42/BB42</f>
        <v>0.1052517172419791</v>
      </c>
      <c r="CP42" s="44">
        <v>3.263</v>
      </c>
      <c r="CQ42" s="80">
        <f>CP42-BC42</f>
        <v>-0.3420000000000001</v>
      </c>
      <c r="CR42" s="79">
        <f>CQ42/BC42</f>
        <v>-0.09486823855755896</v>
      </c>
      <c r="CS42" s="80">
        <v>4.681</v>
      </c>
      <c r="CT42" s="80">
        <f>CS42-BD42</f>
        <v>-0.9470000000000001</v>
      </c>
      <c r="CU42" s="79">
        <f>CT42/BD42</f>
        <v>-0.1682658137882019</v>
      </c>
      <c r="CV42" s="80">
        <v>5.228</v>
      </c>
      <c r="CW42" s="80">
        <f>CV42-BE42</f>
        <v>-0.2949999999999999</v>
      </c>
      <c r="CX42" s="79">
        <f>CW42/BE42</f>
        <v>-0.05341300018106101</v>
      </c>
      <c r="CY42" s="80">
        <v>13.172</v>
      </c>
      <c r="CZ42" s="80">
        <f>CY42-BF42</f>
        <v>-1.584</v>
      </c>
      <c r="DA42" s="79">
        <f>CZ42/BF42</f>
        <v>-0.1073461642721605</v>
      </c>
      <c r="DB42" s="44">
        <v>64.018</v>
      </c>
      <c r="DC42" s="80">
        <f>DB42-BI42</f>
        <v>3.258000000000003</v>
      </c>
      <c r="DD42" s="79">
        <f>DC42/BI42</f>
        <v>0.05362080315997371</v>
      </c>
      <c r="DE42" s="24"/>
      <c r="DF42" s="24"/>
      <c r="DG42" s="24"/>
      <c r="DH42" s="24"/>
      <c r="DI42" s="24"/>
      <c r="DJ42" s="25"/>
    </row>
    <row r="43" ht="17" customHeight="1">
      <c r="A43" t="s" s="71">
        <v>100</v>
      </c>
      <c r="B43" s="99">
        <v>76.85599999999999</v>
      </c>
      <c r="C43" s="44">
        <v>8.143000000000001</v>
      </c>
      <c r="D43" s="44">
        <v>7.299</v>
      </c>
      <c r="E43" s="44">
        <v>7.184</v>
      </c>
      <c r="F43" s="73">
        <v>22.626</v>
      </c>
      <c r="G43" s="74">
        <v>6.8</v>
      </c>
      <c r="H43" s="44">
        <v>5.919</v>
      </c>
      <c r="I43" s="44">
        <v>4.52</v>
      </c>
      <c r="J43" s="73">
        <v>17.239</v>
      </c>
      <c r="K43" s="74">
        <v>39.86499999999999</v>
      </c>
      <c r="L43" s="44">
        <v>3.911</v>
      </c>
      <c r="M43" s="44">
        <v>4.416</v>
      </c>
      <c r="N43" s="44">
        <v>4.711</v>
      </c>
      <c r="O43" s="73">
        <v>13.038</v>
      </c>
      <c r="P43" s="74">
        <v>52.90299999999999</v>
      </c>
      <c r="Q43" s="44">
        <v>5.669</v>
      </c>
      <c r="R43" s="44">
        <v>5.31</v>
      </c>
      <c r="S43" s="44">
        <v>6.501</v>
      </c>
      <c r="T43" s="44">
        <v>17.48</v>
      </c>
      <c r="U43" s="44">
        <v>70.383</v>
      </c>
      <c r="V43" s="44">
        <v>6.497</v>
      </c>
      <c r="W43" s="44">
        <v>6.026</v>
      </c>
      <c r="X43" s="44">
        <v>6.117</v>
      </c>
      <c r="Y43" s="73">
        <v>18.64</v>
      </c>
      <c r="Z43" s="74">
        <v>5.028</v>
      </c>
      <c r="AA43" s="44">
        <v>4.294</v>
      </c>
      <c r="AB43" s="44">
        <v>2.763</v>
      </c>
      <c r="AC43" s="73">
        <v>12.085</v>
      </c>
      <c r="AD43" s="74">
        <v>30.725</v>
      </c>
      <c r="AE43" s="44">
        <v>2.036</v>
      </c>
      <c r="AF43" s="44">
        <v>3.914</v>
      </c>
      <c r="AG43" s="44">
        <v>2.522</v>
      </c>
      <c r="AH43" s="44">
        <v>8.472</v>
      </c>
      <c r="AI43" s="44">
        <v>39.197</v>
      </c>
      <c r="AJ43" s="44">
        <v>5.187</v>
      </c>
      <c r="AK43" s="44">
        <v>6.598</v>
      </c>
      <c r="AL43" s="44">
        <v>7.632</v>
      </c>
      <c r="AM43" s="44">
        <v>19.417</v>
      </c>
      <c r="AN43" s="44">
        <v>58.614</v>
      </c>
      <c r="AO43" s="44">
        <v>7.667</v>
      </c>
      <c r="AP43" s="44">
        <v>7.28</v>
      </c>
      <c r="AQ43" s="44">
        <v>7.199</v>
      </c>
      <c r="AR43" s="73">
        <v>22.146</v>
      </c>
      <c r="AS43" s="74">
        <v>6.036</v>
      </c>
      <c r="AT43" s="44">
        <v>5.507</v>
      </c>
      <c r="AU43" s="44">
        <v>3.859</v>
      </c>
      <c r="AV43" s="73">
        <v>15.402</v>
      </c>
      <c r="AW43" s="74">
        <v>37.548</v>
      </c>
      <c r="AX43" s="44">
        <v>3.852</v>
      </c>
      <c r="AY43" s="44">
        <v>4.209</v>
      </c>
      <c r="AZ43" s="44">
        <v>4.804</v>
      </c>
      <c r="BA43" s="73">
        <v>12.865</v>
      </c>
      <c r="BB43" s="74">
        <v>50.413</v>
      </c>
      <c r="BC43" s="44">
        <v>6.151</v>
      </c>
      <c r="BD43" s="44">
        <v>6.649</v>
      </c>
      <c r="BE43" s="44">
        <v>7.327</v>
      </c>
      <c r="BF43" s="73">
        <v>20.127</v>
      </c>
      <c r="BG43" s="76">
        <v>0.7100000000000009</v>
      </c>
      <c r="BH43" s="77">
        <v>0.03656589586444881</v>
      </c>
      <c r="BI43" s="78">
        <v>70.54000000000001</v>
      </c>
      <c r="BJ43" s="76">
        <v>11.926</v>
      </c>
      <c r="BK43" s="79">
        <v>0.203466748558365</v>
      </c>
      <c r="BL43" s="44">
        <v>7.478</v>
      </c>
      <c r="BM43" s="44">
        <v>6.345</v>
      </c>
      <c r="BN43" s="44">
        <v>7.09</v>
      </c>
      <c r="BO43" s="44">
        <v>20.913</v>
      </c>
      <c r="BP43" s="44">
        <v>6.065</v>
      </c>
      <c r="BQ43" s="44">
        <v>5.584</v>
      </c>
      <c r="BR43" s="44">
        <v>4.259</v>
      </c>
      <c r="BS43" s="44">
        <v>0.4000000000000004</v>
      </c>
      <c r="BT43" s="79">
        <v>0.1036537963202903</v>
      </c>
      <c r="BU43" s="44">
        <v>15.908</v>
      </c>
      <c r="BV43" s="44">
        <v>0.506000000000002</v>
      </c>
      <c r="BW43" s="79">
        <v>0.03285287624983781</v>
      </c>
      <c r="BX43" s="44">
        <v>36.821</v>
      </c>
      <c r="BY43" s="80">
        <v>-0.7270000000000039</v>
      </c>
      <c r="BZ43" s="79">
        <v>-0.01936188345584329</v>
      </c>
      <c r="CA43" s="44">
        <v>3.869</v>
      </c>
      <c r="CB43" s="80">
        <v>0.01700000000000035</v>
      </c>
      <c r="CC43" s="79">
        <v>0.004413291796469457</v>
      </c>
      <c r="CD43" s="44">
        <v>3.778</v>
      </c>
      <c r="CE43" s="80">
        <v>-0.4309999999999996</v>
      </c>
      <c r="CF43" s="79">
        <v>-0.1023996198622</v>
      </c>
      <c r="CG43" s="44">
        <v>4.588</v>
      </c>
      <c r="CH43" s="80">
        <f>CG43-AZ43</f>
        <v>-0.2160000000000002</v>
      </c>
      <c r="CI43" s="79">
        <f>CH43/AZ43</f>
        <v>-0.04496253122398006</v>
      </c>
      <c r="CJ43" s="44">
        <v>12.235</v>
      </c>
      <c r="CK43" s="80">
        <f>CJ43-BA43</f>
        <v>-0.6300000000000008</v>
      </c>
      <c r="CL43" s="79">
        <f>CK43/BA43</f>
        <v>-0.0489700738437622</v>
      </c>
      <c r="CM43" s="44">
        <v>49.056</v>
      </c>
      <c r="CN43" s="80">
        <f>CM43-BB43</f>
        <v>-1.357000000000006</v>
      </c>
      <c r="CO43" s="79">
        <f>CN43/BB43</f>
        <v>-0.02691766012734823</v>
      </c>
      <c r="CP43" s="44">
        <v>5.914</v>
      </c>
      <c r="CQ43" s="80">
        <f>CP43-BC43</f>
        <v>-0.2370000000000001</v>
      </c>
      <c r="CR43" s="79">
        <f>CQ43/BC43</f>
        <v>-0.03853032027312634</v>
      </c>
      <c r="CS43" s="80">
        <v>6.481</v>
      </c>
      <c r="CT43" s="80">
        <f>CS43-BD43</f>
        <v>-0.1680000000000001</v>
      </c>
      <c r="CU43" s="79">
        <f>CT43/BD43</f>
        <v>-0.02526695743720863</v>
      </c>
      <c r="CV43" s="80">
        <v>7.372</v>
      </c>
      <c r="CW43" s="80">
        <f>CV43-BE43</f>
        <v>0.04499999999999993</v>
      </c>
      <c r="CX43" s="79">
        <f>CW43/BE43</f>
        <v>0.006141667804012547</v>
      </c>
      <c r="CY43" s="80">
        <v>19.767</v>
      </c>
      <c r="CZ43" s="80">
        <f>CY43-BF43</f>
        <v>-0.360000000000003</v>
      </c>
      <c r="DA43" s="79">
        <f>CZ43/BF43</f>
        <v>-0.01788642122522</v>
      </c>
      <c r="DB43" s="44">
        <v>68.82299999999999</v>
      </c>
      <c r="DC43" s="80">
        <f>DB43-BI43</f>
        <v>-1.717000000000013</v>
      </c>
      <c r="DD43" s="79">
        <f>DC43/BI43</f>
        <v>-0.02434079954635686</v>
      </c>
      <c r="DE43" s="24"/>
      <c r="DF43" s="24"/>
      <c r="DG43" s="24"/>
      <c r="DH43" s="24"/>
      <c r="DI43" s="24"/>
      <c r="DJ43" s="25"/>
    </row>
    <row r="44" ht="17" customHeight="1">
      <c r="A44" t="s" s="61">
        <v>101</v>
      </c>
      <c r="B44" s="89">
        <v>2105.674</v>
      </c>
      <c r="C44" s="63">
        <v>214.937874</v>
      </c>
      <c r="D44" s="63">
        <v>190.683398</v>
      </c>
      <c r="E44" s="63">
        <v>200.376242</v>
      </c>
      <c r="F44" s="64">
        <v>605.997514</v>
      </c>
      <c r="G44" s="65">
        <v>176.59566</v>
      </c>
      <c r="H44" s="63">
        <v>172.124378</v>
      </c>
      <c r="I44" s="63">
        <v>146.731892</v>
      </c>
      <c r="J44" s="64">
        <v>495.45193</v>
      </c>
      <c r="K44" s="65">
        <v>1101.449444</v>
      </c>
      <c r="L44" s="63">
        <v>142.347472</v>
      </c>
      <c r="M44" s="63">
        <v>150.977886</v>
      </c>
      <c r="N44" s="63">
        <v>152.199204</v>
      </c>
      <c r="O44" s="63">
        <v>445.524562</v>
      </c>
      <c r="P44" s="63">
        <v>1546.974006</v>
      </c>
      <c r="Q44" s="63">
        <v>179.347162</v>
      </c>
      <c r="R44" s="63">
        <v>187.3957</v>
      </c>
      <c r="S44" s="63">
        <v>218.256</v>
      </c>
      <c r="T44" s="63">
        <v>584.998862</v>
      </c>
      <c r="U44" s="63">
        <v>2131.972868</v>
      </c>
      <c r="V44" s="63">
        <v>218.54675</v>
      </c>
      <c r="W44" s="63">
        <v>211.613834</v>
      </c>
      <c r="X44" s="63">
        <v>208.468002</v>
      </c>
      <c r="Y44" s="64">
        <v>638.628586</v>
      </c>
      <c r="Z44" s="65">
        <v>173.800594</v>
      </c>
      <c r="AA44" s="63">
        <v>165.472464</v>
      </c>
      <c r="AB44" s="63">
        <v>147.653288</v>
      </c>
      <c r="AC44" s="64">
        <v>486.9263460000001</v>
      </c>
      <c r="AD44" s="65">
        <v>1125.554932</v>
      </c>
      <c r="AE44" s="63">
        <v>149.433802</v>
      </c>
      <c r="AF44" s="63">
        <v>137.501432</v>
      </c>
      <c r="AG44" s="63">
        <v>127.423216</v>
      </c>
      <c r="AH44" s="63">
        <v>414.35845</v>
      </c>
      <c r="AI44" s="63">
        <v>1539.913382</v>
      </c>
      <c r="AJ44" s="63">
        <v>174.8622</v>
      </c>
      <c r="AK44" s="63">
        <v>188.7825</v>
      </c>
      <c r="AL44" s="63">
        <v>213.304</v>
      </c>
      <c r="AM44" s="63">
        <v>576.9486999999999</v>
      </c>
      <c r="AN44" s="63">
        <v>2116.862082</v>
      </c>
      <c r="AO44" s="63">
        <v>218.3719</v>
      </c>
      <c r="AP44" s="63">
        <v>192.005834</v>
      </c>
      <c r="AQ44" s="63">
        <v>197.390446</v>
      </c>
      <c r="AR44" s="64">
        <v>607.7681799999999</v>
      </c>
      <c r="AS44" s="65">
        <v>174.50672</v>
      </c>
      <c r="AT44" s="63">
        <v>166.947474</v>
      </c>
      <c r="AU44" s="63">
        <v>140.068</v>
      </c>
      <c r="AV44" s="64">
        <v>481.522194</v>
      </c>
      <c r="AW44" s="65">
        <v>1089.290374</v>
      </c>
      <c r="AX44" s="63">
        <v>140.338722</v>
      </c>
      <c r="AY44" s="63">
        <v>147.935512</v>
      </c>
      <c r="AZ44" s="63">
        <v>148.743</v>
      </c>
      <c r="BA44" s="64">
        <v>437.017234</v>
      </c>
      <c r="BB44" s="65">
        <v>1526.307608</v>
      </c>
      <c r="BC44" s="63">
        <v>171.010968</v>
      </c>
      <c r="BD44" s="63">
        <v>177.32613</v>
      </c>
      <c r="BE44" s="63">
        <v>202.56462</v>
      </c>
      <c r="BF44" s="64">
        <v>550.901718</v>
      </c>
      <c r="BG44" s="66">
        <v>-26.04698199999996</v>
      </c>
      <c r="BH44" s="67">
        <v>-0.04514609704467654</v>
      </c>
      <c r="BI44" s="68">
        <v>2077.209326</v>
      </c>
      <c r="BJ44" s="66">
        <v>-39.65275599999995</v>
      </c>
      <c r="BK44" s="69">
        <v>-0.01873185614555306</v>
      </c>
      <c r="BL44" s="63">
        <v>214.959184</v>
      </c>
      <c r="BM44" s="63">
        <v>188.304538</v>
      </c>
      <c r="BN44" s="63">
        <v>190.215228</v>
      </c>
      <c r="BO44" s="63">
        <v>593.4789499999999</v>
      </c>
      <c r="BP44" s="63">
        <v>168.897618</v>
      </c>
      <c r="BQ44" s="63">
        <v>159.808588</v>
      </c>
      <c r="BR44" s="63">
        <v>145.01798</v>
      </c>
      <c r="BS44" s="63">
        <v>4.949979999999982</v>
      </c>
      <c r="BT44" s="69">
        <v>0.03533983493731603</v>
      </c>
      <c r="BU44" s="63">
        <v>473.724186</v>
      </c>
      <c r="BV44" s="63">
        <v>-7.798007999999982</v>
      </c>
      <c r="BW44" s="69">
        <v>-0.01619449341518821</v>
      </c>
      <c r="BX44" s="63">
        <v>1067.203136</v>
      </c>
      <c r="BY44" s="70">
        <v>-22.08723800000007</v>
      </c>
      <c r="BZ44" s="69">
        <v>-0.02027672191657508</v>
      </c>
      <c r="CA44" s="63">
        <v>139.284532</v>
      </c>
      <c r="CB44" s="70">
        <v>-1.054189999999977</v>
      </c>
      <c r="CC44" s="69">
        <v>-0.007511754311115768</v>
      </c>
      <c r="CD44" s="63">
        <v>139.618864</v>
      </c>
      <c r="CE44" s="70">
        <v>-8.316647999999986</v>
      </c>
      <c r="CF44" s="69">
        <v>-0.0562180634491601</v>
      </c>
      <c r="CG44" s="63">
        <v>145.405912</v>
      </c>
      <c r="CH44" s="70">
        <f>CG44-AZ44</f>
        <v>-3.337087999999966</v>
      </c>
      <c r="CI44" s="69">
        <f>CH44/AZ44</f>
        <v>-0.0224352608189963</v>
      </c>
      <c r="CJ44" s="63">
        <v>424.309308</v>
      </c>
      <c r="CK44" s="70">
        <f>CJ44-BA44</f>
        <v>-12.70792599999993</v>
      </c>
      <c r="CL44" s="69">
        <f>CK44/BA44</f>
        <v>-0.02907877541506734</v>
      </c>
      <c r="CM44" s="63">
        <v>1491.512444</v>
      </c>
      <c r="CN44" s="70">
        <f>CM44-BB44</f>
        <v>-34.79516399999989</v>
      </c>
      <c r="CO44" s="69">
        <f>CN44/BB44</f>
        <v>-0.02279695378416792</v>
      </c>
      <c r="CP44" s="63">
        <v>175.758286</v>
      </c>
      <c r="CQ44" s="70">
        <f>CP44-BC44</f>
        <v>4.74731799999995</v>
      </c>
      <c r="CR44" s="69">
        <f>CQ44/BC44</f>
        <v>0.02776031301103418</v>
      </c>
      <c r="CS44" s="70">
        <v>184.438756</v>
      </c>
      <c r="CT44" s="70">
        <f>CS44-BD44</f>
        <v>7.112625999999977</v>
      </c>
      <c r="CU44" s="69">
        <f>CT44/BD44</f>
        <v>0.04011042253050905</v>
      </c>
      <c r="CV44" s="70">
        <v>205.144982</v>
      </c>
      <c r="CW44" s="70">
        <f>CV44-BE44</f>
        <v>2.580362000000008</v>
      </c>
      <c r="CX44" s="69">
        <f>CW44/BE44</f>
        <v>0.0127384634098492</v>
      </c>
      <c r="CY44" s="70">
        <v>565.3420239999999</v>
      </c>
      <c r="CZ44" s="70">
        <f>CY44-BF44</f>
        <v>14.44030599999996</v>
      </c>
      <c r="DA44" s="69">
        <f>CZ44/BF44</f>
        <v>0.02621212736896922</v>
      </c>
      <c r="DB44" s="63">
        <v>2056.854468</v>
      </c>
      <c r="DC44" s="70">
        <f>DB44-BI44</f>
        <v>-20.35485799999969</v>
      </c>
      <c r="DD44" s="69">
        <f>DC44/BI44</f>
        <v>-0.009799136632607097</v>
      </c>
      <c r="DE44" s="24"/>
      <c r="DF44" s="24"/>
      <c r="DG44" s="24"/>
      <c r="DH44" s="24"/>
      <c r="DI44" s="24"/>
      <c r="DJ44" s="25"/>
    </row>
    <row r="45" ht="17" customHeight="1">
      <c r="A45" t="s" s="71">
        <v>102</v>
      </c>
      <c r="B45" s="72">
        <v>2103.406</v>
      </c>
      <c r="C45" s="44">
        <v>214.708</v>
      </c>
      <c r="D45" s="44">
        <v>190.484</v>
      </c>
      <c r="E45" s="44">
        <v>200.174</v>
      </c>
      <c r="F45" s="73">
        <v>605.366</v>
      </c>
      <c r="G45" s="74">
        <v>176.423</v>
      </c>
      <c r="H45" s="44">
        <v>171.946</v>
      </c>
      <c r="I45" s="44">
        <v>146.572</v>
      </c>
      <c r="J45" s="73">
        <v>494.941</v>
      </c>
      <c r="K45" s="74">
        <v>1100.307</v>
      </c>
      <c r="L45" s="44">
        <v>142.212</v>
      </c>
      <c r="M45" s="44">
        <v>150.78</v>
      </c>
      <c r="N45" s="44">
        <v>152.032</v>
      </c>
      <c r="O45" s="44">
        <v>445.024</v>
      </c>
      <c r="P45" s="44">
        <v>1545.331</v>
      </c>
      <c r="Q45" s="44">
        <v>179.149</v>
      </c>
      <c r="R45" s="44">
        <v>187.196</v>
      </c>
      <c r="S45" s="44">
        <v>218.028</v>
      </c>
      <c r="T45" s="44">
        <v>584.373</v>
      </c>
      <c r="U45" s="44">
        <v>2129.704</v>
      </c>
      <c r="V45" s="44">
        <v>218.306</v>
      </c>
      <c r="W45" s="44">
        <v>211.384</v>
      </c>
      <c r="X45" s="44">
        <v>208.241</v>
      </c>
      <c r="Y45" s="73">
        <v>637.931</v>
      </c>
      <c r="Z45" s="74">
        <v>173.613</v>
      </c>
      <c r="AA45" s="44">
        <v>165.302</v>
      </c>
      <c r="AB45" s="44">
        <v>147.501</v>
      </c>
      <c r="AC45" s="73">
        <v>486.4160000000001</v>
      </c>
      <c r="AD45" s="74">
        <v>1124.347</v>
      </c>
      <c r="AE45" s="44">
        <v>149.288</v>
      </c>
      <c r="AF45" s="44">
        <v>137.312</v>
      </c>
      <c r="AG45" s="44">
        <v>127.264</v>
      </c>
      <c r="AH45" s="44">
        <v>413.864</v>
      </c>
      <c r="AI45" s="44">
        <v>1538.211</v>
      </c>
      <c r="AJ45" s="44">
        <v>174.657</v>
      </c>
      <c r="AK45" s="44">
        <v>188.572</v>
      </c>
      <c r="AL45" s="44">
        <v>213.082</v>
      </c>
      <c r="AM45" s="44">
        <v>576.3109999999999</v>
      </c>
      <c r="AN45" s="44">
        <v>2114.522</v>
      </c>
      <c r="AO45" s="44">
        <v>218.097</v>
      </c>
      <c r="AP45" s="44">
        <v>191.776</v>
      </c>
      <c r="AQ45" s="44">
        <v>197.159</v>
      </c>
      <c r="AR45" s="73">
        <v>607.0319999999999</v>
      </c>
      <c r="AS45" s="74">
        <v>174.307</v>
      </c>
      <c r="AT45" s="44">
        <v>166.755</v>
      </c>
      <c r="AU45" s="44">
        <v>139.936</v>
      </c>
      <c r="AV45" s="73">
        <v>480.9979999999999</v>
      </c>
      <c r="AW45" s="74">
        <v>1088.03</v>
      </c>
      <c r="AX45" s="44">
        <v>140.224</v>
      </c>
      <c r="AY45" s="44">
        <v>147.783</v>
      </c>
      <c r="AZ45" s="44">
        <v>148.587</v>
      </c>
      <c r="BA45" s="73">
        <v>436.594</v>
      </c>
      <c r="BB45" s="74">
        <v>1524.624</v>
      </c>
      <c r="BC45" s="44">
        <v>170.831</v>
      </c>
      <c r="BD45" s="44">
        <v>177.136</v>
      </c>
      <c r="BE45" s="44">
        <v>202.355</v>
      </c>
      <c r="BF45" s="73">
        <v>550.322</v>
      </c>
      <c r="BG45" s="76">
        <v>-25.98899999999992</v>
      </c>
      <c r="BH45" s="77">
        <v>-0.04509544325893466</v>
      </c>
      <c r="BI45" s="78">
        <v>2074.946</v>
      </c>
      <c r="BJ45" s="76">
        <v>-39.57600000000002</v>
      </c>
      <c r="BK45" s="79">
        <v>-0.01871628670687753</v>
      </c>
      <c r="BL45" s="44">
        <v>214.734</v>
      </c>
      <c r="BM45" s="44">
        <v>188.108</v>
      </c>
      <c r="BN45" s="44">
        <v>190.025</v>
      </c>
      <c r="BO45" s="44">
        <v>592.867</v>
      </c>
      <c r="BP45" s="44">
        <v>168.732</v>
      </c>
      <c r="BQ45" s="44">
        <v>159.648</v>
      </c>
      <c r="BR45" s="44">
        <v>144.88</v>
      </c>
      <c r="BS45" s="44">
        <v>4.943999999999988</v>
      </c>
      <c r="BT45" s="79">
        <v>0.03533043677109527</v>
      </c>
      <c r="BU45" s="44">
        <v>473.26</v>
      </c>
      <c r="BV45" s="44">
        <v>-7.737999999999943</v>
      </c>
      <c r="BW45" s="79">
        <v>-0.0160873849787316</v>
      </c>
      <c r="BX45" s="44">
        <v>1066.127</v>
      </c>
      <c r="BY45" s="80">
        <v>-21.90299999999979</v>
      </c>
      <c r="BZ45" s="79">
        <v>-0.02013087874415209</v>
      </c>
      <c r="CA45" s="44">
        <v>139.163</v>
      </c>
      <c r="CB45" s="80">
        <v>-1.060999999999979</v>
      </c>
      <c r="CC45" s="79">
        <v>-0.007566465084436178</v>
      </c>
      <c r="CD45" s="44">
        <v>139.439</v>
      </c>
      <c r="CE45" s="80">
        <v>-8.343999999999994</v>
      </c>
      <c r="CF45" s="79">
        <v>-0.05646116265064312</v>
      </c>
      <c r="CG45" s="44">
        <v>145.271</v>
      </c>
      <c r="CH45" s="80">
        <f>CG45-AZ45</f>
        <v>-3.315999999999974</v>
      </c>
      <c r="CI45" s="79">
        <f>CH45/AZ45</f>
        <v>-0.02231689178730289</v>
      </c>
      <c r="CJ45" s="44">
        <v>423.873</v>
      </c>
      <c r="CK45" s="80">
        <f>CJ45-BA45</f>
        <v>-12.72099999999995</v>
      </c>
      <c r="CL45" s="79">
        <f>CK45/BA45</f>
        <v>-0.0291369098063646</v>
      </c>
      <c r="CM45" s="44">
        <v>1490</v>
      </c>
      <c r="CN45" s="80">
        <f>CM45-BB45</f>
        <v>-34.6239999999998</v>
      </c>
      <c r="CO45" s="79">
        <f>CN45/BB45</f>
        <v>-0.0227098615789859</v>
      </c>
      <c r="CP45" s="44">
        <v>175.59</v>
      </c>
      <c r="CQ45" s="80">
        <f>CP45-BC45</f>
        <v>4.758999999999958</v>
      </c>
      <c r="CR45" s="79">
        <f>CQ45/BC45</f>
        <v>0.02785794147432233</v>
      </c>
      <c r="CS45" s="80">
        <v>184.265</v>
      </c>
      <c r="CT45" s="80">
        <f>CS45-BD45</f>
        <v>7.128999999999991</v>
      </c>
      <c r="CU45" s="79">
        <f>CT45/BD45</f>
        <v>0.04024591274500942</v>
      </c>
      <c r="CV45" s="80">
        <v>204.944</v>
      </c>
      <c r="CW45" s="80">
        <f>CV45-BE45</f>
        <v>2.588999999999999</v>
      </c>
      <c r="CX45" s="79">
        <f>CW45/BE45</f>
        <v>0.01279434656914827</v>
      </c>
      <c r="CY45" s="80">
        <v>564.799</v>
      </c>
      <c r="CZ45" s="80">
        <f>CY45-BF45</f>
        <v>14.47699999999998</v>
      </c>
      <c r="DA45" s="79">
        <f>CZ45/BF45</f>
        <v>0.02630641697042818</v>
      </c>
      <c r="DB45" s="44">
        <v>2054.799</v>
      </c>
      <c r="DC45" s="80">
        <f>DB45-BI45</f>
        <v>-20.14699999999993</v>
      </c>
      <c r="DD45" s="79">
        <f>DC45/BI45</f>
        <v>-0.009709650275236048</v>
      </c>
      <c r="DE45" s="24"/>
      <c r="DF45" s="24"/>
      <c r="DG45" s="24"/>
      <c r="DH45" s="24"/>
      <c r="DI45" s="24"/>
      <c r="DJ45" s="25"/>
    </row>
    <row r="46" ht="17" customHeight="1">
      <c r="A46" t="s" s="71">
        <v>103</v>
      </c>
      <c r="B46" s="72">
        <v>803.056</v>
      </c>
      <c r="C46" s="63">
        <v>72.423</v>
      </c>
      <c r="D46" s="63">
        <v>64.22199999999999</v>
      </c>
      <c r="E46" s="63">
        <v>61.628</v>
      </c>
      <c r="F46" s="73">
        <v>198.273</v>
      </c>
      <c r="G46" s="74">
        <v>55.963</v>
      </c>
      <c r="H46" s="44">
        <v>42.426</v>
      </c>
      <c r="I46" s="44">
        <v>73.035</v>
      </c>
      <c r="J46" s="73">
        <v>171.424</v>
      </c>
      <c r="K46" s="74">
        <v>369.697</v>
      </c>
      <c r="L46" s="44">
        <v>78.81699999999999</v>
      </c>
      <c r="M46" s="44">
        <v>91.08799999999999</v>
      </c>
      <c r="N46" s="44">
        <v>86.02200000000001</v>
      </c>
      <c r="O46" s="44">
        <v>255.927</v>
      </c>
      <c r="P46" s="44">
        <v>625.624</v>
      </c>
      <c r="Q46" s="44">
        <v>55.414</v>
      </c>
      <c r="R46" s="44">
        <v>56.521</v>
      </c>
      <c r="S46" s="44">
        <v>77.405</v>
      </c>
      <c r="T46" s="44">
        <v>189.34</v>
      </c>
      <c r="U46" s="44">
        <v>814.9639999999999</v>
      </c>
      <c r="V46" s="44">
        <v>77.52</v>
      </c>
      <c r="W46" s="44">
        <v>77.157</v>
      </c>
      <c r="X46" s="44">
        <v>71.151</v>
      </c>
      <c r="Y46" s="73">
        <v>225.828</v>
      </c>
      <c r="Z46" s="74">
        <v>47.294</v>
      </c>
      <c r="AA46" s="44">
        <v>48.306</v>
      </c>
      <c r="AB46" s="44">
        <v>73.601</v>
      </c>
      <c r="AC46" s="73">
        <v>169.201</v>
      </c>
      <c r="AD46" s="74">
        <v>395.029</v>
      </c>
      <c r="AE46" s="44">
        <v>73.289</v>
      </c>
      <c r="AF46" s="44">
        <v>74.42400000000001</v>
      </c>
      <c r="AG46" s="44">
        <v>50.299</v>
      </c>
      <c r="AH46" s="44">
        <v>198.012</v>
      </c>
      <c r="AI46" s="44">
        <v>593.0409999999999</v>
      </c>
      <c r="AJ46" s="44">
        <v>27.707</v>
      </c>
      <c r="AK46" s="44">
        <v>33.574</v>
      </c>
      <c r="AL46" s="44">
        <v>46.95</v>
      </c>
      <c r="AM46" s="44">
        <v>108.231</v>
      </c>
      <c r="AN46" s="44">
        <v>701.2719999999999</v>
      </c>
      <c r="AO46" s="44">
        <v>41.081</v>
      </c>
      <c r="AP46" s="44">
        <v>41.605</v>
      </c>
      <c r="AQ46" s="44">
        <v>29.528</v>
      </c>
      <c r="AR46" s="73">
        <v>112.214</v>
      </c>
      <c r="AS46" s="74">
        <v>24.648</v>
      </c>
      <c r="AT46" s="44">
        <v>28.086</v>
      </c>
      <c r="AU46" s="44">
        <v>24.498</v>
      </c>
      <c r="AV46" s="73">
        <v>77.232</v>
      </c>
      <c r="AW46" s="74">
        <v>189.446</v>
      </c>
      <c r="AX46" s="44">
        <v>29.387</v>
      </c>
      <c r="AY46" s="44">
        <v>35.676</v>
      </c>
      <c r="AZ46" s="44">
        <v>25.002</v>
      </c>
      <c r="BA46" s="73">
        <v>90.065</v>
      </c>
      <c r="BB46" s="74">
        <v>279.511</v>
      </c>
      <c r="BC46" s="44">
        <v>26.009</v>
      </c>
      <c r="BD46" s="44">
        <v>23.645</v>
      </c>
      <c r="BE46" s="44">
        <v>24.614</v>
      </c>
      <c r="BF46" s="73">
        <v>74.268</v>
      </c>
      <c r="BG46" s="76">
        <v>-33.96299999999999</v>
      </c>
      <c r="BH46" s="77">
        <v>-0.3138010366715636</v>
      </c>
      <c r="BI46" s="78">
        <v>353.779</v>
      </c>
      <c r="BJ46" s="76">
        <v>-347.4929999999999</v>
      </c>
      <c r="BK46" s="79">
        <v>-0.495518144172304</v>
      </c>
      <c r="BL46" s="44">
        <v>23.951</v>
      </c>
      <c r="BM46" s="44">
        <v>20.78</v>
      </c>
      <c r="BN46" s="44">
        <v>23.293</v>
      </c>
      <c r="BO46" s="44">
        <v>68.024</v>
      </c>
      <c r="BP46" s="44">
        <v>22.351</v>
      </c>
      <c r="BQ46" s="44">
        <v>28.072</v>
      </c>
      <c r="BR46" s="44">
        <v>7.885</v>
      </c>
      <c r="BS46" s="44">
        <v>-16.613</v>
      </c>
      <c r="BT46" s="79">
        <v>-0.6781369907747571</v>
      </c>
      <c r="BU46" s="44">
        <v>58.308</v>
      </c>
      <c r="BV46" s="44">
        <v>-18.924</v>
      </c>
      <c r="BW46" s="79">
        <v>-0.2450279676817899</v>
      </c>
      <c r="BX46" s="44">
        <v>126.332</v>
      </c>
      <c r="BY46" s="80">
        <v>-63.114</v>
      </c>
      <c r="BZ46" s="79">
        <v>-0.333150343633542</v>
      </c>
      <c r="CA46" s="44">
        <v>0</v>
      </c>
      <c r="CB46" s="80">
        <v>-29.387</v>
      </c>
      <c r="CC46" s="79">
        <v>-1</v>
      </c>
      <c r="CD46" s="44">
        <v>0</v>
      </c>
      <c r="CE46" s="80">
        <v>-35.676</v>
      </c>
      <c r="CF46" s="79">
        <v>-1</v>
      </c>
      <c r="CG46" s="44">
        <v>0</v>
      </c>
      <c r="CH46" s="80">
        <f>CG46-AZ46</f>
        <v>-25.002</v>
      </c>
      <c r="CI46" s="79">
        <f>CH46/AZ46</f>
        <v>-1</v>
      </c>
      <c r="CJ46" s="44">
        <v>0</v>
      </c>
      <c r="CK46" s="80">
        <f>CJ46-BA46</f>
        <v>-90.065</v>
      </c>
      <c r="CL46" s="79">
        <f>CK46/BA46</f>
        <v>-1</v>
      </c>
      <c r="CM46" s="44">
        <v>126.332</v>
      </c>
      <c r="CN46" s="80">
        <f>CM46-BB46</f>
        <v>-153.179</v>
      </c>
      <c r="CO46" s="79">
        <f>CN46/BB46</f>
        <v>-0.5480249435621496</v>
      </c>
      <c r="CP46" s="44">
        <v>15.325</v>
      </c>
      <c r="CQ46" s="80">
        <f>CP46-BC46</f>
        <v>-10.684</v>
      </c>
      <c r="CR46" s="79">
        <f>CQ46/BC46</f>
        <v>-0.410780883540313</v>
      </c>
      <c r="CS46" s="80">
        <v>22.252</v>
      </c>
      <c r="CT46" s="80">
        <f>CS46-BD46</f>
        <v>-1.393000000000001</v>
      </c>
      <c r="CU46" s="79">
        <f>CT46/BD46</f>
        <v>-0.05891308944808631</v>
      </c>
      <c r="CV46" s="80">
        <v>23.054</v>
      </c>
      <c r="CW46" s="80">
        <f>CV46-BE46</f>
        <v>-1.560000000000002</v>
      </c>
      <c r="CX46" s="79">
        <f>CW46/BE46</f>
        <v>-0.06337856504428382</v>
      </c>
      <c r="CY46" s="80">
        <v>60.631</v>
      </c>
      <c r="CZ46" s="80">
        <f>CY46-BF46</f>
        <v>-13.637</v>
      </c>
      <c r="DA46" s="79">
        <f>CZ46/BF46</f>
        <v>-0.1836187860182043</v>
      </c>
      <c r="DB46" s="44">
        <v>186.963</v>
      </c>
      <c r="DC46" s="80">
        <f>DB46-BI46</f>
        <v>-166.816</v>
      </c>
      <c r="DD46" s="79">
        <f>DC46/BI46</f>
        <v>-0.4715260091752196</v>
      </c>
      <c r="DE46" s="24"/>
      <c r="DF46" s="24"/>
      <c r="DG46" s="24"/>
      <c r="DH46" s="24"/>
      <c r="DI46" s="24"/>
      <c r="DJ46" s="25"/>
    </row>
    <row r="47" ht="17" customHeight="1">
      <c r="A47" t="s" s="71">
        <v>104</v>
      </c>
      <c r="B47" s="72">
        <v>1300.35</v>
      </c>
      <c r="C47" s="63">
        <v>142.285</v>
      </c>
      <c r="D47" s="63">
        <v>126.262</v>
      </c>
      <c r="E47" s="63">
        <v>138.546</v>
      </c>
      <c r="F47" s="73">
        <v>407.093</v>
      </c>
      <c r="G47" s="74">
        <v>120.46</v>
      </c>
      <c r="H47" s="44">
        <v>129.52</v>
      </c>
      <c r="I47" s="44">
        <v>73.53700000000001</v>
      </c>
      <c r="J47" s="73">
        <v>323.5170000000001</v>
      </c>
      <c r="K47" s="74">
        <v>730.6100000000001</v>
      </c>
      <c r="L47" s="44">
        <v>63.395</v>
      </c>
      <c r="M47" s="44">
        <v>59.692</v>
      </c>
      <c r="N47" s="44">
        <v>66.01000000000001</v>
      </c>
      <c r="O47" s="44">
        <v>189.097</v>
      </c>
      <c r="P47" s="44">
        <v>919.7070000000001</v>
      </c>
      <c r="Q47" s="44">
        <v>123.735</v>
      </c>
      <c r="R47" s="44">
        <v>130.675</v>
      </c>
      <c r="S47" s="44">
        <v>140.623</v>
      </c>
      <c r="T47" s="44">
        <v>395.033</v>
      </c>
      <c r="U47" s="44">
        <v>1314.74</v>
      </c>
      <c r="V47" s="44">
        <v>140.786</v>
      </c>
      <c r="W47" s="44">
        <v>134.227</v>
      </c>
      <c r="X47" s="44">
        <v>137.09</v>
      </c>
      <c r="Y47" s="73">
        <v>412.1030000000001</v>
      </c>
      <c r="Z47" s="74">
        <v>126.319</v>
      </c>
      <c r="AA47" s="44">
        <v>116.996</v>
      </c>
      <c r="AB47" s="44">
        <v>73.90000000000001</v>
      </c>
      <c r="AC47" s="73">
        <v>317.215</v>
      </c>
      <c r="AD47" s="74">
        <v>729.3180000000001</v>
      </c>
      <c r="AE47" s="44">
        <v>75.999</v>
      </c>
      <c r="AF47" s="44">
        <v>62.888</v>
      </c>
      <c r="AG47" s="44">
        <v>76.965</v>
      </c>
      <c r="AH47" s="44">
        <v>215.852</v>
      </c>
      <c r="AI47" s="44">
        <v>945.1700000000001</v>
      </c>
      <c r="AJ47" s="44">
        <v>146.95</v>
      </c>
      <c r="AK47" s="44">
        <v>154.998</v>
      </c>
      <c r="AL47" s="44">
        <v>166.132</v>
      </c>
      <c r="AM47" s="44">
        <v>468.08</v>
      </c>
      <c r="AN47" s="44">
        <v>1413.25</v>
      </c>
      <c r="AO47" s="44">
        <v>177.016</v>
      </c>
      <c r="AP47" s="44">
        <v>150.171</v>
      </c>
      <c r="AQ47" s="44">
        <v>167.631</v>
      </c>
      <c r="AR47" s="73">
        <v>494.818</v>
      </c>
      <c r="AS47" s="74">
        <v>149.659</v>
      </c>
      <c r="AT47" s="44">
        <v>138.669</v>
      </c>
      <c r="AU47" s="44">
        <v>115.438</v>
      </c>
      <c r="AV47" s="73">
        <v>403.766</v>
      </c>
      <c r="AW47" s="74">
        <v>898.5839999999999</v>
      </c>
      <c r="AX47" s="44">
        <v>110.837</v>
      </c>
      <c r="AY47" s="44">
        <v>112.107</v>
      </c>
      <c r="AZ47" s="44">
        <v>123.585</v>
      </c>
      <c r="BA47" s="73">
        <v>346.529</v>
      </c>
      <c r="BB47" s="74">
        <v>1245.113</v>
      </c>
      <c r="BC47" s="44">
        <v>144.822</v>
      </c>
      <c r="BD47" s="44">
        <v>153.491</v>
      </c>
      <c r="BE47" s="44">
        <v>177.741</v>
      </c>
      <c r="BF47" s="73">
        <v>476.054</v>
      </c>
      <c r="BG47" s="76">
        <v>7.97399999999999</v>
      </c>
      <c r="BH47" s="77">
        <v>0.01703554947872155</v>
      </c>
      <c r="BI47" s="78">
        <v>1721.167</v>
      </c>
      <c r="BJ47" s="76">
        <v>307.9169999999999</v>
      </c>
      <c r="BK47" s="79">
        <v>0.2178786485052184</v>
      </c>
      <c r="BL47" s="44">
        <v>190.783</v>
      </c>
      <c r="BM47" s="44">
        <v>167.328</v>
      </c>
      <c r="BN47" s="44">
        <v>166.732</v>
      </c>
      <c r="BO47" s="44">
        <v>524.843</v>
      </c>
      <c r="BP47" s="44">
        <v>146.381</v>
      </c>
      <c r="BQ47" s="44">
        <v>131.576</v>
      </c>
      <c r="BR47" s="44">
        <v>136.995</v>
      </c>
      <c r="BS47" s="44">
        <v>21.557</v>
      </c>
      <c r="BT47" s="79">
        <v>0.1867409345276252</v>
      </c>
      <c r="BU47" s="44">
        <v>414.952</v>
      </c>
      <c r="BV47" s="44">
        <v>11.18600000000004</v>
      </c>
      <c r="BW47" s="79">
        <v>0.02770416528385262</v>
      </c>
      <c r="BX47" s="44">
        <v>939.795</v>
      </c>
      <c r="BY47" s="80">
        <v>41.21100000000001</v>
      </c>
      <c r="BZ47" s="79">
        <v>0.04586215645949629</v>
      </c>
      <c r="CA47" s="44">
        <v>139.163</v>
      </c>
      <c r="CB47" s="80">
        <v>28.32600000000001</v>
      </c>
      <c r="CC47" s="79">
        <v>0.2555644775661557</v>
      </c>
      <c r="CD47" s="44">
        <v>139.439</v>
      </c>
      <c r="CE47" s="80">
        <v>27.33200000000002</v>
      </c>
      <c r="CF47" s="79">
        <v>0.2438027955435434</v>
      </c>
      <c r="CG47" s="44">
        <v>145.271</v>
      </c>
      <c r="CH47" s="80">
        <f>CG47-AZ47</f>
        <v>21.68600000000002</v>
      </c>
      <c r="CI47" s="79">
        <f>CH47/AZ47</f>
        <v>0.1754743698668934</v>
      </c>
      <c r="CJ47" s="44">
        <v>423.873</v>
      </c>
      <c r="CK47" s="80">
        <f>CJ47-BA47</f>
        <v>77.34400000000005</v>
      </c>
      <c r="CL47" s="79">
        <f>CK47/BA47</f>
        <v>0.223196327002935</v>
      </c>
      <c r="CM47" s="44">
        <v>1363.668</v>
      </c>
      <c r="CN47" s="80">
        <f>CM47-BB47</f>
        <v>118.5550000000003</v>
      </c>
      <c r="CO47" s="79">
        <f>CN47/BB47</f>
        <v>0.09521625748024501</v>
      </c>
      <c r="CP47" s="44">
        <v>160.265</v>
      </c>
      <c r="CQ47" s="80">
        <f>CP47-BC47</f>
        <v>15.44299999999998</v>
      </c>
      <c r="CR47" s="79">
        <f>CQ47/BC47</f>
        <v>0.106634351134496</v>
      </c>
      <c r="CS47" s="80">
        <v>162.013</v>
      </c>
      <c r="CT47" s="80">
        <f>CS47-BD47</f>
        <v>8.521999999999991</v>
      </c>
      <c r="CU47" s="79">
        <f>CT47/BD47</f>
        <v>0.05552117062238171</v>
      </c>
      <c r="CV47" s="80">
        <v>181.89</v>
      </c>
      <c r="CW47" s="80">
        <f>CV47-BE47</f>
        <v>4.149000000000001</v>
      </c>
      <c r="CX47" s="79">
        <f>CW47/BE47</f>
        <v>0.02334295407362398</v>
      </c>
      <c r="CY47" s="80">
        <v>504.168</v>
      </c>
      <c r="CZ47" s="80">
        <f>CY47-BF47</f>
        <v>28.11400000000003</v>
      </c>
      <c r="DA47" s="79">
        <f>CZ47/BF47</f>
        <v>0.05905632554290067</v>
      </c>
      <c r="DB47" s="44">
        <v>1867.836</v>
      </c>
      <c r="DC47" s="80">
        <f>DB47-BI47</f>
        <v>146.6690000000003</v>
      </c>
      <c r="DD47" s="79">
        <f>DC47/BI47</f>
        <v>0.0852148571289133</v>
      </c>
      <c r="DE47" s="24"/>
      <c r="DF47" s="24"/>
      <c r="DG47" s="24"/>
      <c r="DH47" s="24"/>
      <c r="DI47" s="24"/>
      <c r="DJ47" s="25"/>
    </row>
    <row r="48" ht="17" customHeight="1">
      <c r="A48" t="s" s="71">
        <v>105</v>
      </c>
      <c r="B48" s="72">
        <v>1300.35</v>
      </c>
      <c r="C48" s="63">
        <v>142.285</v>
      </c>
      <c r="D48" s="63">
        <v>126.262</v>
      </c>
      <c r="E48" s="63">
        <v>138.546</v>
      </c>
      <c r="F48" s="73">
        <v>407.093</v>
      </c>
      <c r="G48" s="74">
        <v>120.46</v>
      </c>
      <c r="H48" s="44">
        <v>129.52</v>
      </c>
      <c r="I48" s="44">
        <v>73.53700000000001</v>
      </c>
      <c r="J48" s="73">
        <v>323.5170000000001</v>
      </c>
      <c r="K48" s="74">
        <v>730.6100000000001</v>
      </c>
      <c r="L48" s="44">
        <v>63.395</v>
      </c>
      <c r="M48" s="44">
        <v>59.692</v>
      </c>
      <c r="N48" s="44">
        <v>66.01000000000001</v>
      </c>
      <c r="O48" s="44">
        <v>189.097</v>
      </c>
      <c r="P48" s="44">
        <v>919.7070000000001</v>
      </c>
      <c r="Q48" s="44">
        <v>123.735</v>
      </c>
      <c r="R48" s="44">
        <v>130.675</v>
      </c>
      <c r="S48" s="44">
        <v>140.623</v>
      </c>
      <c r="T48" s="44">
        <v>395.033</v>
      </c>
      <c r="U48" s="44">
        <v>1314.74</v>
      </c>
      <c r="V48" s="44">
        <v>140.786</v>
      </c>
      <c r="W48" s="44">
        <v>134.227</v>
      </c>
      <c r="X48" s="44">
        <v>137.09</v>
      </c>
      <c r="Y48" s="73">
        <v>412.1030000000001</v>
      </c>
      <c r="Z48" s="74">
        <v>126.319</v>
      </c>
      <c r="AA48" s="44">
        <v>116.996</v>
      </c>
      <c r="AB48" s="44">
        <v>73.90000000000001</v>
      </c>
      <c r="AC48" s="73">
        <v>317.215</v>
      </c>
      <c r="AD48" s="74">
        <v>729.3180000000001</v>
      </c>
      <c r="AE48" s="44">
        <v>75.999</v>
      </c>
      <c r="AF48" s="44">
        <v>62.888</v>
      </c>
      <c r="AG48" s="44">
        <v>76.965</v>
      </c>
      <c r="AH48" s="44">
        <v>215.852</v>
      </c>
      <c r="AI48" s="44">
        <v>945.1700000000001</v>
      </c>
      <c r="AJ48" s="44">
        <v>106.418</v>
      </c>
      <c r="AK48" s="44">
        <v>117.218</v>
      </c>
      <c r="AL48" s="44">
        <v>134.488</v>
      </c>
      <c r="AM48" s="44">
        <v>358.124</v>
      </c>
      <c r="AN48" s="44">
        <v>1303.294</v>
      </c>
      <c r="AO48" s="44">
        <v>133.004</v>
      </c>
      <c r="AP48" s="44">
        <v>118.399</v>
      </c>
      <c r="AQ48" s="44">
        <v>129.235</v>
      </c>
      <c r="AR48" s="73">
        <v>380.638</v>
      </c>
      <c r="AS48" s="74">
        <v>120.579</v>
      </c>
      <c r="AT48" s="44">
        <v>94.029</v>
      </c>
      <c r="AU48" s="44">
        <v>68.122</v>
      </c>
      <c r="AV48" s="73">
        <v>282.73</v>
      </c>
      <c r="AW48" s="74">
        <v>663.3680000000001</v>
      </c>
      <c r="AX48" s="44">
        <v>62.871</v>
      </c>
      <c r="AY48" s="44">
        <v>58.863</v>
      </c>
      <c r="AZ48" s="44">
        <v>56.654</v>
      </c>
      <c r="BA48" s="73">
        <v>178.388</v>
      </c>
      <c r="BB48" s="74">
        <v>841.7560000000001</v>
      </c>
      <c r="BC48" s="44">
        <v>79.626</v>
      </c>
      <c r="BD48" s="44">
        <v>90.122</v>
      </c>
      <c r="BE48" s="44">
        <v>107.626</v>
      </c>
      <c r="BF48" s="73">
        <v>277.374</v>
      </c>
      <c r="BG48" s="76">
        <v>-80.75</v>
      </c>
      <c r="BH48" s="77">
        <v>-0.2254805598061007</v>
      </c>
      <c r="BI48" s="78">
        <v>1119.13</v>
      </c>
      <c r="BJ48" s="76">
        <v>-184.164</v>
      </c>
      <c r="BK48" s="79">
        <v>-0.1413065662851206</v>
      </c>
      <c r="BL48" s="44">
        <v>95.855</v>
      </c>
      <c r="BM48" s="44">
        <v>85.252</v>
      </c>
      <c r="BN48" s="44">
        <v>84.65600000000001</v>
      </c>
      <c r="BO48" s="44">
        <v>265.763</v>
      </c>
      <c r="BP48" s="44">
        <v>73.011</v>
      </c>
      <c r="BQ48" s="44">
        <v>57.61</v>
      </c>
      <c r="BR48" s="44">
        <v>55.713</v>
      </c>
      <c r="BS48" s="44">
        <v>-12.409</v>
      </c>
      <c r="BT48" s="79">
        <v>-0.1821584803734476</v>
      </c>
      <c r="BU48" s="44">
        <v>186.334</v>
      </c>
      <c r="BV48" s="44">
        <v>-96.39600000000004</v>
      </c>
      <c r="BW48" s="79">
        <v>-0.3409471934354332</v>
      </c>
      <c r="BX48" s="44">
        <v>452.097</v>
      </c>
      <c r="BY48" s="80">
        <v>-211.2710000000001</v>
      </c>
      <c r="BZ48" s="79">
        <v>-0.3184823506711208</v>
      </c>
      <c r="CA48" s="44">
        <v>51.169</v>
      </c>
      <c r="CB48" s="80">
        <v>-11.70200000000001</v>
      </c>
      <c r="CC48" s="79">
        <v>-0.186127149242099</v>
      </c>
      <c r="CD48" s="44">
        <v>41.898</v>
      </c>
      <c r="CE48" s="80">
        <v>-16.965</v>
      </c>
      <c r="CF48" s="79">
        <v>-0.2882116100096834</v>
      </c>
      <c r="CG48" s="44">
        <v>38.503</v>
      </c>
      <c r="CH48" s="80">
        <f>CG48-AZ48</f>
        <v>-18.151</v>
      </c>
      <c r="CI48" s="79">
        <f>CH48/AZ48</f>
        <v>-0.3203833798143115</v>
      </c>
      <c r="CJ48" s="44">
        <v>131.57</v>
      </c>
      <c r="CK48" s="80">
        <f>CJ48-BA48</f>
        <v>-46.81800000000001</v>
      </c>
      <c r="CL48" s="79">
        <f>CK48/BA48</f>
        <v>-0.2624503890396215</v>
      </c>
      <c r="CM48" s="44">
        <v>583.6669999999999</v>
      </c>
      <c r="CN48" s="80">
        <f>CM48-BB48</f>
        <v>-258.0890000000002</v>
      </c>
      <c r="CO48" s="79">
        <f>CN48/BB48</f>
        <v>-0.3066078531070763</v>
      </c>
      <c r="CP48" s="44">
        <v>62.602</v>
      </c>
      <c r="CQ48" s="80">
        <f>CP48-BC48</f>
        <v>-17.02400000000001</v>
      </c>
      <c r="CR48" s="79">
        <f>CQ48/BC48</f>
        <v>-0.2137995127219753</v>
      </c>
      <c r="CS48" s="80">
        <v>86.09399999999999</v>
      </c>
      <c r="CT48" s="80">
        <f>CS48-BD48</f>
        <v>-4.028000000000006</v>
      </c>
      <c r="CU48" s="79">
        <f>CT48/BD48</f>
        <v>-0.0446949690419654</v>
      </c>
      <c r="CV48" s="80">
        <v>90.015</v>
      </c>
      <c r="CW48" s="80">
        <f>CV48-BE48</f>
        <v>-17.611</v>
      </c>
      <c r="CX48" s="79">
        <f>CW48/BE48</f>
        <v>-0.1636314645160092</v>
      </c>
      <c r="CY48" s="80">
        <v>238.711</v>
      </c>
      <c r="CZ48" s="80">
        <f>CY48-BF48</f>
        <v>-38.66300000000001</v>
      </c>
      <c r="DA48" s="79">
        <f>CZ48/BF48</f>
        <v>-0.1393894164557601</v>
      </c>
      <c r="DB48" s="44">
        <v>822.3779999999999</v>
      </c>
      <c r="DC48" s="80">
        <f>DB48-BI48</f>
        <v>-296.7520000000002</v>
      </c>
      <c r="DD48" s="79">
        <f>DC48/BI48</f>
        <v>-0.2651631177789892</v>
      </c>
      <c r="DE48" s="24"/>
      <c r="DF48" s="24"/>
      <c r="DG48" s="24"/>
      <c r="DH48" s="24"/>
      <c r="DI48" s="24"/>
      <c r="DJ48" s="25"/>
    </row>
    <row r="49" ht="17" customHeight="1">
      <c r="A49" t="s" s="71">
        <v>106</v>
      </c>
      <c r="B49" s="24"/>
      <c r="C49" s="63"/>
      <c r="D49" s="63"/>
      <c r="E49" s="63"/>
      <c r="F49" s="73"/>
      <c r="G49" s="74"/>
      <c r="H49" s="44"/>
      <c r="I49" s="44"/>
      <c r="J49" s="73"/>
      <c r="K49" s="7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24"/>
      <c r="W49" s="24"/>
      <c r="X49" s="24"/>
      <c r="Y49" s="73"/>
      <c r="Z49" s="74"/>
      <c r="AA49" s="44"/>
      <c r="AB49" s="44"/>
      <c r="AC49" s="73"/>
      <c r="AD49" s="74"/>
      <c r="AE49" s="44"/>
      <c r="AF49" s="44"/>
      <c r="AG49" s="44"/>
      <c r="AH49" s="44"/>
      <c r="AI49" s="44"/>
      <c r="AJ49" s="44">
        <v>40.532</v>
      </c>
      <c r="AK49" s="44">
        <v>37.78</v>
      </c>
      <c r="AL49" s="44">
        <v>31.644</v>
      </c>
      <c r="AM49" s="44">
        <v>109.956</v>
      </c>
      <c r="AN49" s="44">
        <v>109.956</v>
      </c>
      <c r="AO49" s="44">
        <v>44.012</v>
      </c>
      <c r="AP49" s="44">
        <v>31.772</v>
      </c>
      <c r="AQ49" s="44">
        <v>38.396</v>
      </c>
      <c r="AR49" s="73">
        <v>114.18</v>
      </c>
      <c r="AS49" s="74">
        <v>29.08</v>
      </c>
      <c r="AT49" s="44">
        <v>44.64</v>
      </c>
      <c r="AU49" s="44">
        <v>47.316</v>
      </c>
      <c r="AV49" s="73">
        <v>121.036</v>
      </c>
      <c r="AW49" s="74">
        <v>235.216</v>
      </c>
      <c r="AX49" s="44">
        <v>47.966</v>
      </c>
      <c r="AY49" s="44">
        <v>39.362</v>
      </c>
      <c r="AZ49" s="44">
        <v>35.812</v>
      </c>
      <c r="BA49" s="73">
        <v>123.14</v>
      </c>
      <c r="BB49" s="74">
        <v>358.356</v>
      </c>
      <c r="BC49" s="44">
        <v>31.331</v>
      </c>
      <c r="BD49" s="44">
        <v>17.556</v>
      </c>
      <c r="BE49" s="44">
        <v>29.224</v>
      </c>
      <c r="BF49" s="73">
        <v>78.111</v>
      </c>
      <c r="BG49" s="76">
        <v>-31.845</v>
      </c>
      <c r="BH49" s="77">
        <v>-0.2896158463385354</v>
      </c>
      <c r="BI49" s="78">
        <v>436.467</v>
      </c>
      <c r="BJ49" s="76">
        <v>326.511</v>
      </c>
      <c r="BK49" s="79">
        <v>2.969469606024228</v>
      </c>
      <c r="BL49" s="44">
        <v>38.791</v>
      </c>
      <c r="BM49" s="44">
        <v>31.063</v>
      </c>
      <c r="BN49" s="44">
        <v>27.64</v>
      </c>
      <c r="BO49" s="44">
        <v>97.494</v>
      </c>
      <c r="BP49" s="44">
        <v>25.515</v>
      </c>
      <c r="BQ49" s="44">
        <v>25.616</v>
      </c>
      <c r="BR49" s="44">
        <v>36.006</v>
      </c>
      <c r="BS49" s="44">
        <v>-11.31</v>
      </c>
      <c r="BT49" s="79">
        <v>-0.2390311945219376</v>
      </c>
      <c r="BU49" s="44">
        <v>87.137</v>
      </c>
      <c r="BV49" s="44">
        <v>-33.899</v>
      </c>
      <c r="BW49" s="79">
        <v>-0.28007369708186</v>
      </c>
      <c r="BX49" s="44">
        <v>184.631</v>
      </c>
      <c r="BY49" s="80">
        <v>-50.58500000000001</v>
      </c>
      <c r="BZ49" s="79">
        <v>-0.2150576491395143</v>
      </c>
      <c r="CA49" s="44">
        <v>45.306</v>
      </c>
      <c r="CB49" s="80">
        <v>-2.660000000000004</v>
      </c>
      <c r="CC49" s="79">
        <v>-0.05545594796314064</v>
      </c>
      <c r="CD49" s="44">
        <v>47.187</v>
      </c>
      <c r="CE49" s="80">
        <v>7.824999999999996</v>
      </c>
      <c r="CF49" s="79">
        <v>0.1987957928967023</v>
      </c>
      <c r="CG49" s="44">
        <v>42.844</v>
      </c>
      <c r="CH49" s="80">
        <f>CG49-AZ49</f>
        <v>7.032000000000004</v>
      </c>
      <c r="CI49" s="79">
        <f>CH49/AZ49</f>
        <v>0.1963587624260026</v>
      </c>
      <c r="CJ49" s="44">
        <v>135.337</v>
      </c>
      <c r="CK49" s="80">
        <f>CJ49-BA49</f>
        <v>12.19699999999997</v>
      </c>
      <c r="CL49" s="79">
        <f>CK49/BA49</f>
        <v>0.09904986194575258</v>
      </c>
      <c r="CM49" s="44">
        <v>319.968</v>
      </c>
      <c r="CN49" s="80">
        <f>CM49-BB49</f>
        <v>-38.38800000000003</v>
      </c>
      <c r="CO49" s="79">
        <f>CN49/BB49</f>
        <v>-0.1071225262029938</v>
      </c>
      <c r="CP49" s="44">
        <v>32.458</v>
      </c>
      <c r="CQ49" s="80">
        <f>CP49-BC49</f>
        <v>1.126999999999999</v>
      </c>
      <c r="CR49" s="79">
        <f>CQ49/BC49</f>
        <v>0.03597076378028147</v>
      </c>
      <c r="CS49" s="80">
        <v>21.71</v>
      </c>
      <c r="CT49" s="80">
        <f>CS49-BD49</f>
        <v>4.154</v>
      </c>
      <c r="CU49" s="79">
        <f>CT49/BD49</f>
        <v>0.2366142629300524</v>
      </c>
      <c r="CV49" s="80">
        <v>26.582</v>
      </c>
      <c r="CW49" s="80">
        <f>CV49-BE49</f>
        <v>-2.641999999999999</v>
      </c>
      <c r="CX49" s="79">
        <f>CW49/BE49</f>
        <v>-0.0904051464549685</v>
      </c>
      <c r="CY49" s="80">
        <v>80.75</v>
      </c>
      <c r="CZ49" s="80">
        <f>CY49-BF49</f>
        <v>2.638999999999996</v>
      </c>
      <c r="DA49" s="79">
        <f>CZ49/BF49</f>
        <v>0.03378525431757366</v>
      </c>
      <c r="DB49" s="44">
        <v>400.718</v>
      </c>
      <c r="DC49" s="80">
        <f>DB49-BI49</f>
        <v>-35.74900000000002</v>
      </c>
      <c r="DD49" s="79">
        <f>DC49/BI49</f>
        <v>-0.08190539032733293</v>
      </c>
      <c r="DE49" s="24"/>
      <c r="DF49" s="24"/>
      <c r="DG49" s="24"/>
      <c r="DH49" s="24"/>
      <c r="DI49" s="24"/>
      <c r="DJ49" s="25"/>
    </row>
    <row r="50" ht="17" customHeight="1">
      <c r="A50" t="s" s="71">
        <v>107</v>
      </c>
      <c r="B50" s="24"/>
      <c r="C50" s="63"/>
      <c r="D50" s="63"/>
      <c r="E50" s="63"/>
      <c r="F50" s="73"/>
      <c r="G50" s="74"/>
      <c r="H50" s="44"/>
      <c r="I50" s="44"/>
      <c r="J50" s="73"/>
      <c r="K50" s="7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24"/>
      <c r="W50" s="24"/>
      <c r="X50" s="24"/>
      <c r="Y50" s="73"/>
      <c r="Z50" s="74"/>
      <c r="AA50" s="44"/>
      <c r="AB50" s="44"/>
      <c r="AC50" s="73"/>
      <c r="AD50" s="7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24"/>
      <c r="AP50" s="24"/>
      <c r="AQ50" s="24"/>
      <c r="AR50" s="73"/>
      <c r="AS50" s="23"/>
      <c r="AT50" s="24"/>
      <c r="AU50" s="24"/>
      <c r="AV50" s="73"/>
      <c r="AW50" s="74"/>
      <c r="AX50" s="24"/>
      <c r="AY50" s="44">
        <v>13.882</v>
      </c>
      <c r="AZ50" s="44">
        <v>31.119</v>
      </c>
      <c r="BA50" s="73">
        <v>45.001</v>
      </c>
      <c r="BB50" s="74">
        <v>45.001</v>
      </c>
      <c r="BC50" s="44">
        <v>33.865</v>
      </c>
      <c r="BD50" s="44">
        <v>45.813</v>
      </c>
      <c r="BE50" s="44">
        <v>40.891</v>
      </c>
      <c r="BF50" s="73">
        <v>120.569</v>
      </c>
      <c r="BG50" s="76">
        <v>120.569</v>
      </c>
      <c r="BH50" s="77"/>
      <c r="BI50" s="78">
        <v>165.57</v>
      </c>
      <c r="BJ50" s="76">
        <v>165.57</v>
      </c>
      <c r="BK50" s="79"/>
      <c r="BL50" s="44">
        <v>56.137</v>
      </c>
      <c r="BM50" s="44">
        <v>51.013</v>
      </c>
      <c r="BN50" s="44">
        <v>54.436</v>
      </c>
      <c r="BO50" s="44">
        <v>161.586</v>
      </c>
      <c r="BP50" s="44">
        <v>47.855</v>
      </c>
      <c r="BQ50" s="44">
        <v>48.35</v>
      </c>
      <c r="BR50" s="44">
        <v>45.276</v>
      </c>
      <c r="BS50" s="44">
        <v>45.276</v>
      </c>
      <c r="BT50" s="79"/>
      <c r="BU50" s="44">
        <v>141.481</v>
      </c>
      <c r="BV50" s="44">
        <v>141.481</v>
      </c>
      <c r="BW50" s="79"/>
      <c r="BX50" s="44">
        <v>303.067</v>
      </c>
      <c r="BY50" s="80">
        <v>303.067</v>
      </c>
      <c r="BZ50" s="79"/>
      <c r="CA50" s="44">
        <v>42.688</v>
      </c>
      <c r="CB50" s="80">
        <v>42.688</v>
      </c>
      <c r="CC50" s="79"/>
      <c r="CD50" s="44">
        <v>50.354</v>
      </c>
      <c r="CE50" s="80">
        <v>36.472</v>
      </c>
      <c r="CF50" s="79">
        <v>2.627287134418672</v>
      </c>
      <c r="CG50" s="44">
        <v>63.924</v>
      </c>
      <c r="CH50" s="80">
        <f>CG50-AZ50</f>
        <v>32.805</v>
      </c>
      <c r="CI50" s="79">
        <f>CH50/AZ50</f>
        <v>1.054179118866287</v>
      </c>
      <c r="CJ50" s="24"/>
      <c r="CK50" s="80">
        <f>CJ50-BA50</f>
        <v>-45.001</v>
      </c>
      <c r="CL50" s="79">
        <f>CK50/BA50</f>
        <v>-1</v>
      </c>
      <c r="CM50" s="44">
        <v>303.067</v>
      </c>
      <c r="CN50" s="80">
        <f>CM50-BB50</f>
        <v>258.066</v>
      </c>
      <c r="CO50" s="79">
        <f>CN50/BB50</f>
        <v>5.734672562831938</v>
      </c>
      <c r="CP50" s="44">
        <v>65.205</v>
      </c>
      <c r="CQ50" s="80">
        <f>CP50-BC50</f>
        <v>31.34</v>
      </c>
      <c r="CR50" s="79">
        <f>CQ50/BC50</f>
        <v>0.9254392440572862</v>
      </c>
      <c r="CS50" s="80">
        <v>54.209</v>
      </c>
      <c r="CT50" s="80">
        <f>CS50-BD50</f>
        <v>8.396000000000001</v>
      </c>
      <c r="CU50" s="79">
        <f>CT50/BD50</f>
        <v>0.1832667583437016</v>
      </c>
      <c r="CV50" s="80">
        <v>65.29300000000001</v>
      </c>
      <c r="CW50" s="80">
        <f>CV50-BE50</f>
        <v>24.40200000000001</v>
      </c>
      <c r="CX50" s="79">
        <f>CW50/BE50</f>
        <v>0.5967572326428801</v>
      </c>
      <c r="CY50" s="80"/>
      <c r="CZ50" s="80">
        <f>CY50-BF50</f>
        <v>-120.569</v>
      </c>
      <c r="DA50" s="79">
        <f>CZ50/BF50</f>
        <v>-1</v>
      </c>
      <c r="DB50" s="44">
        <v>303.067</v>
      </c>
      <c r="DC50" s="80">
        <f>DB50-BI50</f>
        <v>137.497</v>
      </c>
      <c r="DD50" s="79">
        <f>DC50/BI50</f>
        <v>0.8304463368967809</v>
      </c>
      <c r="DE50" s="24"/>
      <c r="DF50" s="24"/>
      <c r="DG50" s="24"/>
      <c r="DH50" s="24"/>
      <c r="DI50" s="24"/>
      <c r="DJ50" s="25"/>
    </row>
    <row r="51" ht="15.75" customHeight="1">
      <c r="A51" t="s" s="71">
        <v>108</v>
      </c>
      <c r="B51" s="86">
        <v>2.268</v>
      </c>
      <c r="C51" s="101">
        <v>0.229874</v>
      </c>
      <c r="D51" s="101">
        <v>0.199398</v>
      </c>
      <c r="E51" s="101">
        <v>0.202242</v>
      </c>
      <c r="F51" s="102">
        <v>0.631514</v>
      </c>
      <c r="G51" s="103">
        <v>0.17266</v>
      </c>
      <c r="H51" s="101">
        <v>0.178378</v>
      </c>
      <c r="I51" s="101">
        <v>0.159892</v>
      </c>
      <c r="J51" s="102">
        <v>0.51093</v>
      </c>
      <c r="K51" s="103">
        <v>1.142444</v>
      </c>
      <c r="L51" s="101">
        <v>0.135472</v>
      </c>
      <c r="M51" s="101">
        <v>0.197886</v>
      </c>
      <c r="N51" s="101">
        <v>0.167204</v>
      </c>
      <c r="O51" s="101">
        <v>0.5005620000000001</v>
      </c>
      <c r="P51" s="101">
        <v>1.643006</v>
      </c>
      <c r="Q51" s="101">
        <v>0.198162</v>
      </c>
      <c r="R51" s="101">
        <v>0.1997</v>
      </c>
      <c r="S51" s="101">
        <v>0.228</v>
      </c>
      <c r="T51" s="101">
        <v>0.6258619999999999</v>
      </c>
      <c r="U51" s="101">
        <v>2.268868</v>
      </c>
      <c r="V51" s="101">
        <v>0.24075</v>
      </c>
      <c r="W51" s="101">
        <v>0.229834</v>
      </c>
      <c r="X51" s="101">
        <v>0.227002</v>
      </c>
      <c r="Y51" s="102">
        <v>0.697586</v>
      </c>
      <c r="Z51" s="104">
        <v>0.187594</v>
      </c>
      <c r="AA51" s="104">
        <v>0.170464</v>
      </c>
      <c r="AB51" s="103">
        <v>0.152288</v>
      </c>
      <c r="AC51" s="102">
        <v>0.510346</v>
      </c>
      <c r="AD51" s="103">
        <v>1.207932</v>
      </c>
      <c r="AE51" s="101">
        <v>0.145802</v>
      </c>
      <c r="AF51" s="101">
        <v>0.189432</v>
      </c>
      <c r="AG51" s="101">
        <v>0.159216</v>
      </c>
      <c r="AH51" s="101">
        <v>0.4944499999999999</v>
      </c>
      <c r="AI51" s="101">
        <v>1.702382</v>
      </c>
      <c r="AJ51" s="101">
        <v>0.2052</v>
      </c>
      <c r="AK51" s="101">
        <v>0.2105</v>
      </c>
      <c r="AL51" s="101">
        <v>0.222</v>
      </c>
      <c r="AM51" s="101">
        <v>0.6376999999999999</v>
      </c>
      <c r="AN51" s="101">
        <v>2.340082</v>
      </c>
      <c r="AO51" s="101">
        <v>0.2749</v>
      </c>
      <c r="AP51" s="101">
        <v>0.229834</v>
      </c>
      <c r="AQ51" s="101">
        <v>0.231446</v>
      </c>
      <c r="AR51" s="102">
        <v>0.7361799999999999</v>
      </c>
      <c r="AS51" s="103">
        <v>0.19972</v>
      </c>
      <c r="AT51" s="101">
        <v>0.192474</v>
      </c>
      <c r="AU51" s="101">
        <v>0.132</v>
      </c>
      <c r="AV51" s="102">
        <v>0.524194</v>
      </c>
      <c r="AW51" s="103">
        <v>1.260374</v>
      </c>
      <c r="AX51" s="101">
        <v>0.114722</v>
      </c>
      <c r="AY51" s="101">
        <v>0.152512</v>
      </c>
      <c r="AZ51" s="101">
        <v>0.156</v>
      </c>
      <c r="BA51" s="102">
        <v>0.423234</v>
      </c>
      <c r="BB51" s="103">
        <v>1.683608</v>
      </c>
      <c r="BC51" s="101">
        <v>0.179968</v>
      </c>
      <c r="BD51" s="101">
        <v>0.19013</v>
      </c>
      <c r="BE51" s="101">
        <v>0.20962</v>
      </c>
      <c r="BF51" s="102">
        <v>0.579718</v>
      </c>
      <c r="BG51" s="76">
        <v>-0.05798199999999998</v>
      </c>
      <c r="BH51" s="77">
        <v>-0.09092363180178764</v>
      </c>
      <c r="BI51" s="78">
        <v>2.263326</v>
      </c>
      <c r="BJ51" s="76">
        <v>-0.0767559999999996</v>
      </c>
      <c r="BK51" s="79">
        <v>-0.03280055998037656</v>
      </c>
      <c r="BL51" s="44">
        <v>0.225184</v>
      </c>
      <c r="BM51" s="44">
        <v>0.196538</v>
      </c>
      <c r="BN51" s="44">
        <v>0.190228</v>
      </c>
      <c r="BO51" s="44">
        <v>0.61195</v>
      </c>
      <c r="BP51" s="44">
        <v>0.165618</v>
      </c>
      <c r="BQ51" s="44">
        <v>0.160588</v>
      </c>
      <c r="BR51" s="44">
        <v>0.13798</v>
      </c>
      <c r="BS51" s="44">
        <v>0.005979999999999985</v>
      </c>
      <c r="BT51" s="79">
        <v>0.04530303030303019</v>
      </c>
      <c r="BU51" s="44">
        <v>0.464186</v>
      </c>
      <c r="BV51" s="44">
        <v>-0.06000800000000006</v>
      </c>
      <c r="BW51" s="79">
        <v>-0.1144767013739189</v>
      </c>
      <c r="BX51" s="44">
        <v>1.076136</v>
      </c>
      <c r="BY51" s="80">
        <v>-0.1842380000000001</v>
      </c>
      <c r="BZ51" s="79">
        <v>-0.1461772458016431</v>
      </c>
      <c r="CA51" s="101">
        <v>0.121532</v>
      </c>
      <c r="CB51" s="80">
        <v>0.006809999999999997</v>
      </c>
      <c r="CC51" s="79">
        <v>0.05936088980317634</v>
      </c>
      <c r="CD51" s="101">
        <v>0.179864</v>
      </c>
      <c r="CE51" s="80">
        <v>0.02735199999999999</v>
      </c>
      <c r="CF51" s="79">
        <v>0.1793432647922786</v>
      </c>
      <c r="CG51" s="101">
        <v>0.134912</v>
      </c>
      <c r="CH51" s="80">
        <f>CG51-AZ51</f>
        <v>-0.021088</v>
      </c>
      <c r="CI51" s="79">
        <f>CH51/AZ51</f>
        <v>-0.1351794871794872</v>
      </c>
      <c r="CJ51" s="101">
        <v>0.436308</v>
      </c>
      <c r="CK51" s="80">
        <f>CJ51-BA51</f>
        <v>0.01307400000000003</v>
      </c>
      <c r="CL51" s="79">
        <f>CK51/BA51</f>
        <v>0.03089071293894165</v>
      </c>
      <c r="CM51" s="101">
        <v>1.512444</v>
      </c>
      <c r="CN51" s="80">
        <f>CM51-BB51</f>
        <v>-0.1711640000000001</v>
      </c>
      <c r="CO51" s="79">
        <f>CN51/BB51</f>
        <v>-0.1016649956521946</v>
      </c>
      <c r="CP51" s="101">
        <v>0.168286</v>
      </c>
      <c r="CQ51" s="80">
        <f>CP51-BC51</f>
        <v>-0.011682</v>
      </c>
      <c r="CR51" s="79">
        <f>CQ51/BC51</f>
        <v>-0.06491153982930298</v>
      </c>
      <c r="CS51" s="80">
        <v>0.173756</v>
      </c>
      <c r="CT51" s="80">
        <f>CS51-BD51</f>
        <v>-0.016374</v>
      </c>
      <c r="CU51" s="79">
        <f>CT51/BD51</f>
        <v>-0.0861200231420607</v>
      </c>
      <c r="CV51" s="80">
        <v>0.200982</v>
      </c>
      <c r="CW51" s="80">
        <f>CV51-BE51</f>
        <v>-0.008638000000000007</v>
      </c>
      <c r="CX51" s="79">
        <f>CW51/BE51</f>
        <v>-0.04120790000954111</v>
      </c>
      <c r="CY51" s="80">
        <v>0.543024</v>
      </c>
      <c r="CZ51" s="80">
        <f>CY51-BF51</f>
        <v>-0.036694</v>
      </c>
      <c r="DA51" s="79">
        <f>CZ51/BF51</f>
        <v>-0.06329629233523887</v>
      </c>
      <c r="DB51" s="44">
        <v>2.055468</v>
      </c>
      <c r="DC51" s="80">
        <f>DB51-BI51</f>
        <v>-0.2078580000000003</v>
      </c>
      <c r="DD51" s="79">
        <f>DC51/BI51</f>
        <v>-0.09183741096068367</v>
      </c>
      <c r="DE51" s="24"/>
      <c r="DF51" s="24"/>
      <c r="DG51" s="24"/>
      <c r="DH51" s="24"/>
      <c r="DI51" s="24"/>
      <c r="DJ51" s="25"/>
    </row>
    <row r="52" ht="17" customHeight="1">
      <c r="A52" t="s" s="61">
        <v>109</v>
      </c>
      <c r="B52" s="89">
        <v>4109.372</v>
      </c>
      <c r="C52" s="63">
        <v>485.582</v>
      </c>
      <c r="D52" s="63">
        <v>438.956</v>
      </c>
      <c r="E52" s="63">
        <v>394.4159999999999</v>
      </c>
      <c r="F52" s="64">
        <v>1318.954</v>
      </c>
      <c r="G52" s="65">
        <v>313.4580000000001</v>
      </c>
      <c r="H52" s="63">
        <v>262.628</v>
      </c>
      <c r="I52" s="63">
        <v>192.959</v>
      </c>
      <c r="J52" s="64">
        <v>769.045</v>
      </c>
      <c r="K52" s="65">
        <v>2087.999</v>
      </c>
      <c r="L52" s="63">
        <v>183.697413</v>
      </c>
      <c r="M52" s="63">
        <v>190.566377</v>
      </c>
      <c r="N52" s="63">
        <v>268.59786</v>
      </c>
      <c r="O52" s="63">
        <v>642.8616500000001</v>
      </c>
      <c r="P52" s="63">
        <v>2730.86065</v>
      </c>
      <c r="Q52" s="63">
        <v>349.25</v>
      </c>
      <c r="R52" s="63">
        <v>423.665272</v>
      </c>
      <c r="S52" s="63">
        <v>484.373</v>
      </c>
      <c r="T52" s="63">
        <v>1257.288272</v>
      </c>
      <c r="U52" s="63">
        <v>3988.148921999999</v>
      </c>
      <c r="V52" s="63">
        <v>484.959</v>
      </c>
      <c r="W52" s="63">
        <v>420.3969999999999</v>
      </c>
      <c r="X52" s="63">
        <v>410.861</v>
      </c>
      <c r="Y52" s="64">
        <v>1316.217</v>
      </c>
      <c r="Z52" s="65">
        <v>338.2679999999999</v>
      </c>
      <c r="AA52" s="63">
        <v>279.036</v>
      </c>
      <c r="AB52" s="63">
        <v>199.759</v>
      </c>
      <c r="AC52" s="64">
        <v>817.063</v>
      </c>
      <c r="AD52" s="65">
        <v>2133.28</v>
      </c>
      <c r="AE52" s="63">
        <v>181.924123</v>
      </c>
      <c r="AF52" s="63">
        <v>202.669472</v>
      </c>
      <c r="AG52" s="63">
        <v>256.291601</v>
      </c>
      <c r="AH52" s="63">
        <v>640.885196</v>
      </c>
      <c r="AI52" s="63">
        <v>2774.165196</v>
      </c>
      <c r="AJ52" s="63">
        <v>363.347</v>
      </c>
      <c r="AK52" s="63">
        <v>433.387991</v>
      </c>
      <c r="AL52" s="63">
        <v>488.6360000000001</v>
      </c>
      <c r="AM52" s="63">
        <v>1285.370991</v>
      </c>
      <c r="AN52" s="63">
        <v>4059.536187</v>
      </c>
      <c r="AO52" s="63">
        <v>509.8254919999999</v>
      </c>
      <c r="AP52" s="63">
        <v>432.737107</v>
      </c>
      <c r="AQ52" s="63">
        <v>412.1129999999999</v>
      </c>
      <c r="AR52" s="64">
        <v>1354.675599</v>
      </c>
      <c r="AS52" s="65">
        <v>327.102246</v>
      </c>
      <c r="AT52" s="63">
        <v>244.425495</v>
      </c>
      <c r="AU52" s="63">
        <v>195.372</v>
      </c>
      <c r="AV52" s="64">
        <v>766.8997410000001</v>
      </c>
      <c r="AW52" s="65">
        <v>2121.57534</v>
      </c>
      <c r="AX52" s="63">
        <v>189.657986</v>
      </c>
      <c r="AY52" s="63">
        <v>188.447849</v>
      </c>
      <c r="AZ52" s="63">
        <v>265.223</v>
      </c>
      <c r="BA52" s="64">
        <v>643.328835</v>
      </c>
      <c r="BB52" s="65">
        <v>2764.904175</v>
      </c>
      <c r="BC52" s="63">
        <v>354.8938229999999</v>
      </c>
      <c r="BD52" s="63">
        <v>414.146615</v>
      </c>
      <c r="BE52" s="63">
        <v>464.309938</v>
      </c>
      <c r="BF52" s="64">
        <v>1233.350376</v>
      </c>
      <c r="BG52" s="66">
        <v>-52.02061500000013</v>
      </c>
      <c r="BH52" s="67">
        <v>-0.04047128444958048</v>
      </c>
      <c r="BI52" s="68">
        <v>3998.254551</v>
      </c>
      <c r="BJ52" s="66">
        <v>-61.28163600000016</v>
      </c>
      <c r="BK52" s="69">
        <v>-0.01509572354503075</v>
      </c>
      <c r="BL52" s="63">
        <v>515.334612</v>
      </c>
      <c r="BM52" s="63">
        <v>440.081208</v>
      </c>
      <c r="BN52" s="63">
        <v>386.467003</v>
      </c>
      <c r="BO52" s="63">
        <v>1341.882823</v>
      </c>
      <c r="BP52" s="63">
        <v>308.979441</v>
      </c>
      <c r="BQ52" s="63">
        <v>258.571907</v>
      </c>
      <c r="BR52" s="63">
        <v>192.227578</v>
      </c>
      <c r="BS52" s="63">
        <v>-3.144421999999992</v>
      </c>
      <c r="BT52" s="69">
        <v>-0.01609453760006548</v>
      </c>
      <c r="BU52" s="63">
        <v>759.778926</v>
      </c>
      <c r="BV52" s="63">
        <v>-7.120815000000107</v>
      </c>
      <c r="BW52" s="69">
        <v>-0.009285196772546708</v>
      </c>
      <c r="BX52" s="63">
        <v>2101.661749</v>
      </c>
      <c r="BY52" s="70">
        <v>-19.913591</v>
      </c>
      <c r="BZ52" s="69">
        <v>-0.009386228537139765</v>
      </c>
      <c r="CA52" s="63">
        <v>184.76754</v>
      </c>
      <c r="CB52" s="70">
        <v>-4.89044599999994</v>
      </c>
      <c r="CC52" s="69">
        <v>-0.0257856054635102</v>
      </c>
      <c r="CD52" s="63">
        <v>192.640826</v>
      </c>
      <c r="CE52" s="70">
        <v>4.192977000000013</v>
      </c>
      <c r="CF52" s="69">
        <v>0.02225006558711112</v>
      </c>
      <c r="CG52" s="63">
        <v>271.762202</v>
      </c>
      <c r="CH52" s="70">
        <f>CG52-AZ52</f>
        <v>6.539201999999989</v>
      </c>
      <c r="CI52" s="69">
        <f>CH52/AZ52</f>
        <v>0.02465548613807999</v>
      </c>
      <c r="CJ52" s="63">
        <v>649.1705679999999</v>
      </c>
      <c r="CK52" s="70">
        <f>CJ52-BA52</f>
        <v>5.841732999999863</v>
      </c>
      <c r="CL52" s="69">
        <f>CK52/BA52</f>
        <v>0.00908047748240581</v>
      </c>
      <c r="CM52" s="63">
        <v>2750.832317</v>
      </c>
      <c r="CN52" s="70">
        <f>CM52-BB52</f>
        <v>-14.07185799999979</v>
      </c>
      <c r="CO52" s="69">
        <f>CN52/BB52</f>
        <v>-0.005089455948324066</v>
      </c>
      <c r="CP52" s="63">
        <v>382.194662</v>
      </c>
      <c r="CQ52" s="70">
        <f>CP52-BC52</f>
        <v>27.30083900000005</v>
      </c>
      <c r="CR52" s="69">
        <f>CQ52/BC52</f>
        <v>0.07692677987241288</v>
      </c>
      <c r="CS52" s="70">
        <v>438.609449</v>
      </c>
      <c r="CT52" s="70">
        <f>CS52-BD52</f>
        <v>24.46283400000004</v>
      </c>
      <c r="CU52" s="69">
        <f>CT52/BD52</f>
        <v>0.05906805250599487</v>
      </c>
      <c r="CV52" s="70">
        <v>515.970398</v>
      </c>
      <c r="CW52" s="70">
        <f>CV52-BE52</f>
        <v>51.66046</v>
      </c>
      <c r="CX52" s="69">
        <f>CW52/BE52</f>
        <v>0.1112628780304073</v>
      </c>
      <c r="CY52" s="70">
        <v>1336.774509</v>
      </c>
      <c r="CZ52" s="70">
        <f>CY52-BF52</f>
        <v>103.4241330000002</v>
      </c>
      <c r="DA52" s="69">
        <f>CZ52/BF52</f>
        <v>0.08385624637779347</v>
      </c>
      <c r="DB52" s="63">
        <v>4087.606826</v>
      </c>
      <c r="DC52" s="70">
        <f>DB52-BI52</f>
        <v>89.35227500000065</v>
      </c>
      <c r="DD52" s="69">
        <f>DC52/BI52</f>
        <v>0.02234782049523406</v>
      </c>
      <c r="DE52" s="24"/>
      <c r="DF52" s="24"/>
      <c r="DG52" s="24"/>
      <c r="DH52" s="24"/>
      <c r="DI52" s="24"/>
      <c r="DJ52" s="25"/>
    </row>
    <row r="53" ht="17" customHeight="1">
      <c r="A53" t="s" s="71">
        <v>110</v>
      </c>
      <c r="B53" s="72">
        <v>3812.501</v>
      </c>
      <c r="C53" s="44">
        <v>453.684</v>
      </c>
      <c r="D53" s="44">
        <v>408.1899999999999</v>
      </c>
      <c r="E53" s="44">
        <v>369.682</v>
      </c>
      <c r="F53" s="73">
        <v>1231.556</v>
      </c>
      <c r="G53" s="74">
        <v>291.2810000000001</v>
      </c>
      <c r="H53" s="44">
        <v>242.946</v>
      </c>
      <c r="I53" s="44">
        <v>178.924</v>
      </c>
      <c r="J53" s="73">
        <v>713.151</v>
      </c>
      <c r="K53" s="74">
        <v>1944.707</v>
      </c>
      <c r="L53" s="44">
        <v>172.79</v>
      </c>
      <c r="M53" s="44">
        <v>178.6</v>
      </c>
      <c r="N53" s="44">
        <v>249.924</v>
      </c>
      <c r="O53" s="44">
        <v>601.3140000000001</v>
      </c>
      <c r="P53" s="44">
        <v>2546.021</v>
      </c>
      <c r="Q53" s="44">
        <v>327.543</v>
      </c>
      <c r="R53" s="44">
        <v>396.828</v>
      </c>
      <c r="S53" s="44">
        <v>451.7710000000001</v>
      </c>
      <c r="T53" s="44">
        <v>1176.142</v>
      </c>
      <c r="U53" s="44">
        <v>3722.163</v>
      </c>
      <c r="V53" s="44">
        <v>453.139</v>
      </c>
      <c r="W53" s="44">
        <v>392.353</v>
      </c>
      <c r="X53" s="44">
        <v>384.742</v>
      </c>
      <c r="Y53" s="73">
        <v>1230.234</v>
      </c>
      <c r="Z53" s="74">
        <v>314.8229999999999</v>
      </c>
      <c r="AA53" s="44">
        <v>260.097</v>
      </c>
      <c r="AB53" s="44">
        <v>187.196</v>
      </c>
      <c r="AC53" s="73">
        <v>762.116</v>
      </c>
      <c r="AD53" s="74">
        <v>1992.35</v>
      </c>
      <c r="AE53" s="44">
        <v>170.554</v>
      </c>
      <c r="AF53" s="44">
        <v>189.666</v>
      </c>
      <c r="AG53" s="44">
        <v>238.093</v>
      </c>
      <c r="AH53" s="44">
        <v>598.313</v>
      </c>
      <c r="AI53" s="44">
        <v>2590.663</v>
      </c>
      <c r="AJ53" s="44">
        <v>340.652</v>
      </c>
      <c r="AK53" s="44">
        <v>407.312</v>
      </c>
      <c r="AL53" s="44">
        <v>460.4260000000001</v>
      </c>
      <c r="AM53" s="44">
        <v>1208.39</v>
      </c>
      <c r="AN53" s="44">
        <v>3799.053</v>
      </c>
      <c r="AO53" s="44">
        <v>475.8039999999999</v>
      </c>
      <c r="AP53" s="44">
        <v>402.152</v>
      </c>
      <c r="AQ53" s="44">
        <v>388.913</v>
      </c>
      <c r="AR53" s="73">
        <v>1266.869</v>
      </c>
      <c r="AS53" s="74">
        <v>304.453</v>
      </c>
      <c r="AT53" s="44">
        <v>223.18</v>
      </c>
      <c r="AU53" s="44">
        <v>183.577</v>
      </c>
      <c r="AV53" s="73">
        <v>711.21</v>
      </c>
      <c r="AW53" s="74">
        <v>1978.079</v>
      </c>
      <c r="AX53" s="44">
        <v>177.76</v>
      </c>
      <c r="AY53" s="44">
        <v>175.249</v>
      </c>
      <c r="AZ53" s="44">
        <v>246.423</v>
      </c>
      <c r="BA53" s="73">
        <v>599.432</v>
      </c>
      <c r="BB53" s="74">
        <v>2577.511</v>
      </c>
      <c r="BC53" s="44">
        <v>332.329</v>
      </c>
      <c r="BD53" s="44">
        <v>386.454</v>
      </c>
      <c r="BE53" s="44">
        <v>435.8440000000001</v>
      </c>
      <c r="BF53" s="73">
        <v>1154.627</v>
      </c>
      <c r="BG53" s="76">
        <v>-53.76300000000015</v>
      </c>
      <c r="BH53" s="77">
        <v>-0.04449143074669615</v>
      </c>
      <c r="BI53" s="78">
        <v>3732.138</v>
      </c>
      <c r="BJ53" s="76">
        <v>-66.91499999999996</v>
      </c>
      <c r="BK53" s="79">
        <v>-0.01761360002084733</v>
      </c>
      <c r="BL53" s="44">
        <v>482.757</v>
      </c>
      <c r="BM53" s="44">
        <v>408.427</v>
      </c>
      <c r="BN53" s="44">
        <v>361.414</v>
      </c>
      <c r="BO53" s="44">
        <v>1252.598</v>
      </c>
      <c r="BP53" s="44">
        <v>285.639</v>
      </c>
      <c r="BQ53" s="44">
        <v>238.661</v>
      </c>
      <c r="BR53" s="44">
        <v>177.839</v>
      </c>
      <c r="BS53" s="44">
        <v>-5.738</v>
      </c>
      <c r="BT53" s="79">
        <v>-0.03125663890356636</v>
      </c>
      <c r="BU53" s="44">
        <v>702.139</v>
      </c>
      <c r="BV53" s="44">
        <v>-9.071000000000026</v>
      </c>
      <c r="BW53" s="79">
        <v>-0.0127543201023608</v>
      </c>
      <c r="BX53" s="44">
        <v>1954.737</v>
      </c>
      <c r="BY53" s="80">
        <v>-23.34199999999987</v>
      </c>
      <c r="BZ53" s="79">
        <v>-0.01180033760026767</v>
      </c>
      <c r="CA53" s="44">
        <v>172.997</v>
      </c>
      <c r="CB53" s="80">
        <v>-4.762999999999948</v>
      </c>
      <c r="CC53" s="79">
        <v>-0.02679455445544526</v>
      </c>
      <c r="CD53" s="44">
        <v>180.615</v>
      </c>
      <c r="CE53" s="80">
        <v>5.366000000000014</v>
      </c>
      <c r="CF53" s="79">
        <v>0.03061929026699162</v>
      </c>
      <c r="CG53" s="44">
        <v>253.905</v>
      </c>
      <c r="CH53" s="80">
        <f>CG53-AZ53</f>
        <v>7.482000000000028</v>
      </c>
      <c r="CI53" s="79">
        <f>CH53/AZ53</f>
        <v>0.03036242558527421</v>
      </c>
      <c r="CJ53" s="44">
        <v>607.5169999999999</v>
      </c>
      <c r="CK53" s="80">
        <f>CJ53-BA53</f>
        <v>8.084999999999923</v>
      </c>
      <c r="CL53" s="79">
        <f>CK53/BA53</f>
        <v>0.01348776842077153</v>
      </c>
      <c r="CM53" s="44">
        <v>2562.254</v>
      </c>
      <c r="CN53" s="80">
        <f>CM53-BB53</f>
        <v>-15.25700000000006</v>
      </c>
      <c r="CO53" s="79">
        <f>CN53/BB53</f>
        <v>-0.005919276387181301</v>
      </c>
      <c r="CP53" s="44">
        <v>360.056</v>
      </c>
      <c r="CQ53" s="80">
        <f>CP53-BC53</f>
        <v>27.72700000000003</v>
      </c>
      <c r="CR53" s="79">
        <f>CQ53/BC53</f>
        <v>0.08343238176626186</v>
      </c>
      <c r="CS53" s="80">
        <v>411.083</v>
      </c>
      <c r="CT53" s="80">
        <f>CS53-BD53</f>
        <v>24.62900000000002</v>
      </c>
      <c r="CU53" s="79">
        <f>CT53/BD53</f>
        <v>0.06373074156303213</v>
      </c>
      <c r="CV53" s="80">
        <v>483.505</v>
      </c>
      <c r="CW53" s="80">
        <f>CV53-BE53</f>
        <v>47.66099999999994</v>
      </c>
      <c r="CX53" s="79">
        <f>CW53/BE53</f>
        <v>0.1093533466102549</v>
      </c>
      <c r="CY53" s="80">
        <v>1254.644</v>
      </c>
      <c r="CZ53" s="80">
        <f>CY53-BF53</f>
        <v>100.0170000000001</v>
      </c>
      <c r="DA53" s="79">
        <f>CZ53/BF53</f>
        <v>0.0866227794777015</v>
      </c>
      <c r="DB53" s="44">
        <v>3816.898</v>
      </c>
      <c r="DC53" s="80">
        <f>DB53-BI53</f>
        <v>84.76000000000022</v>
      </c>
      <c r="DD53" s="79">
        <f>DC53/BI53</f>
        <v>0.02271084295382438</v>
      </c>
      <c r="DE53" s="24"/>
      <c r="DF53" s="24"/>
      <c r="DG53" s="24"/>
      <c r="DH53" s="24"/>
      <c r="DI53" s="24"/>
      <c r="DJ53" s="25"/>
    </row>
    <row r="54" ht="17" customHeight="1">
      <c r="A54" t="s" s="71">
        <v>111</v>
      </c>
      <c r="B54" s="99">
        <v>1536.1</v>
      </c>
      <c r="C54" s="44">
        <v>173.878</v>
      </c>
      <c r="D54" s="44">
        <v>152.583</v>
      </c>
      <c r="E54" s="44">
        <v>144.56</v>
      </c>
      <c r="F54" s="73">
        <v>471.021</v>
      </c>
      <c r="G54" s="74">
        <v>116.177</v>
      </c>
      <c r="H54" s="44">
        <v>100.001</v>
      </c>
      <c r="I54" s="44">
        <v>84.717</v>
      </c>
      <c r="J54" s="73">
        <v>300.895</v>
      </c>
      <c r="K54" s="74">
        <v>771.9159999999999</v>
      </c>
      <c r="L54" s="44">
        <v>84.336</v>
      </c>
      <c r="M54" s="44">
        <v>90.407</v>
      </c>
      <c r="N54" s="44">
        <v>112.274</v>
      </c>
      <c r="O54" s="44">
        <v>287.017</v>
      </c>
      <c r="P54" s="44">
        <v>1058.933</v>
      </c>
      <c r="Q54" s="44">
        <v>132.612</v>
      </c>
      <c r="R54" s="44">
        <v>156.656</v>
      </c>
      <c r="S54" s="44">
        <v>180.287</v>
      </c>
      <c r="T54" s="44">
        <v>469.5549999999999</v>
      </c>
      <c r="U54" s="44">
        <v>1528.488</v>
      </c>
      <c r="V54" s="44">
        <v>174.558</v>
      </c>
      <c r="W54" s="44">
        <v>159.204</v>
      </c>
      <c r="X54" s="44">
        <v>154.766</v>
      </c>
      <c r="Y54" s="73">
        <v>488.528</v>
      </c>
      <c r="Z54" s="74">
        <v>124.362</v>
      </c>
      <c r="AA54" s="44">
        <v>105.997</v>
      </c>
      <c r="AB54" s="44">
        <v>84.027</v>
      </c>
      <c r="AC54" s="73">
        <v>314.386</v>
      </c>
      <c r="AD54" s="74">
        <v>802.914</v>
      </c>
      <c r="AE54" s="44">
        <v>85.544</v>
      </c>
      <c r="AF54" s="44">
        <v>96.092</v>
      </c>
      <c r="AG54" s="44">
        <v>111.509</v>
      </c>
      <c r="AH54" s="44">
        <v>293.145</v>
      </c>
      <c r="AI54" s="44">
        <v>1096.059</v>
      </c>
      <c r="AJ54" s="44">
        <v>141.121</v>
      </c>
      <c r="AK54" s="44">
        <v>161.214</v>
      </c>
      <c r="AL54" s="44">
        <v>182.36</v>
      </c>
      <c r="AM54" s="44">
        <v>484.6950000000001</v>
      </c>
      <c r="AN54" s="44">
        <v>1580.754</v>
      </c>
      <c r="AO54" s="44">
        <v>185.427</v>
      </c>
      <c r="AP54" s="44">
        <v>159.552</v>
      </c>
      <c r="AQ54" s="44">
        <v>155.351</v>
      </c>
      <c r="AR54" s="73">
        <v>500.33</v>
      </c>
      <c r="AS54" s="74">
        <v>125.936</v>
      </c>
      <c r="AT54" s="44">
        <v>105.598</v>
      </c>
      <c r="AU54" s="44">
        <v>88.97199999999999</v>
      </c>
      <c r="AV54" s="73">
        <v>320.506</v>
      </c>
      <c r="AW54" s="74">
        <v>820.836</v>
      </c>
      <c r="AX54" s="44">
        <v>90.18899999999999</v>
      </c>
      <c r="AY54" s="44">
        <v>94.11499999999999</v>
      </c>
      <c r="AZ54" s="44">
        <v>118.279</v>
      </c>
      <c r="BA54" s="73">
        <v>302.583</v>
      </c>
      <c r="BB54" s="74">
        <v>1123.419</v>
      </c>
      <c r="BC54" s="44">
        <v>142.406</v>
      </c>
      <c r="BD54" s="44">
        <v>160.078</v>
      </c>
      <c r="BE54" s="44">
        <v>175.481</v>
      </c>
      <c r="BF54" s="73">
        <v>477.965</v>
      </c>
      <c r="BG54" s="76">
        <v>-6.730000000000018</v>
      </c>
      <c r="BH54" s="77">
        <v>-0.01388502047679474</v>
      </c>
      <c r="BI54" s="78">
        <v>1601.384</v>
      </c>
      <c r="BJ54" s="76">
        <v>20.63000000000011</v>
      </c>
      <c r="BK54" s="79">
        <v>0.01305073401680468</v>
      </c>
      <c r="BL54" s="44">
        <v>186.998</v>
      </c>
      <c r="BM54" s="44">
        <v>159.284</v>
      </c>
      <c r="BN54" s="44">
        <v>150.57</v>
      </c>
      <c r="BO54" s="44">
        <v>496.852</v>
      </c>
      <c r="BP54" s="44">
        <v>121.55</v>
      </c>
      <c r="BQ54" s="44">
        <v>105.454</v>
      </c>
      <c r="BR54" s="44">
        <v>89.363</v>
      </c>
      <c r="BS54" s="44">
        <v>0.3910000000000053</v>
      </c>
      <c r="BT54" s="79">
        <v>0.004394641010655098</v>
      </c>
      <c r="BU54" s="44">
        <v>316.367</v>
      </c>
      <c r="BV54" s="44">
        <v>-4.13900000000001</v>
      </c>
      <c r="BW54" s="79">
        <v>-0.01291395480895837</v>
      </c>
      <c r="BX54" s="44">
        <v>813.2189999999999</v>
      </c>
      <c r="BY54" s="80">
        <v>-7.617000000000075</v>
      </c>
      <c r="BZ54" s="79">
        <v>-0.009279563761823404</v>
      </c>
      <c r="CA54" s="44">
        <v>90.35899999999999</v>
      </c>
      <c r="CB54" s="80">
        <v>0.1700000000000017</v>
      </c>
      <c r="CC54" s="79">
        <v>0.0018849305347659</v>
      </c>
      <c r="CD54" s="44">
        <v>94.18899999999999</v>
      </c>
      <c r="CE54" s="80">
        <v>0.07399999999999807</v>
      </c>
      <c r="CF54" s="79">
        <v>0.0007862721139031831</v>
      </c>
      <c r="CG54" s="44">
        <v>116.11</v>
      </c>
      <c r="CH54" s="80">
        <f>CG54-AZ54</f>
        <v>-2.168999999999997</v>
      </c>
      <c r="CI54" s="79">
        <f>CH54/AZ54</f>
        <v>-0.01833799744671494</v>
      </c>
      <c r="CJ54" s="44">
        <v>300.658</v>
      </c>
      <c r="CK54" s="80">
        <f>CJ54-BA54</f>
        <v>-1.924999999999955</v>
      </c>
      <c r="CL54" s="79">
        <f>CK54/BA54</f>
        <v>-0.006361890786990528</v>
      </c>
      <c r="CM54" s="44">
        <v>1113.877</v>
      </c>
      <c r="CN54" s="80">
        <f>CM54-BB54</f>
        <v>-9.541999999999916</v>
      </c>
      <c r="CO54" s="79">
        <f>CN54/BB54</f>
        <v>-0.008493714277575792</v>
      </c>
      <c r="CP54" s="44">
        <v>143.75</v>
      </c>
      <c r="CQ54" s="80">
        <f>CP54-BC54</f>
        <v>1.343999999999994</v>
      </c>
      <c r="CR54" s="79">
        <f>CQ54/BC54</f>
        <v>0.009437804586885342</v>
      </c>
      <c r="CS54" s="80">
        <v>161.87</v>
      </c>
      <c r="CT54" s="80">
        <f>CS54-BD54</f>
        <v>1.792000000000002</v>
      </c>
      <c r="CU54" s="79">
        <f>CT54/BD54</f>
        <v>0.01119454266045304</v>
      </c>
      <c r="CV54" s="80">
        <v>188.617</v>
      </c>
      <c r="CW54" s="80">
        <f>CV54-BE54</f>
        <v>13.136</v>
      </c>
      <c r="CX54" s="79">
        <f>CW54/BE54</f>
        <v>0.07485710703722907</v>
      </c>
      <c r="CY54" s="80">
        <v>494.237</v>
      </c>
      <c r="CZ54" s="80">
        <f>CY54-BF54</f>
        <v>16.27199999999993</v>
      </c>
      <c r="DA54" s="79">
        <f>CZ54/BF54</f>
        <v>0.03404433379013094</v>
      </c>
      <c r="DB54" s="44">
        <v>1608.114</v>
      </c>
      <c r="DC54" s="80">
        <f>DB54-BI54</f>
        <v>6.730000000000018</v>
      </c>
      <c r="DD54" s="79">
        <f>DC54/BI54</f>
        <v>0.004202614738251424</v>
      </c>
      <c r="DE54" s="24"/>
      <c r="DF54" s="24"/>
      <c r="DG54" s="24"/>
      <c r="DH54" s="24"/>
      <c r="DI54" s="24"/>
      <c r="DJ54" s="25"/>
    </row>
    <row r="55" ht="17" customHeight="1">
      <c r="A55" t="s" s="71">
        <v>112</v>
      </c>
      <c r="B55" s="99">
        <v>54.9</v>
      </c>
      <c r="C55" s="44">
        <v>4.626</v>
      </c>
      <c r="D55" s="44">
        <v>5.644</v>
      </c>
      <c r="E55" s="44">
        <v>4.546</v>
      </c>
      <c r="F55" s="73">
        <v>14.816</v>
      </c>
      <c r="G55" s="74">
        <v>5.055</v>
      </c>
      <c r="H55" s="44">
        <v>4.558</v>
      </c>
      <c r="I55" s="44">
        <v>3.811</v>
      </c>
      <c r="J55" s="73">
        <v>13.424</v>
      </c>
      <c r="K55" s="74">
        <v>28.24</v>
      </c>
      <c r="L55" s="44">
        <v>4.001</v>
      </c>
      <c r="M55" s="44">
        <v>2.939</v>
      </c>
      <c r="N55" s="44">
        <v>6.756</v>
      </c>
      <c r="O55" s="44">
        <v>13.696</v>
      </c>
      <c r="P55" s="44">
        <v>41.936</v>
      </c>
      <c r="Q55" s="44">
        <v>6.155</v>
      </c>
      <c r="R55" s="44">
        <v>4.385</v>
      </c>
      <c r="S55" s="44">
        <v>4.476</v>
      </c>
      <c r="T55" s="44">
        <v>15.016</v>
      </c>
      <c r="U55" s="44">
        <v>56.952</v>
      </c>
      <c r="V55" s="44">
        <v>4.496</v>
      </c>
      <c r="W55" s="44">
        <v>4.304</v>
      </c>
      <c r="X55" s="44">
        <v>4.503</v>
      </c>
      <c r="Y55" s="73">
        <v>13.303</v>
      </c>
      <c r="Z55" s="74">
        <v>4.301</v>
      </c>
      <c r="AA55" s="44">
        <v>4.555</v>
      </c>
      <c r="AB55" s="44">
        <v>4.409</v>
      </c>
      <c r="AC55" s="73">
        <v>13.265</v>
      </c>
      <c r="AD55" s="74">
        <v>26.568</v>
      </c>
      <c r="AE55" s="44">
        <v>4.597</v>
      </c>
      <c r="AF55" s="44">
        <v>2.696</v>
      </c>
      <c r="AG55" s="44">
        <v>5.136</v>
      </c>
      <c r="AH55" s="44">
        <v>12.429</v>
      </c>
      <c r="AI55" s="44">
        <v>38.997</v>
      </c>
      <c r="AJ55" s="44">
        <v>5.628</v>
      </c>
      <c r="AK55" s="44">
        <v>4.491</v>
      </c>
      <c r="AL55" s="44">
        <v>5.722</v>
      </c>
      <c r="AM55" s="44">
        <v>15.841</v>
      </c>
      <c r="AN55" s="44">
        <v>54.838</v>
      </c>
      <c r="AO55" s="44">
        <v>4.712</v>
      </c>
      <c r="AP55" s="44">
        <v>4.153</v>
      </c>
      <c r="AQ55" s="44">
        <v>4.635</v>
      </c>
      <c r="AR55" s="73">
        <v>13.5</v>
      </c>
      <c r="AS55" s="74">
        <v>4.471</v>
      </c>
      <c r="AT55" s="44">
        <v>4.689</v>
      </c>
      <c r="AU55" s="44">
        <v>4.493</v>
      </c>
      <c r="AV55" s="73">
        <v>13.653</v>
      </c>
      <c r="AW55" s="74">
        <v>27.153</v>
      </c>
      <c r="AX55" s="44">
        <v>4.603</v>
      </c>
      <c r="AY55" s="44">
        <v>1.977</v>
      </c>
      <c r="AZ55" s="44">
        <v>4.382</v>
      </c>
      <c r="BA55" s="73">
        <v>10.962</v>
      </c>
      <c r="BB55" s="74">
        <v>38.11499999999999</v>
      </c>
      <c r="BC55" s="44">
        <v>4.582</v>
      </c>
      <c r="BD55" s="44">
        <v>4.441</v>
      </c>
      <c r="BE55" s="44">
        <v>4.648</v>
      </c>
      <c r="BF55" s="73">
        <v>13.671</v>
      </c>
      <c r="BG55" s="76">
        <v>-2.170000000000002</v>
      </c>
      <c r="BH55" s="77">
        <v>-0.1369863013698631</v>
      </c>
      <c r="BI55" s="78">
        <v>51.78599999999999</v>
      </c>
      <c r="BJ55" s="76">
        <v>-3.052000000000007</v>
      </c>
      <c r="BK55" s="79">
        <v>-0.05565483788613745</v>
      </c>
      <c r="BL55" s="44">
        <v>4.699</v>
      </c>
      <c r="BM55" s="44">
        <v>4.509</v>
      </c>
      <c r="BN55" s="44">
        <v>5.395</v>
      </c>
      <c r="BO55" s="44">
        <v>14.603</v>
      </c>
      <c r="BP55" s="44">
        <v>4.494</v>
      </c>
      <c r="BQ55" s="44">
        <v>4.739</v>
      </c>
      <c r="BR55" s="44">
        <v>4.451</v>
      </c>
      <c r="BS55" s="44">
        <v>-0.0420000000000007</v>
      </c>
      <c r="BT55" s="79">
        <v>-0.009347874471400111</v>
      </c>
      <c r="BU55" s="44">
        <v>13.684</v>
      </c>
      <c r="BV55" s="44">
        <v>0.03100000000000058</v>
      </c>
      <c r="BW55" s="79">
        <v>0.002270563246173045</v>
      </c>
      <c r="BX55" s="44">
        <v>28.287</v>
      </c>
      <c r="BY55" s="80">
        <v>1.134</v>
      </c>
      <c r="BZ55" s="79">
        <v>0.04176334106728539</v>
      </c>
      <c r="CA55" s="44">
        <v>4.528</v>
      </c>
      <c r="CB55" s="80">
        <v>-0.07500000000000018</v>
      </c>
      <c r="CC55" s="79">
        <v>-0.01629372148598744</v>
      </c>
      <c r="CD55" s="44">
        <v>1.782</v>
      </c>
      <c r="CE55" s="80">
        <v>-0.1950000000000001</v>
      </c>
      <c r="CF55" s="79">
        <v>-0.0986342943854325</v>
      </c>
      <c r="CG55" s="44">
        <v>6.018</v>
      </c>
      <c r="CH55" s="80">
        <f>CG55-AZ55</f>
        <v>1.636</v>
      </c>
      <c r="CI55" s="79">
        <f>CH55/AZ55</f>
        <v>0.3733455043359197</v>
      </c>
      <c r="CJ55" s="44">
        <v>12.328</v>
      </c>
      <c r="CK55" s="80">
        <f>CJ55-BA55</f>
        <v>1.366</v>
      </c>
      <c r="CL55" s="79">
        <f>CK55/BA55</f>
        <v>0.1246122970260901</v>
      </c>
      <c r="CM55" s="44">
        <v>40.61499999999999</v>
      </c>
      <c r="CN55" s="80">
        <f>CM55-BB55</f>
        <v>2.5</v>
      </c>
      <c r="CO55" s="79">
        <f>CN55/BB55</f>
        <v>0.06559097468188378</v>
      </c>
      <c r="CP55" s="44">
        <v>7.21</v>
      </c>
      <c r="CQ55" s="80">
        <f>CP55-BC55</f>
        <v>2.628</v>
      </c>
      <c r="CR55" s="79">
        <f>CQ55/BC55</f>
        <v>0.5735486687036229</v>
      </c>
      <c r="CS55" s="80">
        <v>4.433</v>
      </c>
      <c r="CT55" s="80">
        <f>CS55-BD55</f>
        <v>-0.008000000000000007</v>
      </c>
      <c r="CU55" s="79">
        <f>CT55/BD55</f>
        <v>-0.001801396081963523</v>
      </c>
      <c r="CV55" s="80">
        <v>4.594</v>
      </c>
      <c r="CW55" s="80">
        <f>CV55-BE55</f>
        <v>-0.05399999999999938</v>
      </c>
      <c r="CX55" s="79">
        <f>CW55/BE55</f>
        <v>-0.01161790017211691</v>
      </c>
      <c r="CY55" s="80">
        <v>16.237</v>
      </c>
      <c r="CZ55" s="80">
        <f>CY55-BF55</f>
        <v>2.566000000000003</v>
      </c>
      <c r="DA55" s="79">
        <f>CZ55/BF55</f>
        <v>0.1876965840099483</v>
      </c>
      <c r="DB55" s="44">
        <v>56.852</v>
      </c>
      <c r="DC55" s="80">
        <f>DB55-BI55</f>
        <v>5.066000000000003</v>
      </c>
      <c r="DD55" s="79">
        <f>DC55/BI55</f>
        <v>0.09782566716873292</v>
      </c>
      <c r="DE55" s="24"/>
      <c r="DF55" s="24"/>
      <c r="DG55" s="24"/>
      <c r="DH55" s="24"/>
      <c r="DI55" s="24"/>
      <c r="DJ55" s="25"/>
    </row>
    <row r="56" ht="17" customHeight="1">
      <c r="A56" t="s" s="71">
        <v>113</v>
      </c>
      <c r="B56" s="99">
        <v>2193.8</v>
      </c>
      <c r="C56" s="44">
        <v>273.271</v>
      </c>
      <c r="D56" s="44">
        <v>248.289</v>
      </c>
      <c r="E56" s="44">
        <v>218.712</v>
      </c>
      <c r="F56" s="73">
        <v>740.2719999999999</v>
      </c>
      <c r="G56" s="74">
        <v>165.681</v>
      </c>
      <c r="H56" s="44">
        <v>136.616</v>
      </c>
      <c r="I56" s="44">
        <v>89.062</v>
      </c>
      <c r="J56" s="73">
        <v>391.359</v>
      </c>
      <c r="K56" s="74">
        <v>1131.631</v>
      </c>
      <c r="L56" s="44">
        <v>82.40000000000001</v>
      </c>
      <c r="M56" s="44">
        <v>83.55</v>
      </c>
      <c r="N56" s="44">
        <v>127.939</v>
      </c>
      <c r="O56" s="44">
        <v>293.889</v>
      </c>
      <c r="P56" s="44">
        <v>1425.52</v>
      </c>
      <c r="Q56" s="44">
        <v>185.886</v>
      </c>
      <c r="R56" s="44">
        <v>233.75</v>
      </c>
      <c r="S56" s="44">
        <v>264.821</v>
      </c>
      <c r="T56" s="44">
        <v>684.457</v>
      </c>
      <c r="U56" s="44">
        <v>2109.977</v>
      </c>
      <c r="V56" s="44">
        <v>272.254</v>
      </c>
      <c r="W56" s="44">
        <v>227.277</v>
      </c>
      <c r="X56" s="44">
        <v>223.271</v>
      </c>
      <c r="Y56" s="73">
        <v>722.802</v>
      </c>
      <c r="Z56" s="74">
        <v>183.903</v>
      </c>
      <c r="AA56" s="44">
        <v>148.165</v>
      </c>
      <c r="AB56" s="44">
        <v>97.072</v>
      </c>
      <c r="AC56" s="73">
        <v>429.14</v>
      </c>
      <c r="AD56" s="74">
        <v>1151.942</v>
      </c>
      <c r="AE56" s="44">
        <v>78.208</v>
      </c>
      <c r="AF56" s="44">
        <v>88.72199999999999</v>
      </c>
      <c r="AG56" s="44">
        <v>119.029</v>
      </c>
      <c r="AH56" s="44">
        <v>285.9589999999999</v>
      </c>
      <c r="AI56" s="44">
        <v>1437.901</v>
      </c>
      <c r="AJ56" s="44">
        <v>191.831</v>
      </c>
      <c r="AK56" s="44">
        <v>239.431</v>
      </c>
      <c r="AL56" s="44">
        <v>270.42</v>
      </c>
      <c r="AM56" s="44">
        <v>701.682</v>
      </c>
      <c r="AN56" s="44">
        <v>2139.583</v>
      </c>
      <c r="AO56" s="44">
        <v>283.786</v>
      </c>
      <c r="AP56" s="44">
        <v>236.844</v>
      </c>
      <c r="AQ56" s="44">
        <v>226.445</v>
      </c>
      <c r="AR56" s="73">
        <v>747.075</v>
      </c>
      <c r="AS56" s="74">
        <v>171.332</v>
      </c>
      <c r="AT56" s="44">
        <v>111.074</v>
      </c>
      <c r="AU56" s="44">
        <v>88.31</v>
      </c>
      <c r="AV56" s="73">
        <v>370.716</v>
      </c>
      <c r="AW56" s="74">
        <v>1117.791</v>
      </c>
      <c r="AX56" s="44">
        <v>81.66800000000001</v>
      </c>
      <c r="AY56" s="44">
        <v>77.709</v>
      </c>
      <c r="AZ56" s="44">
        <v>122.03</v>
      </c>
      <c r="BA56" s="73">
        <v>281.407</v>
      </c>
      <c r="BB56" s="74">
        <v>1399.198</v>
      </c>
      <c r="BC56" s="44">
        <v>183.813</v>
      </c>
      <c r="BD56" s="44">
        <v>219.868</v>
      </c>
      <c r="BE56" s="44">
        <v>253.822</v>
      </c>
      <c r="BF56" s="73">
        <v>657.5029999999999</v>
      </c>
      <c r="BG56" s="76">
        <v>-44.17900000000009</v>
      </c>
      <c r="BH56" s="77">
        <v>-0.0629615694858926</v>
      </c>
      <c r="BI56" s="78">
        <v>2056.701</v>
      </c>
      <c r="BJ56" s="76">
        <v>-82.88199999999961</v>
      </c>
      <c r="BK56" s="79">
        <v>-0.03873745491528002</v>
      </c>
      <c r="BL56" s="44">
        <v>289.214</v>
      </c>
      <c r="BM56" s="44">
        <v>243.137</v>
      </c>
      <c r="BN56" s="44">
        <v>203.167</v>
      </c>
      <c r="BO56" s="44">
        <v>735.518</v>
      </c>
      <c r="BP56" s="44">
        <v>157.45</v>
      </c>
      <c r="BQ56" s="44">
        <v>127.213</v>
      </c>
      <c r="BR56" s="44">
        <v>82.70399999999999</v>
      </c>
      <c r="BS56" s="44">
        <v>-5.606000000000009</v>
      </c>
      <c r="BT56" s="79">
        <v>-0.06348091948816678</v>
      </c>
      <c r="BU56" s="44">
        <v>367.367</v>
      </c>
      <c r="BV56" s="44">
        <v>-3.34899999999999</v>
      </c>
      <c r="BW56" s="79">
        <v>-0.009033869592895882</v>
      </c>
      <c r="BX56" s="44">
        <v>1102.885</v>
      </c>
      <c r="BY56" s="80">
        <v>-14.90600000000018</v>
      </c>
      <c r="BZ56" s="79">
        <v>-0.01333522993117691</v>
      </c>
      <c r="CA56" s="44">
        <v>76.137</v>
      </c>
      <c r="CB56" s="80">
        <v>-5.531000000000006</v>
      </c>
      <c r="CC56" s="79">
        <v>-0.06772542489102225</v>
      </c>
      <c r="CD56" s="44">
        <v>83.476</v>
      </c>
      <c r="CE56" s="80">
        <v>5.766999999999996</v>
      </c>
      <c r="CF56" s="79">
        <v>0.07421276814783354</v>
      </c>
      <c r="CG56" s="44">
        <v>130.354</v>
      </c>
      <c r="CH56" s="80">
        <f>CG56-AZ56</f>
        <v>8.324000000000012</v>
      </c>
      <c r="CI56" s="79">
        <f>CH56/AZ56</f>
        <v>0.06821273457346565</v>
      </c>
      <c r="CJ56" s="44">
        <v>289.967</v>
      </c>
      <c r="CK56" s="80">
        <f>CJ56-BA56</f>
        <v>8.559999999999945</v>
      </c>
      <c r="CL56" s="79">
        <f>CK56/BA56</f>
        <v>0.03041857523089313</v>
      </c>
      <c r="CM56" s="44">
        <v>1392.852</v>
      </c>
      <c r="CN56" s="80">
        <f>CM56-BB56</f>
        <v>-6.346000000000458</v>
      </c>
      <c r="CO56" s="79">
        <f>CN56/BB56</f>
        <v>-0.004535455310828386</v>
      </c>
      <c r="CP56" s="44">
        <v>207.54</v>
      </c>
      <c r="CQ56" s="80">
        <f>CP56-BC56</f>
        <v>23.727</v>
      </c>
      <c r="CR56" s="79">
        <f>CQ56/BC56</f>
        <v>0.1290822738326452</v>
      </c>
      <c r="CS56" s="80">
        <v>242.999</v>
      </c>
      <c r="CT56" s="80">
        <f>CS56-BD56</f>
        <v>23.131</v>
      </c>
      <c r="CU56" s="79">
        <f>CT56/BD56</f>
        <v>0.105204031509815</v>
      </c>
      <c r="CV56" s="80">
        <v>288.424</v>
      </c>
      <c r="CW56" s="80">
        <f>CV56-BE56</f>
        <v>34.60199999999998</v>
      </c>
      <c r="CX56" s="79">
        <f>CW56/BE56</f>
        <v>0.1363238805146913</v>
      </c>
      <c r="CY56" s="80">
        <v>738.963</v>
      </c>
      <c r="CZ56" s="80">
        <f>CY56-BF56</f>
        <v>81.46000000000004</v>
      </c>
      <c r="DA56" s="79">
        <f>CZ56/BF56</f>
        <v>0.1238929708305514</v>
      </c>
      <c r="DB56" s="44">
        <v>2131.815</v>
      </c>
      <c r="DC56" s="80">
        <f>DB56-BI56</f>
        <v>75.11399999999958</v>
      </c>
      <c r="DD56" s="79">
        <f>DC56/BI56</f>
        <v>0.03652159453415911</v>
      </c>
      <c r="DE56" s="24"/>
      <c r="DF56" s="24"/>
      <c r="DG56" s="24"/>
      <c r="DH56" s="24"/>
      <c r="DI56" s="24"/>
      <c r="DJ56" s="25"/>
    </row>
    <row r="57" ht="17" customHeight="1">
      <c r="A57" t="s" s="71">
        <v>89</v>
      </c>
      <c r="B57" s="105">
        <v>19.464</v>
      </c>
      <c r="C57" s="44">
        <v>1.56</v>
      </c>
      <c r="D57" s="44">
        <v>1.303</v>
      </c>
      <c r="E57" s="44">
        <v>1.447</v>
      </c>
      <c r="F57" s="73">
        <v>4.31</v>
      </c>
      <c r="G57" s="74">
        <v>2.386</v>
      </c>
      <c r="H57" s="44">
        <v>1.515</v>
      </c>
      <c r="I57" s="44">
        <v>1.086</v>
      </c>
      <c r="J57" s="73">
        <v>4.987</v>
      </c>
      <c r="K57" s="74">
        <v>9.297000000000001</v>
      </c>
      <c r="L57" s="44">
        <v>1.461</v>
      </c>
      <c r="M57" s="44">
        <v>1.232</v>
      </c>
      <c r="N57" s="44">
        <v>1.515</v>
      </c>
      <c r="O57" s="44">
        <v>4.208</v>
      </c>
      <c r="P57" s="44">
        <v>13.505</v>
      </c>
      <c r="Q57" s="44">
        <v>2.115</v>
      </c>
      <c r="R57" s="44">
        <v>1.46</v>
      </c>
      <c r="S57" s="44">
        <v>1.701</v>
      </c>
      <c r="T57" s="44">
        <v>5.276</v>
      </c>
      <c r="U57" s="44">
        <v>18.781</v>
      </c>
      <c r="V57" s="44">
        <v>1.446</v>
      </c>
      <c r="W57" s="44">
        <v>1.3</v>
      </c>
      <c r="X57" s="44">
        <v>1.3</v>
      </c>
      <c r="Y57" s="73">
        <v>4.046</v>
      </c>
      <c r="Z57" s="74">
        <v>1.768</v>
      </c>
      <c r="AA57" s="44">
        <v>1.004</v>
      </c>
      <c r="AB57" s="44">
        <v>1.107</v>
      </c>
      <c r="AC57" s="73">
        <v>3.879</v>
      </c>
      <c r="AD57" s="74">
        <v>7.925000000000001</v>
      </c>
      <c r="AE57" s="44">
        <v>1.685</v>
      </c>
      <c r="AF57" s="44">
        <v>1.368</v>
      </c>
      <c r="AG57" s="44">
        <v>1.426</v>
      </c>
      <c r="AH57" s="44">
        <v>4.479</v>
      </c>
      <c r="AI57" s="44">
        <v>12.404</v>
      </c>
      <c r="AJ57" s="44">
        <v>1.526</v>
      </c>
      <c r="AK57" s="44">
        <v>1.588</v>
      </c>
      <c r="AL57" s="44">
        <v>1.511</v>
      </c>
      <c r="AM57" s="44">
        <v>4.625</v>
      </c>
      <c r="AN57" s="44">
        <v>17.029</v>
      </c>
      <c r="AO57" s="44">
        <v>1.484</v>
      </c>
      <c r="AP57" s="44">
        <v>1.302</v>
      </c>
      <c r="AQ57" s="44">
        <v>1.532</v>
      </c>
      <c r="AR57" s="73">
        <v>4.318</v>
      </c>
      <c r="AS57" s="74">
        <v>1.701</v>
      </c>
      <c r="AT57" s="44">
        <v>0.976</v>
      </c>
      <c r="AU57" s="44">
        <v>1.239</v>
      </c>
      <c r="AV57" s="73">
        <v>3.916</v>
      </c>
      <c r="AW57" s="74">
        <v>8.234</v>
      </c>
      <c r="AX57" s="44">
        <v>0.724</v>
      </c>
      <c r="AY57" s="44">
        <v>1.235</v>
      </c>
      <c r="AZ57" s="44">
        <v>1.4</v>
      </c>
      <c r="BA57" s="73">
        <v>3.359</v>
      </c>
      <c r="BB57" s="74">
        <v>11.593</v>
      </c>
      <c r="BC57" s="44">
        <v>1.227</v>
      </c>
      <c r="BD57" s="44">
        <v>1.641</v>
      </c>
      <c r="BE57" s="44">
        <v>1.435</v>
      </c>
      <c r="BF57" s="73">
        <v>4.303000000000001</v>
      </c>
      <c r="BG57" s="76">
        <v>-0.3219999999999992</v>
      </c>
      <c r="BH57" s="77">
        <v>-0.06962162162162144</v>
      </c>
      <c r="BI57" s="78">
        <v>15.896</v>
      </c>
      <c r="BJ57" s="76">
        <v>-1.132999999999999</v>
      </c>
      <c r="BK57" s="79">
        <v>-0.06653356039696978</v>
      </c>
      <c r="BL57" s="44">
        <v>1.448</v>
      </c>
      <c r="BM57" s="44">
        <v>1.24</v>
      </c>
      <c r="BN57" s="44">
        <v>1.418</v>
      </c>
      <c r="BO57" s="44">
        <v>4.106</v>
      </c>
      <c r="BP57" s="44">
        <v>1.676</v>
      </c>
      <c r="BQ57" s="44">
        <v>0.977</v>
      </c>
      <c r="BR57" s="44">
        <v>0.614</v>
      </c>
      <c r="BS57" s="44">
        <v>-0.6250000000000001</v>
      </c>
      <c r="BT57" s="79">
        <v>-0.5044390637610977</v>
      </c>
      <c r="BU57" s="44">
        <v>3.267</v>
      </c>
      <c r="BV57" s="44">
        <v>-0.6490000000000005</v>
      </c>
      <c r="BW57" s="79">
        <v>-0.1657303370786518</v>
      </c>
      <c r="BX57" s="44">
        <v>7.372999999999999</v>
      </c>
      <c r="BY57" s="80">
        <v>-0.8610000000000007</v>
      </c>
      <c r="BZ57" s="79">
        <v>-0.104566431867865</v>
      </c>
      <c r="CA57" s="44">
        <v>0.893</v>
      </c>
      <c r="CB57" s="80">
        <v>0.169</v>
      </c>
      <c r="CC57" s="79">
        <v>0.233425414364641</v>
      </c>
      <c r="CD57" s="44">
        <v>0.9330000000000001</v>
      </c>
      <c r="CE57" s="80">
        <v>-0.302</v>
      </c>
      <c r="CF57" s="79">
        <v>-0.2445344129554656</v>
      </c>
      <c r="CG57" s="44">
        <v>1.171</v>
      </c>
      <c r="CH57" s="80">
        <f>CG57-AZ57</f>
        <v>-0.2289999999999999</v>
      </c>
      <c r="CI57" s="79">
        <f>CH57/AZ57</f>
        <v>-0.1635714285714285</v>
      </c>
      <c r="CJ57" s="44">
        <v>2.997</v>
      </c>
      <c r="CK57" s="80">
        <f>CJ57-BA57</f>
        <v>-0.3620000000000001</v>
      </c>
      <c r="CL57" s="79">
        <f>CK57/BA57</f>
        <v>-0.1077701696933611</v>
      </c>
      <c r="CM57" s="44">
        <v>10.37</v>
      </c>
      <c r="CN57" s="80">
        <f>CM57-BB57</f>
        <v>-1.223000000000001</v>
      </c>
      <c r="CO57" s="79">
        <f>CN57/BB57</f>
        <v>-0.1054946950746141</v>
      </c>
      <c r="CP57" s="44">
        <v>1.267</v>
      </c>
      <c r="CQ57" s="80">
        <f>CP57-BC57</f>
        <v>0.03999999999999981</v>
      </c>
      <c r="CR57" s="79">
        <f>CQ57/BC57</f>
        <v>0.03259983700081484</v>
      </c>
      <c r="CS57" s="80">
        <v>1.353</v>
      </c>
      <c r="CT57" s="80">
        <f>CS57-BD57</f>
        <v>-0.288</v>
      </c>
      <c r="CU57" s="79">
        <f>CT57/BD57</f>
        <v>-0.1755027422303474</v>
      </c>
      <c r="CV57" s="80">
        <v>1.443</v>
      </c>
      <c r="CW57" s="80">
        <f>CV57-BE57</f>
        <v>0.008000000000000007</v>
      </c>
      <c r="CX57" s="79">
        <f>CW57/BE57</f>
        <v>0.005574912891986067</v>
      </c>
      <c r="CY57" s="80">
        <v>4.063000000000001</v>
      </c>
      <c r="CZ57" s="80">
        <f>CY57-BF57</f>
        <v>-0.2400000000000002</v>
      </c>
      <c r="DA57" s="79">
        <f>CZ57/BF57</f>
        <v>-0.05577504066930053</v>
      </c>
      <c r="DB57" s="44">
        <v>14.433</v>
      </c>
      <c r="DC57" s="80">
        <f>DB57-BI57</f>
        <v>-1.463000000000001</v>
      </c>
      <c r="DD57" s="79">
        <f>DC57/BI57</f>
        <v>-0.09203573225968803</v>
      </c>
      <c r="DE57" s="24"/>
      <c r="DF57" s="24"/>
      <c r="DG57" s="24"/>
      <c r="DH57" s="24"/>
      <c r="DI57" s="24"/>
      <c r="DJ57" s="25"/>
    </row>
    <row r="58" ht="17" customHeight="1">
      <c r="A58" t="s" s="71">
        <v>114</v>
      </c>
      <c r="B58" s="105">
        <v>8.237</v>
      </c>
      <c r="C58" s="44">
        <v>0.349</v>
      </c>
      <c r="D58" s="44">
        <v>0.371</v>
      </c>
      <c r="E58" s="44">
        <v>0.417</v>
      </c>
      <c r="F58" s="73">
        <v>1.137</v>
      </c>
      <c r="G58" s="74">
        <v>1.982</v>
      </c>
      <c r="H58" s="44">
        <v>0.256</v>
      </c>
      <c r="I58" s="44">
        <v>0.248</v>
      </c>
      <c r="J58" s="73">
        <v>2.486</v>
      </c>
      <c r="K58" s="74">
        <v>3.623</v>
      </c>
      <c r="L58" s="44">
        <v>0.592</v>
      </c>
      <c r="M58" s="44">
        <v>0.472</v>
      </c>
      <c r="N58" s="44">
        <v>1.44</v>
      </c>
      <c r="O58" s="44">
        <v>2.504</v>
      </c>
      <c r="P58" s="44">
        <v>6.127</v>
      </c>
      <c r="Q58" s="44">
        <v>0.775</v>
      </c>
      <c r="R58" s="44">
        <v>0.577</v>
      </c>
      <c r="S58" s="44">
        <v>0.486</v>
      </c>
      <c r="T58" s="44">
        <v>1.838</v>
      </c>
      <c r="U58" s="44">
        <v>7.965</v>
      </c>
      <c r="V58" s="44">
        <v>0.385</v>
      </c>
      <c r="W58" s="44">
        <v>0.268</v>
      </c>
      <c r="X58" s="44">
        <v>0.902</v>
      </c>
      <c r="Y58" s="73">
        <v>1.555</v>
      </c>
      <c r="Z58" s="74">
        <v>0.489</v>
      </c>
      <c r="AA58" s="44">
        <v>0.376</v>
      </c>
      <c r="AB58" s="44">
        <v>0.581</v>
      </c>
      <c r="AC58" s="73">
        <v>1.446</v>
      </c>
      <c r="AD58" s="74">
        <v>3.001</v>
      </c>
      <c r="AE58" s="44">
        <v>0.52</v>
      </c>
      <c r="AF58" s="44">
        <v>0.788</v>
      </c>
      <c r="AG58" s="44">
        <v>0.993</v>
      </c>
      <c r="AH58" s="44">
        <v>2.301</v>
      </c>
      <c r="AI58" s="44">
        <v>5.302</v>
      </c>
      <c r="AJ58" s="44">
        <v>0.546</v>
      </c>
      <c r="AK58" s="44">
        <v>0.588</v>
      </c>
      <c r="AL58" s="44">
        <v>0.413</v>
      </c>
      <c r="AM58" s="44">
        <v>1.547</v>
      </c>
      <c r="AN58" s="44">
        <v>6.849</v>
      </c>
      <c r="AO58" s="44">
        <v>0.395</v>
      </c>
      <c r="AP58" s="44">
        <v>0.301</v>
      </c>
      <c r="AQ58" s="44">
        <v>0.95</v>
      </c>
      <c r="AR58" s="73">
        <v>1.646</v>
      </c>
      <c r="AS58" s="74">
        <v>1.013</v>
      </c>
      <c r="AT58" s="44">
        <v>0.843</v>
      </c>
      <c r="AU58" s="44">
        <v>0.5629999999999999</v>
      </c>
      <c r="AV58" s="73">
        <v>2.419</v>
      </c>
      <c r="AW58" s="74">
        <v>4.065</v>
      </c>
      <c r="AX58" s="44">
        <v>0.576</v>
      </c>
      <c r="AY58" s="44">
        <v>0.213</v>
      </c>
      <c r="AZ58" s="44">
        <v>0.332</v>
      </c>
      <c r="BA58" s="73">
        <v>1.121</v>
      </c>
      <c r="BB58" s="74">
        <v>5.186</v>
      </c>
      <c r="BC58" s="44">
        <v>0.301</v>
      </c>
      <c r="BD58" s="44">
        <v>0.426</v>
      </c>
      <c r="BE58" s="44">
        <v>0.458</v>
      </c>
      <c r="BF58" s="73">
        <v>1.185</v>
      </c>
      <c r="BG58" s="76">
        <v>-0.3619999999999999</v>
      </c>
      <c r="BH58" s="77">
        <v>-0.2340012928248222</v>
      </c>
      <c r="BI58" s="78">
        <v>6.371</v>
      </c>
      <c r="BJ58" s="76">
        <v>-0.4779999999999998</v>
      </c>
      <c r="BK58" s="79">
        <v>-0.06979121039567815</v>
      </c>
      <c r="BL58" s="44">
        <v>0.398</v>
      </c>
      <c r="BM58" s="44">
        <v>0.257</v>
      </c>
      <c r="BN58" s="44">
        <v>0.864</v>
      </c>
      <c r="BO58" s="44">
        <v>1.519</v>
      </c>
      <c r="BP58" s="44">
        <v>0.469</v>
      </c>
      <c r="BQ58" s="44">
        <v>0.278</v>
      </c>
      <c r="BR58" s="44">
        <v>0.707</v>
      </c>
      <c r="BS58" s="44">
        <v>0.144</v>
      </c>
      <c r="BT58" s="79">
        <v>0.2557726465364121</v>
      </c>
      <c r="BU58" s="44">
        <v>1.454</v>
      </c>
      <c r="BV58" s="44">
        <v>-0.9649999999999996</v>
      </c>
      <c r="BW58" s="79">
        <v>-0.3989251756924348</v>
      </c>
      <c r="BX58" s="44">
        <v>2.973</v>
      </c>
      <c r="BY58" s="80">
        <v>-1.092</v>
      </c>
      <c r="BZ58" s="79">
        <v>-0.2686346863468634</v>
      </c>
      <c r="CA58" s="44">
        <v>1.08</v>
      </c>
      <c r="CB58" s="80">
        <v>0.5040000000000001</v>
      </c>
      <c r="CC58" s="79">
        <v>0.8750000000000002</v>
      </c>
      <c r="CD58" s="44">
        <v>0.235</v>
      </c>
      <c r="CE58" s="80">
        <v>0.02199999999999999</v>
      </c>
      <c r="CF58" s="79">
        <v>0.1032863849765258</v>
      </c>
      <c r="CG58" s="44">
        <v>0.252</v>
      </c>
      <c r="CH58" s="80">
        <f>CG58-AZ58</f>
        <v>-0.08000000000000002</v>
      </c>
      <c r="CI58" s="79">
        <f>CH58/AZ58</f>
        <v>-0.2409638554216868</v>
      </c>
      <c r="CJ58" s="44">
        <v>1.567</v>
      </c>
      <c r="CK58" s="80">
        <f>CJ58-BA58</f>
        <v>0.446</v>
      </c>
      <c r="CL58" s="79">
        <f>CK58/BA58</f>
        <v>0.3978590544157002</v>
      </c>
      <c r="CM58" s="44">
        <v>4.54</v>
      </c>
      <c r="CN58" s="80">
        <f>CM58-BB58</f>
        <v>-0.6459999999999999</v>
      </c>
      <c r="CO58" s="79">
        <f>CN58/BB58</f>
        <v>-0.1245661396066332</v>
      </c>
      <c r="CP58" s="44">
        <v>0.289</v>
      </c>
      <c r="CQ58" s="80">
        <f>CP58-BC58</f>
        <v>-0.01200000000000001</v>
      </c>
      <c r="CR58" s="79">
        <f>CQ58/BC58</f>
        <v>-0.03986710963455153</v>
      </c>
      <c r="CS58" s="80">
        <v>0.428</v>
      </c>
      <c r="CT58" s="80">
        <f>CS58-BD58</f>
        <v>0.002000000000000002</v>
      </c>
      <c r="CU58" s="79">
        <f>CT58/BD58</f>
        <v>0.004694835680751178</v>
      </c>
      <c r="CV58" s="80">
        <v>0.427</v>
      </c>
      <c r="CW58" s="80">
        <f>CV58-BE58</f>
        <v>-0.03100000000000003</v>
      </c>
      <c r="CX58" s="79">
        <f>CW58/BE58</f>
        <v>-0.06768558951965072</v>
      </c>
      <c r="CY58" s="80">
        <v>1.144</v>
      </c>
      <c r="CZ58" s="80">
        <f>CY58-BF58</f>
        <v>-0.04100000000000015</v>
      </c>
      <c r="DA58" s="79">
        <f>CZ58/BF58</f>
        <v>-0.03459915611814358</v>
      </c>
      <c r="DB58" s="44">
        <v>5.684</v>
      </c>
      <c r="DC58" s="80">
        <f>DB58-BI58</f>
        <v>-0.6870000000000003</v>
      </c>
      <c r="DD58" s="79">
        <f>DC58/BI58</f>
        <v>-0.1078323654057448</v>
      </c>
      <c r="DE58" s="24"/>
      <c r="DF58" s="24"/>
      <c r="DG58" s="24"/>
      <c r="DH58" s="24"/>
      <c r="DI58" s="24"/>
      <c r="DJ58" s="25"/>
    </row>
    <row r="59" ht="17" customHeight="1">
      <c r="A59" t="s" s="71">
        <v>115</v>
      </c>
      <c r="B59" s="99">
        <v>296.871</v>
      </c>
      <c r="C59" s="44">
        <v>31.898</v>
      </c>
      <c r="D59" s="44">
        <v>30.766</v>
      </c>
      <c r="E59" s="44">
        <v>24.734</v>
      </c>
      <c r="F59" s="73">
        <v>87.398</v>
      </c>
      <c r="G59" s="74">
        <v>22.177</v>
      </c>
      <c r="H59" s="44">
        <v>19.682</v>
      </c>
      <c r="I59" s="44">
        <v>14.035</v>
      </c>
      <c r="J59" s="73">
        <v>55.89399999999999</v>
      </c>
      <c r="K59" s="74">
        <v>143.292</v>
      </c>
      <c r="L59" s="44">
        <v>10.907413</v>
      </c>
      <c r="M59" s="44">
        <v>11.966377</v>
      </c>
      <c r="N59" s="44">
        <v>18.67386</v>
      </c>
      <c r="O59" s="44">
        <v>41.54765</v>
      </c>
      <c r="P59" s="44">
        <v>184.83965</v>
      </c>
      <c r="Q59" s="44">
        <v>21.707</v>
      </c>
      <c r="R59" s="44">
        <v>26.837272</v>
      </c>
      <c r="S59" s="44">
        <v>32.602</v>
      </c>
      <c r="T59" s="44">
        <v>81.146272</v>
      </c>
      <c r="U59" s="44">
        <v>265.985922</v>
      </c>
      <c r="V59" s="44">
        <v>31.82</v>
      </c>
      <c r="W59" s="44">
        <v>28.044</v>
      </c>
      <c r="X59" s="44">
        <v>26.119</v>
      </c>
      <c r="Y59" s="73">
        <v>85.983</v>
      </c>
      <c r="Z59" s="74">
        <v>23.445</v>
      </c>
      <c r="AA59" s="44">
        <v>18.939</v>
      </c>
      <c r="AB59" s="44">
        <v>12.563</v>
      </c>
      <c r="AC59" s="73">
        <v>54.947</v>
      </c>
      <c r="AD59" s="74">
        <v>140.93</v>
      </c>
      <c r="AE59" s="44">
        <v>11.370123</v>
      </c>
      <c r="AF59" s="44">
        <v>13.003472</v>
      </c>
      <c r="AG59" s="44">
        <v>18.198601</v>
      </c>
      <c r="AH59" s="44">
        <v>42.572196</v>
      </c>
      <c r="AI59" s="44">
        <v>183.502196</v>
      </c>
      <c r="AJ59" s="44">
        <v>22.695</v>
      </c>
      <c r="AK59" s="44">
        <v>26.075991</v>
      </c>
      <c r="AL59" s="44">
        <v>28.21</v>
      </c>
      <c r="AM59" s="44">
        <v>76.98099099999999</v>
      </c>
      <c r="AN59" s="44">
        <v>260.483187</v>
      </c>
      <c r="AO59" s="44">
        <v>34.02149199999999</v>
      </c>
      <c r="AP59" s="44">
        <v>30.585107</v>
      </c>
      <c r="AQ59" s="44">
        <v>23.2</v>
      </c>
      <c r="AR59" s="73">
        <v>87.80659899999999</v>
      </c>
      <c r="AS59" s="74">
        <v>22.649246</v>
      </c>
      <c r="AT59" s="44">
        <v>21.245495</v>
      </c>
      <c r="AU59" s="44">
        <v>11.795</v>
      </c>
      <c r="AV59" s="73">
        <v>55.689741</v>
      </c>
      <c r="AW59" s="74">
        <v>143.49634</v>
      </c>
      <c r="AX59" s="44">
        <v>11.897986</v>
      </c>
      <c r="AY59" s="44">
        <v>13.198849</v>
      </c>
      <c r="AZ59" s="44">
        <v>18.8</v>
      </c>
      <c r="BA59" s="73">
        <v>43.896835</v>
      </c>
      <c r="BB59" s="74">
        <v>187.393175</v>
      </c>
      <c r="BC59" s="44">
        <v>22.564823</v>
      </c>
      <c r="BD59" s="44">
        <v>27.692615</v>
      </c>
      <c r="BE59" s="44">
        <v>28.465938</v>
      </c>
      <c r="BF59" s="73">
        <v>78.723376</v>
      </c>
      <c r="BG59" s="76">
        <v>1.742385000000013</v>
      </c>
      <c r="BH59" s="77">
        <v>0.0226339642730764</v>
      </c>
      <c r="BI59" s="78">
        <v>266.116551</v>
      </c>
      <c r="BJ59" s="76">
        <v>5.633363999999972</v>
      </c>
      <c r="BK59" s="79">
        <v>0.02162659350447815</v>
      </c>
      <c r="BL59" s="44">
        <v>32.577612</v>
      </c>
      <c r="BM59" s="44">
        <v>31.654208</v>
      </c>
      <c r="BN59" s="44">
        <v>25.053003</v>
      </c>
      <c r="BO59" s="44">
        <v>89.284823</v>
      </c>
      <c r="BP59" s="44">
        <v>23.340441</v>
      </c>
      <c r="BQ59" s="44">
        <v>19.910907</v>
      </c>
      <c r="BR59" s="44">
        <v>14.388578</v>
      </c>
      <c r="BS59" s="44">
        <v>2.593578000000001</v>
      </c>
      <c r="BT59" s="79">
        <v>0.2198879186095804</v>
      </c>
      <c r="BU59" s="44">
        <v>57.639926</v>
      </c>
      <c r="BV59" s="44">
        <v>1.950185000000005</v>
      </c>
      <c r="BW59" s="79">
        <v>0.03501874788751495</v>
      </c>
      <c r="BX59" s="44">
        <v>146.924749</v>
      </c>
      <c r="BY59" s="80">
        <v>3.428409000000045</v>
      </c>
      <c r="BZ59" s="79">
        <v>0.0238919612862603</v>
      </c>
      <c r="CA59" s="44">
        <v>11.77054</v>
      </c>
      <c r="CB59" s="80">
        <v>-0.1274459999999991</v>
      </c>
      <c r="CC59" s="79">
        <v>-0.01071156076330894</v>
      </c>
      <c r="CD59" s="44">
        <v>12.025826</v>
      </c>
      <c r="CE59" s="80">
        <v>-1.173022999999999</v>
      </c>
      <c r="CF59" s="79">
        <v>-0.08887312825535006</v>
      </c>
      <c r="CG59" s="44">
        <v>17.857202</v>
      </c>
      <c r="CH59" s="80">
        <f>CG59-AZ59</f>
        <v>-0.9427979999999998</v>
      </c>
      <c r="CI59" s="79">
        <f>CH59/AZ59</f>
        <v>-0.05014882978723403</v>
      </c>
      <c r="CJ59" s="44">
        <v>41.653568</v>
      </c>
      <c r="CK59" s="80">
        <f>CJ59-BA59</f>
        <v>-2.243266999999996</v>
      </c>
      <c r="CL59" s="79">
        <f>CK59/BA59</f>
        <v>-0.0511031603986938</v>
      </c>
      <c r="CM59" s="44">
        <v>188.578317</v>
      </c>
      <c r="CN59" s="80">
        <f>CM59-BB59</f>
        <v>1.185142000000042</v>
      </c>
      <c r="CO59" s="79">
        <f>CN59/BB59</f>
        <v>0.006324360532340849</v>
      </c>
      <c r="CP59" s="44">
        <v>22.138662</v>
      </c>
      <c r="CQ59" s="80">
        <f>CP59-BC59</f>
        <v>-0.4261610000000005</v>
      </c>
      <c r="CR59" s="79">
        <f>CQ59/BC59</f>
        <v>-0.01888607767940393</v>
      </c>
      <c r="CS59" s="80">
        <v>27.526449</v>
      </c>
      <c r="CT59" s="80">
        <f>CS59-BD59</f>
        <v>-0.1661660000000005</v>
      </c>
      <c r="CU59" s="79">
        <f>CT59/BD59</f>
        <v>-0.006000372301424061</v>
      </c>
      <c r="CV59" s="80">
        <v>32.465398</v>
      </c>
      <c r="CW59" s="80">
        <f>CV59-BE59</f>
        <v>3.999459999999999</v>
      </c>
      <c r="CX59" s="79">
        <f>CW59/BE59</f>
        <v>0.1404998493286959</v>
      </c>
      <c r="CY59" s="80">
        <v>82.13050899999999</v>
      </c>
      <c r="CZ59" s="80">
        <f>CY59-BF59</f>
        <v>3.407132999999988</v>
      </c>
      <c r="DA59" s="79">
        <f>CZ59/BF59</f>
        <v>0.04327981310151114</v>
      </c>
      <c r="DB59" s="44">
        <v>270.708826</v>
      </c>
      <c r="DC59" s="80">
        <f>DB59-BI59</f>
        <v>4.592275000000086</v>
      </c>
      <c r="DD59" s="79">
        <f>DC59/BI59</f>
        <v>0.01725663053554338</v>
      </c>
      <c r="DE59" s="24"/>
      <c r="DF59" s="24"/>
      <c r="DG59" s="24"/>
      <c r="DH59" s="24"/>
      <c r="DI59" s="24"/>
      <c r="DJ59" s="25"/>
    </row>
    <row r="60" ht="17" customHeight="1">
      <c r="A60" t="s" s="71">
        <v>116</v>
      </c>
      <c r="B60" s="24"/>
      <c r="C60" s="44">
        <v>2.093</v>
      </c>
      <c r="D60" s="44">
        <v>2.17</v>
      </c>
      <c r="E60" s="44">
        <v>1.804</v>
      </c>
      <c r="F60" s="73">
        <v>6.067</v>
      </c>
      <c r="G60" s="74">
        <v>0.368</v>
      </c>
      <c r="H60" s="44">
        <v>0</v>
      </c>
      <c r="I60" s="44">
        <v>0</v>
      </c>
      <c r="J60" s="73">
        <v>0.368</v>
      </c>
      <c r="K60" s="74">
        <v>6.435</v>
      </c>
      <c r="L60" s="44">
        <v>0</v>
      </c>
      <c r="M60" s="44">
        <v>0</v>
      </c>
      <c r="N60" s="44">
        <v>0</v>
      </c>
      <c r="O60" s="44">
        <v>0</v>
      </c>
      <c r="P60" s="44">
        <v>6.435</v>
      </c>
      <c r="Q60" s="44">
        <v>0.8139999999999999</v>
      </c>
      <c r="R60" s="44">
        <v>1.703</v>
      </c>
      <c r="S60" s="44">
        <v>1.418</v>
      </c>
      <c r="T60" s="44">
        <v>3.935</v>
      </c>
      <c r="U60" s="44">
        <v>10.37</v>
      </c>
      <c r="V60" s="44">
        <v>10.37</v>
      </c>
      <c r="W60" s="44">
        <v>0.96</v>
      </c>
      <c r="X60" s="44">
        <v>0.863</v>
      </c>
      <c r="Y60" s="73">
        <v>2.848</v>
      </c>
      <c r="Z60" s="74">
        <v>0.61</v>
      </c>
      <c r="AA60" s="44">
        <v>0</v>
      </c>
      <c r="AB60" s="44">
        <v>0</v>
      </c>
      <c r="AC60" s="73">
        <v>0.61</v>
      </c>
      <c r="AD60" s="74">
        <v>3.458</v>
      </c>
      <c r="AE60" s="44">
        <v>0</v>
      </c>
      <c r="AF60" s="44">
        <v>0</v>
      </c>
      <c r="AG60" s="44">
        <v>0</v>
      </c>
      <c r="AH60" s="44">
        <v>0</v>
      </c>
      <c r="AI60" s="44">
        <v>3.458</v>
      </c>
      <c r="AJ60" s="44">
        <v>1.158</v>
      </c>
      <c r="AK60" s="44">
        <v>1.30738</v>
      </c>
      <c r="AL60" s="44">
        <v>1.18</v>
      </c>
      <c r="AM60" s="44">
        <v>3.64538</v>
      </c>
      <c r="AN60" s="44">
        <v>7.10338</v>
      </c>
      <c r="AO60" s="44">
        <v>1.544</v>
      </c>
      <c r="AP60" s="106">
        <v>1.45128</v>
      </c>
      <c r="AQ60" s="44">
        <v>0.790237</v>
      </c>
      <c r="AR60" s="73">
        <v>3.785517</v>
      </c>
      <c r="AS60" s="74">
        <v>1.512633</v>
      </c>
      <c r="AT60" s="44">
        <v>0.42891</v>
      </c>
      <c r="AU60" s="24"/>
      <c r="AV60" s="73">
        <v>1.941543</v>
      </c>
      <c r="AW60" s="74">
        <v>5.72706</v>
      </c>
      <c r="AX60" s="44"/>
      <c r="AY60" s="24"/>
      <c r="AZ60" s="24"/>
      <c r="BA60" s="73">
        <v>0</v>
      </c>
      <c r="BB60" s="74">
        <v>5.72706</v>
      </c>
      <c r="BC60" s="44">
        <v>0.08384999999999999</v>
      </c>
      <c r="BD60" s="106">
        <v>1.086</v>
      </c>
      <c r="BE60" s="44">
        <v>1.2176</v>
      </c>
      <c r="BF60" s="73">
        <v>2.38745</v>
      </c>
      <c r="BG60" s="76">
        <v>-1.25793</v>
      </c>
      <c r="BH60" s="77">
        <v>-0.3450751361997925</v>
      </c>
      <c r="BI60" s="78">
        <v>8.114509999999999</v>
      </c>
      <c r="BJ60" s="76">
        <v>1.01113</v>
      </c>
      <c r="BK60" s="79">
        <v>0.1423449118588616</v>
      </c>
      <c r="BL60" s="44">
        <v>1.29046</v>
      </c>
      <c r="BM60" s="44">
        <v>1.06396</v>
      </c>
      <c r="BN60" s="44">
        <v>1.11452</v>
      </c>
      <c r="BO60" s="44">
        <v>3.46894</v>
      </c>
      <c r="BP60" s="44">
        <v>0.867973</v>
      </c>
      <c r="BQ60" s="44">
        <v>0</v>
      </c>
      <c r="BR60" s="44">
        <v>0</v>
      </c>
      <c r="BS60" s="44">
        <v>0</v>
      </c>
      <c r="BT60" s="79"/>
      <c r="BU60" s="44">
        <v>0.867973</v>
      </c>
      <c r="BV60" s="44">
        <v>-1.07357</v>
      </c>
      <c r="BW60" s="79">
        <v>-0.5529468057107155</v>
      </c>
      <c r="BX60" s="44">
        <v>4.336913</v>
      </c>
      <c r="BY60" s="80">
        <v>-1.390147</v>
      </c>
      <c r="BZ60" s="79">
        <v>-0.2427330951657569</v>
      </c>
      <c r="CA60" s="44">
        <v>0</v>
      </c>
      <c r="CB60" s="80">
        <v>0</v>
      </c>
      <c r="CC60" s="79"/>
      <c r="CD60" s="44">
        <v>0</v>
      </c>
      <c r="CE60" s="80">
        <v>0</v>
      </c>
      <c r="CF60" s="79"/>
      <c r="CG60" s="44">
        <v>0</v>
      </c>
      <c r="CH60" s="80">
        <f>CG60-AZ60</f>
        <v>0</v>
      </c>
      <c r="CI60" s="79">
        <f>CH60/AZ60</f>
      </c>
      <c r="CJ60" s="44">
        <v>0</v>
      </c>
      <c r="CK60" s="80">
        <f>CJ60-BA60</f>
        <v>0</v>
      </c>
      <c r="CL60" s="79">
        <f>CK60/BA60</f>
      </c>
      <c r="CM60" s="44">
        <v>4.336913</v>
      </c>
      <c r="CN60" s="80">
        <f>CM60-BB60</f>
        <v>-1.390147</v>
      </c>
      <c r="CO60" s="79">
        <f>CN60/BB60</f>
        <v>-0.2427330951657569</v>
      </c>
      <c r="CP60" s="44">
        <v>0.266407</v>
      </c>
      <c r="CQ60" s="80">
        <f>CP60-BC60</f>
        <v>0.182557</v>
      </c>
      <c r="CR60" s="79">
        <f>CQ60/BC60</f>
        <v>2.177185450208706</v>
      </c>
      <c r="CS60" s="80">
        <v>1.16456</v>
      </c>
      <c r="CT60" s="80">
        <f>CS60-BD60</f>
        <v>0.07855999999999996</v>
      </c>
      <c r="CU60" s="79">
        <f>CT60/BD60</f>
        <v>0.07233885819521174</v>
      </c>
      <c r="CV60" s="80">
        <v>1.316779</v>
      </c>
      <c r="CW60" s="80">
        <f>CV60-BE60</f>
        <v>0.09917899999999991</v>
      </c>
      <c r="CX60" s="79">
        <f>CW60/BE60</f>
        <v>0.08145450065703015</v>
      </c>
      <c r="CY60" s="80">
        <v>2.747746</v>
      </c>
      <c r="CZ60" s="80">
        <f>CY60-BF60</f>
        <v>0.3602959999999999</v>
      </c>
      <c r="DA60" s="79">
        <f>CZ60/BF60</f>
        <v>0.1509124798425097</v>
      </c>
      <c r="DB60" s="44">
        <v>7.084659</v>
      </c>
      <c r="DC60" s="80">
        <f>DB60-BI60</f>
        <v>-1.029850999999999</v>
      </c>
      <c r="DD60" s="79">
        <f>DC60/BI60</f>
        <v>-0.1269147490113388</v>
      </c>
      <c r="DE60" s="24"/>
      <c r="DF60" s="24"/>
      <c r="DG60" s="24"/>
      <c r="DH60" s="24"/>
      <c r="DI60" s="24"/>
      <c r="DJ60" s="25"/>
    </row>
    <row r="61" ht="17" customHeight="1">
      <c r="A61" t="s" s="71">
        <v>117</v>
      </c>
      <c r="B61" s="88"/>
      <c r="C61" s="24"/>
      <c r="D61" s="24"/>
      <c r="E61" s="24"/>
      <c r="F61" s="73">
        <v>0</v>
      </c>
      <c r="G61" s="74"/>
      <c r="H61" s="44"/>
      <c r="I61" s="44"/>
      <c r="J61" s="73">
        <v>0</v>
      </c>
      <c r="K61" s="74">
        <v>0</v>
      </c>
      <c r="L61" s="44"/>
      <c r="M61" s="44"/>
      <c r="N61" s="44"/>
      <c r="O61" s="44">
        <v>0</v>
      </c>
      <c r="P61" s="44">
        <v>0</v>
      </c>
      <c r="Q61" s="44"/>
      <c r="R61" s="44"/>
      <c r="S61" s="44"/>
      <c r="T61" s="44">
        <v>0</v>
      </c>
      <c r="U61" s="44">
        <v>0</v>
      </c>
      <c r="V61" s="24"/>
      <c r="W61" s="24"/>
      <c r="X61" s="24"/>
      <c r="Y61" s="73">
        <v>0</v>
      </c>
      <c r="Z61" s="74"/>
      <c r="AA61" s="44"/>
      <c r="AB61" s="44"/>
      <c r="AC61" s="73">
        <v>0</v>
      </c>
      <c r="AD61" s="74">
        <v>0</v>
      </c>
      <c r="AE61" s="44"/>
      <c r="AF61" s="44"/>
      <c r="AG61" s="24"/>
      <c r="AH61" s="24"/>
      <c r="AI61" s="44">
        <v>0</v>
      </c>
      <c r="AJ61" s="44"/>
      <c r="AK61" s="44"/>
      <c r="AL61" s="44"/>
      <c r="AM61" s="44">
        <v>0</v>
      </c>
      <c r="AN61" s="44">
        <v>0</v>
      </c>
      <c r="AO61" s="24"/>
      <c r="AP61" s="24"/>
      <c r="AQ61" s="44">
        <v>0</v>
      </c>
      <c r="AR61" s="73">
        <v>0</v>
      </c>
      <c r="AS61" s="74">
        <v>0</v>
      </c>
      <c r="AT61" s="44">
        <v>0</v>
      </c>
      <c r="AU61" s="44">
        <v>0</v>
      </c>
      <c r="AV61" s="73">
        <v>0</v>
      </c>
      <c r="AW61" s="74">
        <v>0</v>
      </c>
      <c r="AX61" s="44">
        <v>0</v>
      </c>
      <c r="AY61" s="24"/>
      <c r="AZ61" s="44">
        <v>0</v>
      </c>
      <c r="BA61" s="73">
        <v>0</v>
      </c>
      <c r="BB61" s="74">
        <v>0</v>
      </c>
      <c r="BC61" s="24"/>
      <c r="BD61" s="24"/>
      <c r="BE61" s="24"/>
      <c r="BF61" s="73">
        <v>0</v>
      </c>
      <c r="BG61" s="76">
        <v>0</v>
      </c>
      <c r="BH61" s="77"/>
      <c r="BI61" s="78">
        <v>0</v>
      </c>
      <c r="BJ61" s="76">
        <v>0</v>
      </c>
      <c r="BK61" s="79"/>
      <c r="BL61" s="24"/>
      <c r="BM61" s="44">
        <v>0</v>
      </c>
      <c r="BN61" s="24"/>
      <c r="BO61" s="44">
        <v>0</v>
      </c>
      <c r="BP61" s="24"/>
      <c r="BQ61" s="44">
        <v>0</v>
      </c>
      <c r="BR61" s="44">
        <v>0</v>
      </c>
      <c r="BS61" s="44">
        <v>0</v>
      </c>
      <c r="BT61" s="79"/>
      <c r="BU61" s="44">
        <v>0</v>
      </c>
      <c r="BV61" s="44">
        <v>0</v>
      </c>
      <c r="BW61" s="79"/>
      <c r="BX61" s="44">
        <v>0</v>
      </c>
      <c r="BY61" s="80">
        <v>0</v>
      </c>
      <c r="BZ61" s="79"/>
      <c r="CA61" s="44">
        <v>0</v>
      </c>
      <c r="CB61" s="80">
        <v>0</v>
      </c>
      <c r="CC61" s="79"/>
      <c r="CD61" s="44">
        <v>0</v>
      </c>
      <c r="CE61" s="80">
        <v>0</v>
      </c>
      <c r="CF61" s="79"/>
      <c r="CG61" s="44">
        <v>0</v>
      </c>
      <c r="CH61" s="80">
        <f>CG61-AZ61</f>
        <v>0</v>
      </c>
      <c r="CI61" s="79">
        <f>CH61/AZ61</f>
      </c>
      <c r="CJ61" s="44">
        <v>0</v>
      </c>
      <c r="CK61" s="80">
        <f>CJ61-BA61</f>
        <v>0</v>
      </c>
      <c r="CL61" s="79">
        <f>CK61/BA61</f>
      </c>
      <c r="CM61" s="44">
        <v>0</v>
      </c>
      <c r="CN61" s="80">
        <f>CM61-BB61</f>
        <v>0</v>
      </c>
      <c r="CO61" s="79">
        <f>CN61/BB61</f>
      </c>
      <c r="CP61" s="44">
        <v>0</v>
      </c>
      <c r="CQ61" s="80">
        <f>CP61-BC61</f>
        <v>0</v>
      </c>
      <c r="CR61" s="79">
        <f>CQ61/BC61</f>
      </c>
      <c r="CS61" s="80"/>
      <c r="CT61" s="80">
        <f>CS61-BD61</f>
        <v>0</v>
      </c>
      <c r="CU61" s="79">
        <f>CT61/BD61</f>
      </c>
      <c r="CV61" s="80"/>
      <c r="CW61" s="80">
        <f>CV61-BE61</f>
        <v>0</v>
      </c>
      <c r="CX61" s="79">
        <f>CW61/BE61</f>
      </c>
      <c r="CY61" s="80">
        <v>0</v>
      </c>
      <c r="CZ61" s="80">
        <f>CY61-BF61</f>
        <v>0</v>
      </c>
      <c r="DA61" s="79">
        <f>CZ61/BF61</f>
      </c>
      <c r="DB61" s="44">
        <v>0</v>
      </c>
      <c r="DC61" s="80">
        <f>DB61-BI61</f>
        <v>0</v>
      </c>
      <c r="DD61" s="79">
        <f>DC61/BI61</f>
      </c>
      <c r="DE61" s="24"/>
      <c r="DF61" s="24"/>
      <c r="DG61" s="24"/>
      <c r="DH61" s="24"/>
      <c r="DI61" s="24"/>
      <c r="DJ61" s="25"/>
    </row>
    <row r="62" ht="17" customHeight="1">
      <c r="A62" t="s" s="46">
        <v>118</v>
      </c>
      <c r="B62" s="107">
        <v>720.082499</v>
      </c>
      <c r="C62" s="48">
        <v>76.19799999999999</v>
      </c>
      <c r="D62" s="48">
        <v>70.07617</v>
      </c>
      <c r="E62" s="48">
        <v>74.20117</v>
      </c>
      <c r="F62" s="49">
        <v>220.47534</v>
      </c>
      <c r="G62" s="52">
        <v>65.16799</v>
      </c>
      <c r="H62" s="48">
        <v>57.30127</v>
      </c>
      <c r="I62" s="48">
        <v>47.93642</v>
      </c>
      <c r="J62" s="49">
        <v>170.40568</v>
      </c>
      <c r="K62" s="52">
        <v>390.88102</v>
      </c>
      <c r="L62" s="48">
        <v>42.46689</v>
      </c>
      <c r="M62" s="48">
        <v>51.41312000000001</v>
      </c>
      <c r="N62" s="48">
        <v>67.374</v>
      </c>
      <c r="O62" s="108">
        <v>161.253837</v>
      </c>
      <c r="P62" s="108">
        <v>552.134857</v>
      </c>
      <c r="Q62" s="48">
        <v>74.44266</v>
      </c>
      <c r="R62" s="48">
        <v>78.83257999999999</v>
      </c>
      <c r="S62" s="48">
        <v>82.83199999999999</v>
      </c>
      <c r="T62" s="48">
        <v>236.10724</v>
      </c>
      <c r="U62" s="48">
        <v>788.2420970000001</v>
      </c>
      <c r="V62" s="48">
        <v>81.850128</v>
      </c>
      <c r="W62" s="48">
        <v>73.12938</v>
      </c>
      <c r="X62" s="48">
        <v>79.12090000000001</v>
      </c>
      <c r="Y62" s="49">
        <v>234.100408</v>
      </c>
      <c r="Z62" s="52">
        <v>71.42547</v>
      </c>
      <c r="AA62" s="48">
        <v>57.13005</v>
      </c>
      <c r="AB62" s="48">
        <v>45.09948</v>
      </c>
      <c r="AC62" s="49">
        <v>173.655</v>
      </c>
      <c r="AD62" s="52">
        <v>407.755408</v>
      </c>
      <c r="AE62" s="48">
        <v>46.7805</v>
      </c>
      <c r="AF62" s="48">
        <v>53.73927999999999</v>
      </c>
      <c r="AG62" s="48">
        <v>61.399</v>
      </c>
      <c r="AH62" s="108">
        <v>161.918774</v>
      </c>
      <c r="AI62" s="108">
        <v>569.674182</v>
      </c>
      <c r="AJ62" s="48">
        <v>77.10494999999999</v>
      </c>
      <c r="AK62" s="48">
        <v>78.28100000000001</v>
      </c>
      <c r="AL62" s="48">
        <v>80.782</v>
      </c>
      <c r="AM62" s="48">
        <v>236.16795</v>
      </c>
      <c r="AN62" s="48">
        <v>805.842132</v>
      </c>
      <c r="AO62" s="48">
        <v>46.17764200000001</v>
      </c>
      <c r="AP62" s="48">
        <v>38.735201</v>
      </c>
      <c r="AQ62" s="48">
        <v>43.859314</v>
      </c>
      <c r="AR62" s="49">
        <v>128.77215</v>
      </c>
      <c r="AS62" s="52">
        <v>24.903</v>
      </c>
      <c r="AT62" s="48">
        <v>26.62326</v>
      </c>
      <c r="AU62" s="48">
        <v>21.507707</v>
      </c>
      <c r="AV62" s="49">
        <v>73.03396699999999</v>
      </c>
      <c r="AW62" s="52">
        <v>201.806117</v>
      </c>
      <c r="AX62" s="48">
        <v>31.095085</v>
      </c>
      <c r="AY62" s="48">
        <v>33.58614</v>
      </c>
      <c r="AZ62" s="48">
        <v>35.288751</v>
      </c>
      <c r="BA62" s="49">
        <v>99.969976</v>
      </c>
      <c r="BB62" s="109">
        <v>301.776093</v>
      </c>
      <c r="BC62" s="48">
        <v>28.32006</v>
      </c>
      <c r="BD62" s="48">
        <v>28.59418</v>
      </c>
      <c r="BE62" s="48">
        <v>30.87494</v>
      </c>
      <c r="BF62" s="110">
        <v>87.78917999999999</v>
      </c>
      <c r="BG62" s="53">
        <v>-148.37877</v>
      </c>
      <c r="BH62" s="54">
        <v>-0.6282764871355322</v>
      </c>
      <c r="BI62" s="55">
        <v>389.7</v>
      </c>
      <c r="BJ62" s="53">
        <v>-416.276859</v>
      </c>
      <c r="BK62" s="56">
        <v>-0.5165737090053266</v>
      </c>
      <c r="BL62" s="48">
        <v>32.891099</v>
      </c>
      <c r="BM62" s="48">
        <v>31.792377</v>
      </c>
      <c r="BN62" s="48">
        <v>30.457749</v>
      </c>
      <c r="BO62" s="48">
        <v>95.14122499999999</v>
      </c>
      <c r="BP62" s="48">
        <v>27.593753</v>
      </c>
      <c r="BQ62" s="48">
        <v>26.038143</v>
      </c>
      <c r="BR62" s="48">
        <v>20.492975</v>
      </c>
      <c r="BS62" s="48">
        <v>-1.014731999999999</v>
      </c>
      <c r="BT62" s="56">
        <v>-0.04717992485205413</v>
      </c>
      <c r="BU62" s="48">
        <v>74.124871</v>
      </c>
      <c r="BV62" s="48">
        <v>1.090904000000009</v>
      </c>
      <c r="BW62" s="56">
        <v>0.01493694023220742</v>
      </c>
      <c r="BX62" s="48">
        <v>169.266096</v>
      </c>
      <c r="BY62" s="57">
        <v>-32.540021</v>
      </c>
      <c r="BZ62" s="56">
        <v>-0.1612439775549519</v>
      </c>
      <c r="CA62" s="48">
        <v>17.48318</v>
      </c>
      <c r="CB62" s="57">
        <v>-13.611905</v>
      </c>
      <c r="CC62" s="56">
        <v>-0.437751014348409</v>
      </c>
      <c r="CD62" s="48">
        <v>19.639314</v>
      </c>
      <c r="CE62" s="57">
        <v>-13.946826</v>
      </c>
      <c r="CF62" s="56">
        <v>-0.4152553999953552</v>
      </c>
      <c r="CG62" s="48">
        <v>34.19843299999999</v>
      </c>
      <c r="CH62" s="57">
        <f>CG62-AZ62</f>
        <v>-1.090318000000003</v>
      </c>
      <c r="CI62" s="56">
        <f>CH62/AZ62</f>
        <v>-0.03089704138296092</v>
      </c>
      <c r="CJ62" s="48">
        <v>71.320927</v>
      </c>
      <c r="CK62" s="57">
        <f>CJ62-BA62</f>
        <v>-28.64904900000001</v>
      </c>
      <c r="CL62" s="56">
        <f>CK62/BA62</f>
        <v>-0.2865765317378891</v>
      </c>
      <c r="CM62" s="48">
        <v>240.587025</v>
      </c>
      <c r="CN62" s="57">
        <f>CM62-BB62</f>
        <v>-61.18906800000002</v>
      </c>
      <c r="CO62" s="56">
        <f>CN62/BB62</f>
        <v>-0.202763139358425</v>
      </c>
      <c r="CP62" s="48">
        <v>44.62945800000001</v>
      </c>
      <c r="CQ62" s="57">
        <f>CP62-BC62</f>
        <v>16.30939800000001</v>
      </c>
      <c r="CR62" s="56">
        <f>CQ62/BC62</f>
        <v>0.575895601916098</v>
      </c>
      <c r="CS62" s="57">
        <v>50.79875800000001</v>
      </c>
      <c r="CT62" s="57">
        <f>CS62-BD62</f>
        <v>22.20457800000001</v>
      </c>
      <c r="CU62" s="56">
        <f>CT62/BD62</f>
        <v>0.7765418697091507</v>
      </c>
      <c r="CV62" s="57">
        <v>55.184513</v>
      </c>
      <c r="CW62" s="57">
        <f>CV62-BE62</f>
        <v>24.309573</v>
      </c>
      <c r="CX62" s="56">
        <f>CW62/BE62</f>
        <v>0.7873561211778874</v>
      </c>
      <c r="CY62" s="57">
        <v>150.612729</v>
      </c>
      <c r="CZ62" s="57">
        <f>CY62-BF62</f>
        <v>62.82354900000001</v>
      </c>
      <c r="DA62" s="56">
        <f>CZ62/BF62</f>
        <v>0.7156183598024269</v>
      </c>
      <c r="DB62" s="48">
        <v>391.199754</v>
      </c>
      <c r="DC62" s="57">
        <f>DB62-BI62</f>
        <v>1.499753999999996</v>
      </c>
      <c r="DD62" s="56">
        <f>DC62/BI62</f>
        <v>0.003848483448806764</v>
      </c>
      <c r="DE62" s="24"/>
      <c r="DF62" s="24"/>
      <c r="DG62" s="24"/>
      <c r="DH62" s="24"/>
      <c r="DI62" s="24"/>
      <c r="DJ62" s="25"/>
    </row>
    <row r="63" ht="17" customHeight="1">
      <c r="A63" t="s" s="111">
        <v>119</v>
      </c>
      <c r="B63" s="44">
        <v>291.6</v>
      </c>
      <c r="C63" s="44">
        <v>29.708</v>
      </c>
      <c r="D63" s="44">
        <v>28.23284</v>
      </c>
      <c r="E63" s="44">
        <v>29.89468</v>
      </c>
      <c r="F63" s="73">
        <v>87.83552</v>
      </c>
      <c r="G63" s="74">
        <v>30.5245</v>
      </c>
      <c r="H63" s="44">
        <v>22.50288</v>
      </c>
      <c r="I63" s="44">
        <v>19.9522</v>
      </c>
      <c r="J63" s="73">
        <v>72.97958</v>
      </c>
      <c r="K63" s="74">
        <v>160.8151</v>
      </c>
      <c r="L63" s="44">
        <v>13.58342</v>
      </c>
      <c r="M63" s="44">
        <v>20.79012</v>
      </c>
      <c r="N63" s="44">
        <v>29.02062</v>
      </c>
      <c r="O63" s="44">
        <v>63.39416</v>
      </c>
      <c r="P63" s="44">
        <v>224.20926</v>
      </c>
      <c r="Q63" s="44">
        <v>31.56812</v>
      </c>
      <c r="R63" s="44">
        <v>34.76738</v>
      </c>
      <c r="S63" s="44">
        <v>36.313</v>
      </c>
      <c r="T63" s="44">
        <v>102.6485</v>
      </c>
      <c r="U63" s="44">
        <v>326.85776</v>
      </c>
      <c r="V63" s="44">
        <v>32.486286</v>
      </c>
      <c r="W63" s="44">
        <v>28.11423</v>
      </c>
      <c r="X63" s="44">
        <v>30.1455</v>
      </c>
      <c r="Y63" s="73">
        <v>90.746016</v>
      </c>
      <c r="Z63" s="74">
        <v>30.50176</v>
      </c>
      <c r="AA63" s="44">
        <v>22.22862</v>
      </c>
      <c r="AB63" s="44">
        <v>19.816</v>
      </c>
      <c r="AC63" s="73">
        <v>72.54638</v>
      </c>
      <c r="AD63" s="74">
        <v>163.292396</v>
      </c>
      <c r="AE63" s="44">
        <v>20.82677</v>
      </c>
      <c r="AF63" s="44">
        <v>23.59086</v>
      </c>
      <c r="AG63" s="44">
        <v>23.834974</v>
      </c>
      <c r="AH63" s="44">
        <v>68.25260399999999</v>
      </c>
      <c r="AI63" s="44">
        <v>231.545</v>
      </c>
      <c r="AJ63" s="44">
        <v>32.57066</v>
      </c>
      <c r="AK63" s="44">
        <v>30.90067</v>
      </c>
      <c r="AL63" s="44">
        <v>31.25</v>
      </c>
      <c r="AM63" s="44">
        <v>94.72132999999999</v>
      </c>
      <c r="AN63" s="44">
        <v>326.26633</v>
      </c>
      <c r="AO63" s="44">
        <v>15.010676</v>
      </c>
      <c r="AP63" s="44">
        <v>12.723</v>
      </c>
      <c r="AQ63" s="44">
        <v>14.058954</v>
      </c>
      <c r="AR63" s="73">
        <v>41.79263</v>
      </c>
      <c r="AS63" s="74">
        <v>11.605</v>
      </c>
      <c r="AT63" s="44">
        <v>11.44733</v>
      </c>
      <c r="AU63" s="44">
        <v>9.994160000000001</v>
      </c>
      <c r="AV63" s="73">
        <v>33.04649</v>
      </c>
      <c r="AW63" s="74">
        <v>74.83912000000001</v>
      </c>
      <c r="AX63" s="44">
        <v>10.456596</v>
      </c>
      <c r="AY63" s="44">
        <v>9.961107999999999</v>
      </c>
      <c r="AZ63" s="44">
        <v>9.859984000000001</v>
      </c>
      <c r="BA63" s="73">
        <v>30.277688</v>
      </c>
      <c r="BB63" s="74">
        <v>105.116808</v>
      </c>
      <c r="BC63" s="44">
        <v>10.20414</v>
      </c>
      <c r="BD63" s="44">
        <v>12.1478</v>
      </c>
      <c r="BE63" s="44">
        <v>12.58814</v>
      </c>
      <c r="BF63" s="73">
        <v>34.94007999999999</v>
      </c>
      <c r="BG63" s="76">
        <v>-59.78125</v>
      </c>
      <c r="BH63" s="77">
        <v>-0.6311276456950088</v>
      </c>
      <c r="BI63" s="78">
        <v>140.056888</v>
      </c>
      <c r="BJ63" s="76">
        <v>-186.209442</v>
      </c>
      <c r="BK63" s="79">
        <v>-0.570728343313881</v>
      </c>
      <c r="BL63" s="44">
        <v>12.41132</v>
      </c>
      <c r="BM63" s="44">
        <v>11.394656</v>
      </c>
      <c r="BN63" s="44">
        <v>12.525474</v>
      </c>
      <c r="BO63" s="44">
        <v>36.33145</v>
      </c>
      <c r="BP63" s="44">
        <v>11.24223</v>
      </c>
      <c r="BQ63" s="44">
        <v>11.103026</v>
      </c>
      <c r="BR63" s="44">
        <v>10.500234</v>
      </c>
      <c r="BS63" s="44">
        <v>0.5060739999999999</v>
      </c>
      <c r="BT63" s="79">
        <v>0.0506369719916431</v>
      </c>
      <c r="BU63" s="44">
        <v>32.84549</v>
      </c>
      <c r="BV63" s="44">
        <v>-0.2010000000000005</v>
      </c>
      <c r="BW63" s="79">
        <v>-0.006082340363530303</v>
      </c>
      <c r="BX63" s="44">
        <v>69.17694</v>
      </c>
      <c r="BY63" s="80">
        <v>-5.662180000000006</v>
      </c>
      <c r="BZ63" s="79">
        <v>-0.07565802484048458</v>
      </c>
      <c r="CA63" s="44">
        <v>9.844900000000001</v>
      </c>
      <c r="CB63" s="80">
        <v>-0.6116959999999985</v>
      </c>
      <c r="CC63" s="79">
        <v>-0.05849857831363079</v>
      </c>
      <c r="CD63" s="44">
        <v>9.954306000000001</v>
      </c>
      <c r="CE63" s="80">
        <v>-0.006801999999998642</v>
      </c>
      <c r="CF63" s="79">
        <v>-0.0006828557626318922</v>
      </c>
      <c r="CG63" s="44">
        <v>11.866354</v>
      </c>
      <c r="CH63" s="80">
        <f>CG63-AZ63</f>
        <v>2.006369999999999</v>
      </c>
      <c r="CI63" s="79">
        <f>CH63/AZ63</f>
        <v>0.2034861314176573</v>
      </c>
      <c r="CJ63" s="44">
        <v>31.66556</v>
      </c>
      <c r="CK63" s="80">
        <f>CJ63-BA63</f>
        <v>1.387871999999998</v>
      </c>
      <c r="CL63" s="79">
        <f>CK63/BA63</f>
        <v>0.04583811022823136</v>
      </c>
      <c r="CM63" s="44">
        <v>100.842502</v>
      </c>
      <c r="CN63" s="80">
        <f>CM63-BB63</f>
        <v>-4.27430600000001</v>
      </c>
      <c r="CO63" s="79">
        <f>CN63/BB63</f>
        <v>-0.0406624409675759</v>
      </c>
      <c r="CP63" s="44">
        <v>13.748966</v>
      </c>
      <c r="CQ63" s="80">
        <f>CP63-BC63</f>
        <v>3.544826</v>
      </c>
      <c r="CR63" s="79">
        <f>CQ63/BC63</f>
        <v>0.3473909609237035</v>
      </c>
      <c r="CS63" s="80">
        <v>14.357366</v>
      </c>
      <c r="CT63" s="80">
        <f>CS63-BD63</f>
        <v>2.209566000000001</v>
      </c>
      <c r="CU63" s="79">
        <f>CT63/BD63</f>
        <v>0.1818902188050512</v>
      </c>
      <c r="CV63" s="80">
        <v>14.98784</v>
      </c>
      <c r="CW63" s="80">
        <f>CV63-BE63</f>
        <v>2.399700000000001</v>
      </c>
      <c r="CX63" s="79">
        <f>CW63/BE63</f>
        <v>0.190631816932446</v>
      </c>
      <c r="CY63" s="80">
        <v>43.094172</v>
      </c>
      <c r="CZ63" s="80">
        <f>CY63-BF63</f>
        <v>8.154092000000006</v>
      </c>
      <c r="DA63" s="79">
        <f>CZ63/BF63</f>
        <v>0.2333735927336173</v>
      </c>
      <c r="DB63" s="44">
        <v>143.936674</v>
      </c>
      <c r="DC63" s="80">
        <f>DB63-BI63</f>
        <v>3.879785999999996</v>
      </c>
      <c r="DD63" s="79">
        <f>DC63/BI63</f>
        <v>0.02770150083586032</v>
      </c>
      <c r="DE63" s="24"/>
      <c r="DF63" s="24"/>
      <c r="DG63" s="24"/>
      <c r="DH63" s="24"/>
      <c r="DI63" s="24"/>
      <c r="DJ63" s="25"/>
    </row>
    <row r="64" ht="17" customHeight="1">
      <c r="A64" t="s" s="111">
        <v>120</v>
      </c>
      <c r="B64" s="44">
        <v>286.3</v>
      </c>
      <c r="C64" s="44">
        <v>30.555</v>
      </c>
      <c r="D64" s="44">
        <v>27.77177</v>
      </c>
      <c r="E64" s="44">
        <v>30.97311</v>
      </c>
      <c r="F64" s="73">
        <v>89.29988</v>
      </c>
      <c r="G64" s="74">
        <v>23.74678</v>
      </c>
      <c r="H64" s="44">
        <v>24.28092</v>
      </c>
      <c r="I64" s="44">
        <v>20.99178</v>
      </c>
      <c r="J64" s="73">
        <v>69.01947999999999</v>
      </c>
      <c r="K64" s="74">
        <v>158.31936</v>
      </c>
      <c r="L64" s="44">
        <v>22.14096</v>
      </c>
      <c r="M64" s="44">
        <v>21.88683</v>
      </c>
      <c r="N64" s="44">
        <v>27.968972</v>
      </c>
      <c r="O64" s="44">
        <v>71.99676199999999</v>
      </c>
      <c r="P64" s="44">
        <v>230.316122</v>
      </c>
      <c r="Q64" s="44">
        <v>30.97987</v>
      </c>
      <c r="R64" s="44">
        <v>30.0315</v>
      </c>
      <c r="S64" s="44">
        <v>31.258</v>
      </c>
      <c r="T64" s="44">
        <v>92.26937000000001</v>
      </c>
      <c r="U64" s="44">
        <v>322.585492</v>
      </c>
      <c r="V64" s="44">
        <v>33.837742</v>
      </c>
      <c r="W64" s="44">
        <v>30.56425</v>
      </c>
      <c r="X64" s="44">
        <v>34.15</v>
      </c>
      <c r="Y64" s="73">
        <v>98.55199200000001</v>
      </c>
      <c r="Z64" s="74">
        <v>29.05821</v>
      </c>
      <c r="AA64" s="44">
        <v>24.95223</v>
      </c>
      <c r="AB64" s="44">
        <v>18.55208</v>
      </c>
      <c r="AC64" s="73">
        <v>72.56252000000001</v>
      </c>
      <c r="AD64" s="74">
        <v>171.114512</v>
      </c>
      <c r="AE64" s="44">
        <v>19.89393</v>
      </c>
      <c r="AF64" s="44">
        <v>22.4032</v>
      </c>
      <c r="AG64" s="44">
        <v>27.601992</v>
      </c>
      <c r="AH64" s="44">
        <v>69.89912199999999</v>
      </c>
      <c r="AI64" s="44">
        <v>241.013634</v>
      </c>
      <c r="AJ64" s="44">
        <v>32.31032</v>
      </c>
      <c r="AK64" s="44">
        <v>33.60316</v>
      </c>
      <c r="AL64" s="44">
        <v>33.89</v>
      </c>
      <c r="AM64" s="44">
        <v>99.80348000000001</v>
      </c>
      <c r="AN64" s="44">
        <v>340.8171140000001</v>
      </c>
      <c r="AO64" s="44">
        <v>14.300622</v>
      </c>
      <c r="AP64" s="44">
        <v>11.789</v>
      </c>
      <c r="AQ64" s="44">
        <v>14.11098</v>
      </c>
      <c r="AR64" s="73">
        <v>40.200602</v>
      </c>
      <c r="AS64" s="74">
        <v>1.353</v>
      </c>
      <c r="AT64" s="44">
        <v>4.44809</v>
      </c>
      <c r="AU64" s="44">
        <v>4.116624</v>
      </c>
      <c r="AV64" s="73">
        <v>9.917714</v>
      </c>
      <c r="AW64" s="74">
        <v>50.11831599999999</v>
      </c>
      <c r="AX64" s="44">
        <v>14.557648</v>
      </c>
      <c r="AY64" s="44">
        <v>16.22095</v>
      </c>
      <c r="AZ64" s="44">
        <v>15.167952</v>
      </c>
      <c r="BA64" s="73">
        <v>45.94655</v>
      </c>
      <c r="BB64" s="74">
        <v>96.06486599999999</v>
      </c>
      <c r="BC64" s="44">
        <v>5.22668</v>
      </c>
      <c r="BD64" s="44">
        <v>3.12977</v>
      </c>
      <c r="BE64" s="44">
        <v>2.50292</v>
      </c>
      <c r="BF64" s="73">
        <v>10.85937</v>
      </c>
      <c r="BG64" s="76">
        <v>-88.94411000000001</v>
      </c>
      <c r="BH64" s="77">
        <v>-0.8911924714448834</v>
      </c>
      <c r="BI64" s="78">
        <v>106.924236</v>
      </c>
      <c r="BJ64" s="76">
        <v>-233.8928780000001</v>
      </c>
      <c r="BK64" s="79">
        <v>-0.6862709306317288</v>
      </c>
      <c r="BL64" s="44">
        <v>4.10319</v>
      </c>
      <c r="BM64" s="44">
        <v>5.314898</v>
      </c>
      <c r="BN64" s="44">
        <v>4.979062</v>
      </c>
      <c r="BO64" s="44">
        <v>14.39715</v>
      </c>
      <c r="BP64" s="44">
        <v>4.715432</v>
      </c>
      <c r="BQ64" s="44">
        <v>4.372984</v>
      </c>
      <c r="BR64" s="44">
        <v>2.041502</v>
      </c>
      <c r="BS64" s="44">
        <v>-2.075122</v>
      </c>
      <c r="BT64" s="79">
        <v>-0.5040834431320422</v>
      </c>
      <c r="BU64" s="44">
        <v>11.129918</v>
      </c>
      <c r="BV64" s="44">
        <v>1.212203999999998</v>
      </c>
      <c r="BW64" s="79">
        <v>0.122226150098702</v>
      </c>
      <c r="BX64" s="44">
        <v>25.527068</v>
      </c>
      <c r="BY64" s="80">
        <v>-24.59124799999999</v>
      </c>
      <c r="BZ64" s="79">
        <v>-0.4906638922185653</v>
      </c>
      <c r="CA64" s="44">
        <v>0.27833</v>
      </c>
      <c r="CB64" s="80">
        <v>-14.279318</v>
      </c>
      <c r="CC64" s="79">
        <v>-0.980880840091751</v>
      </c>
      <c r="CD64" s="44">
        <v>1.885386</v>
      </c>
      <c r="CE64" s="80">
        <v>-14.335564</v>
      </c>
      <c r="CF64" s="79">
        <v>-0.8837684599237405</v>
      </c>
      <c r="CG64" s="44">
        <v>12.065788</v>
      </c>
      <c r="CH64" s="80">
        <f>CG64-AZ64</f>
        <v>-3.102163999999998</v>
      </c>
      <c r="CI64" s="79">
        <f>CH64/AZ64</f>
        <v>-0.204520953125379</v>
      </c>
      <c r="CJ64" s="44">
        <v>14.229504</v>
      </c>
      <c r="CK64" s="80">
        <f>CJ64-BA64</f>
        <v>-31.717046</v>
      </c>
      <c r="CL64" s="79">
        <f>CK64/BA64</f>
        <v>-0.6903031021915682</v>
      </c>
      <c r="CM64" s="44">
        <v>39.75657200000001</v>
      </c>
      <c r="CN64" s="80">
        <f>CM64-BB64</f>
        <v>-56.30829399999999</v>
      </c>
      <c r="CO64" s="79">
        <f>CN64/BB64</f>
        <v>-0.5861486758332645</v>
      </c>
      <c r="CP64" s="44">
        <v>18.284624</v>
      </c>
      <c r="CQ64" s="80">
        <f>CP64-BC64</f>
        <v>13.057944</v>
      </c>
      <c r="CR64" s="79">
        <f>CQ64/BC64</f>
        <v>2.498324749171558</v>
      </c>
      <c r="CS64" s="80">
        <v>22.992346</v>
      </c>
      <c r="CT64" s="80">
        <f>CS64-BD64</f>
        <v>19.862576</v>
      </c>
      <c r="CU64" s="79">
        <f>CT64/BD64</f>
        <v>6.346337270789866</v>
      </c>
      <c r="CV64" s="80">
        <v>24.88042</v>
      </c>
      <c r="CW64" s="80">
        <f>CV64-BE64</f>
        <v>22.3775</v>
      </c>
      <c r="CX64" s="79">
        <f>CW64/BE64</f>
        <v>8.940557428923016</v>
      </c>
      <c r="CY64" s="80">
        <v>66.15739000000001</v>
      </c>
      <c r="CZ64" s="80">
        <f>CY64-BF64</f>
        <v>55.29802000000001</v>
      </c>
      <c r="DA64" s="79">
        <f>CZ64/BF64</f>
        <v>5.092194114391535</v>
      </c>
      <c r="DB64" s="44">
        <v>105.913962</v>
      </c>
      <c r="DC64" s="80">
        <f>DB64-BI64</f>
        <v>-1.010273999999981</v>
      </c>
      <c r="DD64" s="79">
        <f>DC64/BI64</f>
        <v>-0.009448503330900408</v>
      </c>
      <c r="DE64" s="24"/>
      <c r="DF64" s="24"/>
      <c r="DG64" s="24"/>
      <c r="DH64" s="24"/>
      <c r="DI64" s="24"/>
      <c r="DJ64" s="25"/>
    </row>
    <row r="65" ht="17" customHeight="1">
      <c r="A65" t="s" s="112">
        <v>121</v>
      </c>
      <c r="B65" s="113">
        <v>142.2</v>
      </c>
      <c r="C65" s="113">
        <v>15.935</v>
      </c>
      <c r="D65" s="113">
        <v>14.07156</v>
      </c>
      <c r="E65" s="113">
        <v>13.33338</v>
      </c>
      <c r="F65" s="114">
        <v>43.33994</v>
      </c>
      <c r="G65" s="115">
        <v>10.89671</v>
      </c>
      <c r="H65" s="113">
        <v>10.51747</v>
      </c>
      <c r="I65" s="113">
        <v>6.99244</v>
      </c>
      <c r="J65" s="114">
        <v>28.40662</v>
      </c>
      <c r="K65" s="115">
        <v>71.74656</v>
      </c>
      <c r="L65" s="113">
        <v>6.74251</v>
      </c>
      <c r="M65" s="113">
        <v>8.73617</v>
      </c>
      <c r="N65" s="113">
        <v>10.384235</v>
      </c>
      <c r="O65" s="113">
        <v>25.862915</v>
      </c>
      <c r="P65" s="113">
        <v>97.609475</v>
      </c>
      <c r="Q65" s="113">
        <v>11.89467</v>
      </c>
      <c r="R65" s="113">
        <v>14.0337</v>
      </c>
      <c r="S65" s="113">
        <v>15.261</v>
      </c>
      <c r="T65" s="113">
        <v>41.18937</v>
      </c>
      <c r="U65" s="113">
        <v>138.798845</v>
      </c>
      <c r="V65" s="113">
        <v>15.5261</v>
      </c>
      <c r="W65" s="113">
        <v>14.4509</v>
      </c>
      <c r="X65" s="113">
        <v>14.8254</v>
      </c>
      <c r="Y65" s="114">
        <v>44.8024</v>
      </c>
      <c r="Z65" s="115">
        <v>11.8655</v>
      </c>
      <c r="AA65" s="113">
        <v>9.949199999999999</v>
      </c>
      <c r="AB65" s="113">
        <v>6.7314</v>
      </c>
      <c r="AC65" s="114">
        <v>28.5461</v>
      </c>
      <c r="AD65" s="115">
        <v>73.3485</v>
      </c>
      <c r="AE65" s="113">
        <v>6.0598</v>
      </c>
      <c r="AF65" s="113">
        <v>7.74522</v>
      </c>
      <c r="AG65" s="113">
        <v>9.962028</v>
      </c>
      <c r="AH65" s="113">
        <v>23.767048</v>
      </c>
      <c r="AI65" s="113">
        <v>97.115548</v>
      </c>
      <c r="AJ65" s="113">
        <v>12.22397</v>
      </c>
      <c r="AK65" s="113">
        <v>13.77717</v>
      </c>
      <c r="AL65" s="113">
        <v>15.642</v>
      </c>
      <c r="AM65" s="113">
        <v>41.64314</v>
      </c>
      <c r="AN65" s="113">
        <v>138.758688</v>
      </c>
      <c r="AO65" s="113">
        <v>16.866344</v>
      </c>
      <c r="AP65" s="113">
        <v>14.222</v>
      </c>
      <c r="AQ65" s="113">
        <v>15.68938</v>
      </c>
      <c r="AR65" s="114">
        <v>46.777724</v>
      </c>
      <c r="AS65" s="115">
        <v>11.945</v>
      </c>
      <c r="AT65" s="113">
        <v>10.72784</v>
      </c>
      <c r="AU65" s="113">
        <v>7.396923</v>
      </c>
      <c r="AV65" s="114">
        <v>30.069763</v>
      </c>
      <c r="AW65" s="115">
        <v>76.847487</v>
      </c>
      <c r="AX65" s="113">
        <v>6.080841</v>
      </c>
      <c r="AY65" s="113">
        <v>7.404082</v>
      </c>
      <c r="AZ65" s="113">
        <v>10.260815</v>
      </c>
      <c r="BA65" s="114">
        <v>23.745738</v>
      </c>
      <c r="BB65" s="115">
        <v>100.593225</v>
      </c>
      <c r="BC65" s="113">
        <v>12.88924</v>
      </c>
      <c r="BD65" s="113">
        <v>13.31661</v>
      </c>
      <c r="BE65" s="113">
        <v>15.78388</v>
      </c>
      <c r="BF65" s="114">
        <v>41.98972999999999</v>
      </c>
      <c r="BG65" s="116">
        <v>0.346589999999992</v>
      </c>
      <c r="BH65" s="117">
        <v>0.008322859419342299</v>
      </c>
      <c r="BI65" s="118">
        <v>142.582955</v>
      </c>
      <c r="BJ65" s="116">
        <v>3.824266999999992</v>
      </c>
      <c r="BK65" s="119">
        <v>0.02756055894676668</v>
      </c>
      <c r="BL65" s="113">
        <v>16.376589</v>
      </c>
      <c r="BM65" s="113">
        <v>15.082823</v>
      </c>
      <c r="BN65" s="113">
        <v>12.953213</v>
      </c>
      <c r="BO65" s="113">
        <v>44.412625</v>
      </c>
      <c r="BP65" s="113">
        <v>11.636091</v>
      </c>
      <c r="BQ65" s="113">
        <v>10.562133</v>
      </c>
      <c r="BR65" s="113">
        <v>7.951239</v>
      </c>
      <c r="BS65" s="113">
        <v>0.554316</v>
      </c>
      <c r="BT65" s="119">
        <v>0.07493872790077713</v>
      </c>
      <c r="BU65" s="113">
        <v>30.149463</v>
      </c>
      <c r="BV65" s="113">
        <v>0.07969999999999899</v>
      </c>
      <c r="BW65" s="119">
        <v>0.002650503098411484</v>
      </c>
      <c r="BX65" s="113">
        <v>74.562088</v>
      </c>
      <c r="BY65" s="120">
        <v>-2.285398999999998</v>
      </c>
      <c r="BZ65" s="119">
        <v>-0.02973941099726525</v>
      </c>
      <c r="CA65" s="113">
        <v>7.35995</v>
      </c>
      <c r="CB65" s="120">
        <v>1.279109</v>
      </c>
      <c r="CC65" s="119">
        <v>0.21035067353348</v>
      </c>
      <c r="CD65" s="113">
        <v>7.799622</v>
      </c>
      <c r="CE65" s="120">
        <v>0.3955400000000004</v>
      </c>
      <c r="CF65" s="119">
        <v>0.0534218826857942</v>
      </c>
      <c r="CG65" s="113">
        <v>10.26629099999999</v>
      </c>
      <c r="CH65" s="120">
        <f>CG65-AZ65</f>
        <v>0.005475999999994485</v>
      </c>
      <c r="CI65" s="119">
        <f>CH65/AZ65</f>
        <v>0.0005336808041071285</v>
      </c>
      <c r="CJ65" s="113">
        <v>25.42586299999999</v>
      </c>
      <c r="CK65" s="120">
        <f>CJ65-BA65</f>
        <v>1.680124999999993</v>
      </c>
      <c r="CL65" s="119">
        <f>CK65/BA65</f>
        <v>0.0707548023986449</v>
      </c>
      <c r="CM65" s="113">
        <v>99.987951</v>
      </c>
      <c r="CN65" s="120">
        <f>CM65-BB65</f>
        <v>-0.6052740000000085</v>
      </c>
      <c r="CO65" s="119">
        <f>CN65/BB65</f>
        <v>-0.006017045382529574</v>
      </c>
      <c r="CP65" s="113">
        <v>12.595868</v>
      </c>
      <c r="CQ65" s="120">
        <f>CP65-BC65</f>
        <v>-0.293371999999998</v>
      </c>
      <c r="CR65" s="119">
        <f>CQ65/BC65</f>
        <v>-0.02276100064860287</v>
      </c>
      <c r="CS65" s="120">
        <v>13.449046</v>
      </c>
      <c r="CT65" s="120">
        <f>CS65-BD65</f>
        <v>0.1324360000000002</v>
      </c>
      <c r="CU65" s="119">
        <f>CT65/BD65</f>
        <v>0.009945173734156081</v>
      </c>
      <c r="CV65" s="120">
        <v>15.316253</v>
      </c>
      <c r="CW65" s="120">
        <f>CV65-BE65</f>
        <v>-0.4676269999999985</v>
      </c>
      <c r="CX65" s="119">
        <f>CW65/BE65</f>
        <v>-0.02962687248002382</v>
      </c>
      <c r="CY65" s="120">
        <v>41.361167</v>
      </c>
      <c r="CZ65" s="120">
        <f>CY65-BF65</f>
        <v>-0.6285629999999927</v>
      </c>
      <c r="DA65" s="119">
        <f>CZ65/BF65</f>
        <v>-0.01496944610027244</v>
      </c>
      <c r="DB65" s="113">
        <v>141.349118</v>
      </c>
      <c r="DC65" s="120">
        <f>DB65-BI65</f>
        <v>-1.233836999999994</v>
      </c>
      <c r="DD65" s="119">
        <f>DC65/BI65</f>
        <v>-0.008653467730416965</v>
      </c>
      <c r="DE65" s="121"/>
      <c r="DF65" s="121"/>
      <c r="DG65" s="121"/>
      <c r="DH65" s="121"/>
      <c r="DI65" s="121"/>
      <c r="DJ65" s="122"/>
    </row>
  </sheetData>
  <mergeCells count="3">
    <mergeCell ref="DI5:DJ5"/>
    <mergeCell ref="DH5:DH6"/>
    <mergeCell ref="DF5:DF6"/>
  </mergeCells>
  <pageMargins left="0.75" right="0.75" top="1" bottom="1" header="0.5" footer="0.5"/>
  <pageSetup firstPageNumber="1" fitToHeight="1" fitToWidth="1" scale="37" useFirstPageNumber="0" orientation="portrait" pageOrder="downThenOver"/>
  <headerFooter>
    <oddFooter>&amp;L&amp;"Helvetica,Regular"&amp;11&amp;K000000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W85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426" customWidth="1"/>
    <col min="2" max="2" width="6.875" style="426" customWidth="1"/>
    <col min="3" max="3" width="6.375" style="426" customWidth="1"/>
    <col min="4" max="4" width="6.75" style="426" customWidth="1"/>
    <col min="5" max="5" width="6" style="426" customWidth="1"/>
    <col min="6" max="6" width="5.625" style="426" customWidth="1"/>
    <col min="7" max="7" width="5.625" style="426" customWidth="1"/>
    <col min="8" max="8" width="5.625" style="426" customWidth="1"/>
    <col min="9" max="9" width="9.125" style="426" customWidth="1"/>
    <col min="10" max="10" width="9" style="426" customWidth="1"/>
    <col min="11" max="11" width="9" style="426" customWidth="1"/>
    <col min="12" max="12" width="9" style="426" customWidth="1"/>
    <col min="13" max="13" width="9" style="426" customWidth="1"/>
    <col min="14" max="14" width="7.25" style="426" customWidth="1"/>
    <col min="15" max="15" width="7.25" style="426" customWidth="1"/>
    <col min="16" max="16" width="9" style="426" customWidth="1"/>
    <col min="17" max="17" width="9" style="426" customWidth="1"/>
    <col min="18" max="18" width="9" style="426" customWidth="1"/>
    <col min="19" max="19" width="9" style="426" customWidth="1"/>
    <col min="20" max="20" width="9" style="426" customWidth="1"/>
    <col min="21" max="21" width="6.875" style="426" customWidth="1"/>
    <col min="22" max="22" width="6.875" style="426" customWidth="1"/>
    <col min="23" max="23" width="6.875" style="426" customWidth="1"/>
    <col min="24" max="24" width="6.875" style="426" customWidth="1"/>
    <col min="25" max="25" width="7" style="426" customWidth="1"/>
    <col min="26" max="26" width="7" style="426" customWidth="1"/>
    <col min="27" max="27" width="7" style="426" customWidth="1"/>
    <col min="28" max="28" width="7.25" style="426" customWidth="1"/>
    <col min="29" max="29" width="7.25" style="426" customWidth="1"/>
    <col min="30" max="30" width="9.25" style="426" customWidth="1"/>
    <col min="31" max="31" width="9.375" style="426" customWidth="1"/>
    <col min="32" max="32" width="12.25" style="426" customWidth="1"/>
    <col min="33" max="33" width="9.375" style="426" customWidth="1"/>
    <col min="34" max="34" width="10" style="426" customWidth="1"/>
    <col min="35" max="35" width="9" style="426" customWidth="1"/>
    <col min="36" max="36" width="9" style="426" customWidth="1"/>
    <col min="37" max="37" width="9" style="426" customWidth="1"/>
    <col min="38" max="38" width="9" style="426" customWidth="1"/>
    <col min="39" max="39" width="9.375" style="426" customWidth="1"/>
    <col min="40" max="40" width="6.875" style="426" customWidth="1"/>
    <col min="41" max="41" width="6.875" style="426" customWidth="1"/>
    <col min="42" max="42" width="6.875" style="426" customWidth="1"/>
    <col min="43" max="43" width="6.875" style="426" customWidth="1"/>
    <col min="44" max="44" width="6.875" style="426" customWidth="1"/>
    <col min="45" max="45" width="6.875" style="426" customWidth="1"/>
    <col min="46" max="46" width="6.875" style="426" customWidth="1"/>
    <col min="47" max="47" width="6.875" style="426" customWidth="1"/>
    <col min="48" max="48" width="6.875" style="426" customWidth="1"/>
    <col min="49" max="49" width="7" style="426" customWidth="1"/>
    <col min="50" max="50" width="6.875" style="426" customWidth="1"/>
    <col min="51" max="51" width="6.875" style="426" customWidth="1"/>
    <col min="52" max="52" width="6.875" style="426" customWidth="1"/>
    <col min="53" max="53" width="7.25" style="426" customWidth="1"/>
    <col min="54" max="54" width="6.875" style="426" customWidth="1"/>
    <col min="55" max="55" width="6.5" style="426" customWidth="1"/>
    <col min="56" max="56" width="6.875" style="426" customWidth="1"/>
    <col min="57" max="57" width="6.875" style="426" customWidth="1"/>
    <col min="58" max="58" width="6.875" style="426" customWidth="1"/>
    <col min="59" max="59" width="7.875" style="426" customWidth="1"/>
    <col min="60" max="60" width="9.5" style="426" customWidth="1"/>
    <col min="61" max="61" width="6.875" style="426" customWidth="1"/>
    <col min="62" max="62" width="6.875" style="426" customWidth="1"/>
    <col min="63" max="63" width="6.875" style="426" customWidth="1"/>
    <col min="64" max="64" width="6.875" style="426" customWidth="1"/>
    <col min="65" max="65" width="8.25" style="426" customWidth="1"/>
    <col min="66" max="66" width="8.25" style="426" customWidth="1"/>
    <col min="67" max="67" width="8.25" style="426" customWidth="1"/>
    <col min="68" max="68" width="8.25" style="426" customWidth="1"/>
    <col min="69" max="69" width="8.25" style="426" customWidth="1"/>
    <col min="70" max="70" width="6.875" style="426" customWidth="1"/>
    <col min="71" max="71" width="7.875" style="426" customWidth="1"/>
    <col min="72" max="72" width="8.875" style="426" customWidth="1"/>
    <col min="73" max="73" width="6.875" style="426" customWidth="1"/>
    <col min="74" max="74" width="7.875" style="426" customWidth="1"/>
    <col min="75" max="75" width="6.875" style="426" customWidth="1"/>
    <col min="76" max="76" width="6.875" style="426" customWidth="1"/>
    <col min="77" max="77" width="6.875" style="426" customWidth="1"/>
    <col min="78" max="78" width="6.875" style="426" customWidth="1"/>
    <col min="79" max="79" width="6.875" style="426" customWidth="1"/>
    <col min="80" max="80" width="6.875" style="426" customWidth="1"/>
    <col min="81" max="81" width="8.25" style="426" customWidth="1"/>
    <col min="82" max="82" width="6.875" style="426" customWidth="1"/>
    <col min="83" max="83" width="6.875" style="426" customWidth="1"/>
    <col min="84" max="84" width="9.375" style="426" customWidth="1"/>
    <col min="85" max="85" width="8.5" style="426" customWidth="1"/>
    <col min="86" max="86" width="6.875" style="426" customWidth="1"/>
    <col min="87" max="87" width="9.375" style="426" customWidth="1"/>
    <col min="88" max="88" width="8.5" style="426" customWidth="1"/>
    <col min="89" max="89" width="6.875" style="426" customWidth="1"/>
    <col min="90" max="90" width="9.375" style="426" customWidth="1"/>
    <col min="91" max="91" width="7.375" style="426" customWidth="1"/>
    <col min="92" max="92" width="6.875" style="426" customWidth="1"/>
    <col min="93" max="93" width="8" style="426" customWidth="1"/>
    <col min="94" max="94" width="6.875" style="426" customWidth="1"/>
    <col min="95" max="95" width="6.875" style="426" customWidth="1"/>
    <col min="96" max="96" width="8" style="426" customWidth="1"/>
    <col min="97" max="97" width="6.875" style="426" customWidth="1"/>
    <col min="98" max="98" width="6.875" style="426" customWidth="1"/>
    <col min="99" max="99" width="7.875" style="426" customWidth="1"/>
    <col min="100" max="100" width="6.875" style="426" customWidth="1"/>
    <col min="101" max="101" width="6.875" style="426" customWidth="1"/>
    <col min="102" max="256" width="6.625" style="426" customWidth="1"/>
  </cols>
  <sheetData>
    <row r="1" ht="28.5" customHeight="1">
      <c r="A1" s="12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t="s" s="4">
        <v>190</v>
      </c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9"/>
    </row>
    <row r="2" ht="18.75" customHeight="1">
      <c r="A2" s="10"/>
      <c r="B2" s="1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12"/>
      <c r="U2" s="1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2"/>
      <c r="AN2" s="13">
        <v>2013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t="s" s="28">
        <v>2</v>
      </c>
      <c r="BH2" s="392"/>
      <c r="BI2" s="230">
        <v>2014</v>
      </c>
      <c r="BJ2" s="230"/>
      <c r="BK2" s="230"/>
      <c r="BL2" s="230"/>
      <c r="BM2" s="230"/>
      <c r="BN2" s="230"/>
      <c r="BO2" s="230"/>
      <c r="BP2" s="230"/>
      <c r="BQ2" s="230"/>
      <c r="BR2" t="s" s="28">
        <v>2</v>
      </c>
      <c r="BS2" s="392"/>
      <c r="BT2" s="230"/>
      <c r="BU2" t="s" s="28">
        <v>2</v>
      </c>
      <c r="BV2" s="392"/>
      <c r="BW2" s="230"/>
      <c r="BX2" t="s" s="407">
        <v>170</v>
      </c>
      <c r="BY2" s="408"/>
      <c r="BZ2" s="409"/>
      <c r="CA2" t="s" s="407">
        <v>3</v>
      </c>
      <c r="CB2" s="408"/>
      <c r="CC2" s="11"/>
      <c r="CD2" t="s" s="407">
        <v>3</v>
      </c>
      <c r="CE2" s="408"/>
      <c r="CF2" s="409"/>
      <c r="CG2" t="s" s="407">
        <v>3</v>
      </c>
      <c r="CH2" s="408"/>
      <c r="CI2" s="409"/>
      <c r="CJ2" t="s" s="407">
        <v>3</v>
      </c>
      <c r="CK2" s="408"/>
      <c r="CL2" s="409"/>
      <c r="CM2" t="s" s="407">
        <v>3</v>
      </c>
      <c r="CN2" s="410"/>
      <c r="CO2" s="21"/>
      <c r="CP2" t="s" s="14">
        <v>3</v>
      </c>
      <c r="CQ2" s="15"/>
      <c r="CR2" s="20"/>
      <c r="CS2" t="s" s="14">
        <v>3</v>
      </c>
      <c r="CT2" s="15"/>
      <c r="CU2" s="20"/>
      <c r="CV2" t="s" s="14">
        <v>3</v>
      </c>
      <c r="CW2" s="15"/>
    </row>
    <row r="3" ht="17" customHeight="1">
      <c r="A3" s="128"/>
      <c r="B3" t="s" s="28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0">
        <v>12</v>
      </c>
      <c r="K3" t="s" s="28">
        <v>177</v>
      </c>
      <c r="L3" t="s" s="28">
        <v>178</v>
      </c>
      <c r="M3" t="s" s="28">
        <v>179</v>
      </c>
      <c r="N3" t="s" s="28">
        <v>16</v>
      </c>
      <c r="O3" t="s" s="28">
        <v>17</v>
      </c>
      <c r="P3" t="s" s="28">
        <v>180</v>
      </c>
      <c r="Q3" t="s" s="28">
        <v>181</v>
      </c>
      <c r="R3" t="s" s="28">
        <v>182</v>
      </c>
      <c r="S3" t="s" s="28">
        <v>21</v>
      </c>
      <c r="T3" t="s" s="28">
        <v>22</v>
      </c>
      <c r="U3" t="s" s="28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1">
        <v>12</v>
      </c>
      <c r="AD3" t="s" s="30">
        <v>177</v>
      </c>
      <c r="AE3" t="s" s="28">
        <v>178</v>
      </c>
      <c r="AF3" t="s" s="28">
        <v>179</v>
      </c>
      <c r="AG3" t="s" s="29">
        <v>16</v>
      </c>
      <c r="AH3" t="s" s="30">
        <v>17</v>
      </c>
      <c r="AI3" t="s" s="28">
        <v>180</v>
      </c>
      <c r="AJ3" t="s" s="28">
        <v>181</v>
      </c>
      <c r="AK3" t="s" s="28">
        <v>182</v>
      </c>
      <c r="AL3" t="s" s="28">
        <v>21</v>
      </c>
      <c r="AM3" t="s" s="28">
        <v>22</v>
      </c>
      <c r="AN3" t="s" s="28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1">
        <v>12</v>
      </c>
      <c r="AW3" t="s" s="30">
        <v>177</v>
      </c>
      <c r="AX3" t="s" s="28">
        <v>178</v>
      </c>
      <c r="AY3" t="s" s="28">
        <v>179</v>
      </c>
      <c r="AZ3" t="s" s="29">
        <v>16</v>
      </c>
      <c r="BA3" t="s" s="30">
        <v>17</v>
      </c>
      <c r="BB3" t="s" s="28">
        <v>180</v>
      </c>
      <c r="BC3" t="s" s="28">
        <v>181</v>
      </c>
      <c r="BD3" t="s" s="28">
        <v>182</v>
      </c>
      <c r="BE3" t="s" s="28">
        <v>21</v>
      </c>
      <c r="BF3" t="s" s="28">
        <v>22</v>
      </c>
      <c r="BG3" t="s" s="28">
        <v>183</v>
      </c>
      <c r="BH3" t="s" s="28">
        <v>48</v>
      </c>
      <c r="BI3" t="s" s="28">
        <v>171</v>
      </c>
      <c r="BJ3" t="s" s="28">
        <v>172</v>
      </c>
      <c r="BK3" t="s" s="28">
        <v>173</v>
      </c>
      <c r="BL3" t="s" s="29">
        <v>7</v>
      </c>
      <c r="BM3" t="s" s="30">
        <v>174</v>
      </c>
      <c r="BN3" t="s" s="28">
        <v>175</v>
      </c>
      <c r="BO3" t="s" s="28">
        <v>176</v>
      </c>
      <c r="BP3" t="s" s="28">
        <v>11</v>
      </c>
      <c r="BQ3" t="s" s="28">
        <v>12</v>
      </c>
      <c r="BR3" t="s" s="28">
        <v>183</v>
      </c>
      <c r="BS3" t="s" s="29">
        <v>48</v>
      </c>
      <c r="BT3" t="s" s="30">
        <v>177</v>
      </c>
      <c r="BU3" t="s" s="28">
        <v>183</v>
      </c>
      <c r="BV3" t="s" s="28">
        <v>48</v>
      </c>
      <c r="BW3" t="s" s="28">
        <v>178</v>
      </c>
      <c r="BX3" t="s" s="28">
        <v>183</v>
      </c>
      <c r="BY3" t="s" s="28">
        <v>48</v>
      </c>
      <c r="BZ3" t="s" s="28">
        <v>57</v>
      </c>
      <c r="CA3" t="s" s="28">
        <v>183</v>
      </c>
      <c r="CB3" t="s" s="29">
        <v>48</v>
      </c>
      <c r="CC3" t="s" s="30">
        <v>16</v>
      </c>
      <c r="CD3" t="s" s="28">
        <v>183</v>
      </c>
      <c r="CE3" t="s" s="28">
        <v>48</v>
      </c>
      <c r="CF3" t="s" s="28">
        <v>17</v>
      </c>
      <c r="CG3" t="s" s="28">
        <v>183</v>
      </c>
      <c r="CH3" t="s" s="28">
        <v>48</v>
      </c>
      <c r="CI3" t="s" s="28">
        <v>58</v>
      </c>
      <c r="CJ3" t="s" s="28">
        <v>183</v>
      </c>
      <c r="CK3" t="s" s="28">
        <v>48</v>
      </c>
      <c r="CL3" t="s" s="28">
        <v>59</v>
      </c>
      <c r="CM3" t="s" s="28">
        <v>183</v>
      </c>
      <c r="CN3" t="s" s="29">
        <v>48</v>
      </c>
      <c r="CO3" t="s" s="31">
        <v>60</v>
      </c>
      <c r="CP3" t="s" s="32">
        <v>183</v>
      </c>
      <c r="CQ3" t="s" s="29">
        <v>48</v>
      </c>
      <c r="CR3" t="s" s="31">
        <v>21</v>
      </c>
      <c r="CS3" t="s" s="32">
        <v>183</v>
      </c>
      <c r="CT3" t="s" s="29">
        <v>48</v>
      </c>
      <c r="CU3" t="s" s="31">
        <v>61</v>
      </c>
      <c r="CV3" t="s" s="32">
        <v>183</v>
      </c>
      <c r="CW3" t="s" s="29">
        <v>48</v>
      </c>
    </row>
    <row r="4" ht="17" customHeight="1">
      <c r="A4" t="s" s="34">
        <v>62</v>
      </c>
      <c r="B4" s="411">
        <v>972372.054335837</v>
      </c>
      <c r="C4" s="411">
        <v>847659.3504567017</v>
      </c>
      <c r="D4" s="411">
        <v>882506.8510831402</v>
      </c>
      <c r="E4" s="411">
        <v>2702538.255875679</v>
      </c>
      <c r="F4" s="411">
        <v>725661.7314938356</v>
      </c>
      <c r="G4" s="411">
        <v>714981.3272571266</v>
      </c>
      <c r="H4" s="411">
        <v>641080.9537128158</v>
      </c>
      <c r="I4" s="411">
        <v>2081724.012463778</v>
      </c>
      <c r="J4" s="411">
        <v>4784262.048989457</v>
      </c>
      <c r="K4" s="411">
        <v>660322.2437520833</v>
      </c>
      <c r="L4" s="411">
        <v>687334.6250993516</v>
      </c>
      <c r="M4" s="411">
        <v>712402.8462047508</v>
      </c>
      <c r="N4" s="411">
        <v>2060059.715056186</v>
      </c>
      <c r="O4" s="411">
        <v>6844322.049890318</v>
      </c>
      <c r="P4" s="411">
        <v>793446.7636533307</v>
      </c>
      <c r="Q4" s="411">
        <v>863194.8509186711</v>
      </c>
      <c r="R4" s="411">
        <v>1017653.74333753</v>
      </c>
      <c r="S4" s="411">
        <v>2797185.357909532</v>
      </c>
      <c r="T4" s="411">
        <v>9641507.407799851</v>
      </c>
      <c r="U4" s="411">
        <v>1096473.440839316</v>
      </c>
      <c r="V4" s="411">
        <v>984817.8461998568</v>
      </c>
      <c r="W4" s="411">
        <v>932760.0288321561</v>
      </c>
      <c r="X4" s="411">
        <v>3014051.315871329</v>
      </c>
      <c r="Y4" s="411">
        <v>823628.2935555009</v>
      </c>
      <c r="Z4" s="411">
        <v>745864.8415068786</v>
      </c>
      <c r="AA4" s="411">
        <v>690241.3739749084</v>
      </c>
      <c r="AB4" s="411">
        <v>2259734.509037288</v>
      </c>
      <c r="AC4" s="411">
        <v>5273787.212498617</v>
      </c>
      <c r="AD4" s="411">
        <v>716367.4485771207</v>
      </c>
      <c r="AE4" s="411">
        <v>745119.6412545246</v>
      </c>
      <c r="AF4" s="411">
        <v>675119.4365419286</v>
      </c>
      <c r="AG4" s="411">
        <v>2136606.526373574</v>
      </c>
      <c r="AH4" s="411">
        <v>7410393.291976946</v>
      </c>
      <c r="AI4" s="411">
        <v>703686.6296754321</v>
      </c>
      <c r="AJ4" s="411">
        <v>822966.2133216969</v>
      </c>
      <c r="AK4" s="411">
        <v>1100777.573637983</v>
      </c>
      <c r="AL4" s="411">
        <v>2627430.416635112</v>
      </c>
      <c r="AM4" s="411">
        <v>10037823.70861206</v>
      </c>
      <c r="AN4" s="411">
        <v>1015872.8078288</v>
      </c>
      <c r="AO4" s="411">
        <v>878642.975807</v>
      </c>
      <c r="AP4" s="411">
        <v>938387.4758338</v>
      </c>
      <c r="AQ4" s="411">
        <v>2832902.1630696</v>
      </c>
      <c r="AR4" s="411">
        <v>821135.7968720437</v>
      </c>
      <c r="AS4" s="411">
        <v>731848.095797</v>
      </c>
      <c r="AT4" s="411">
        <v>612627.0729546</v>
      </c>
      <c r="AU4" s="411">
        <v>2165610.965623644</v>
      </c>
      <c r="AV4" s="411">
        <v>4998975.248990764</v>
      </c>
      <c r="AW4" s="411">
        <v>645684.3900822999</v>
      </c>
      <c r="AX4" s="411">
        <v>643993.1776566</v>
      </c>
      <c r="AY4" s="411">
        <v>641888.9439113999</v>
      </c>
      <c r="AZ4" s="411">
        <v>1931566.5116503</v>
      </c>
      <c r="BA4" s="411">
        <v>6930988.369021065</v>
      </c>
      <c r="BB4" s="411">
        <v>750578.5163466036</v>
      </c>
      <c r="BC4" s="411">
        <v>781419.5599</v>
      </c>
      <c r="BD4" s="411">
        <v>909397.2560000001</v>
      </c>
      <c r="BE4" s="411">
        <v>2441395.332246603</v>
      </c>
      <c r="BF4" s="411">
        <v>9372383.701267667</v>
      </c>
      <c r="BG4" s="412">
        <v>-665440.0073443912</v>
      </c>
      <c r="BH4" s="413">
        <v>-0.06629325505821249</v>
      </c>
      <c r="BI4" s="411">
        <v>915025.6</v>
      </c>
      <c r="BJ4" s="411">
        <v>809168.92</v>
      </c>
      <c r="BK4" s="411">
        <v>842919.4</v>
      </c>
      <c r="BL4" s="411">
        <v>2567109.02</v>
      </c>
      <c r="BM4" s="411">
        <v>678139.69745</v>
      </c>
      <c r="BN4" s="411">
        <v>727879.3</v>
      </c>
      <c r="BO4" s="411">
        <v>636382</v>
      </c>
      <c r="BP4" s="411">
        <v>2042400.99745</v>
      </c>
      <c r="BQ4" s="411">
        <v>4609510.01745</v>
      </c>
      <c r="BR4" s="412">
        <v>-389465.2315407638</v>
      </c>
      <c r="BS4" s="413">
        <v>-0.07790901377625191</v>
      </c>
      <c r="BT4" s="411">
        <v>693803.4</v>
      </c>
      <c r="BU4" s="412">
        <v>48119.009917700081</v>
      </c>
      <c r="BV4" s="413">
        <v>0.07452404093518004</v>
      </c>
      <c r="BW4" s="411">
        <v>669068.2000000001</v>
      </c>
      <c r="BX4" s="42">
        <v>25075.022343400051</v>
      </c>
      <c r="BY4" s="43">
        <v>0.03893678258307721</v>
      </c>
      <c r="BZ4" s="35">
        <v>707515</v>
      </c>
      <c r="CA4" s="42">
        <f>BZ4-AY4</f>
        <v>65626.056088600075</v>
      </c>
      <c r="CB4" s="43">
        <f>CA4/AY4</f>
        <v>0.1022389569271946</v>
      </c>
      <c r="CC4" s="42">
        <v>2070386.6</v>
      </c>
      <c r="CD4" s="42">
        <f>CC4-AZ4</f>
        <v>138820.0883496997</v>
      </c>
      <c r="CE4" s="43">
        <f>CD4/AZ4</f>
        <v>0.07186917329142035</v>
      </c>
      <c r="CF4" s="42">
        <v>6679896.61745</v>
      </c>
      <c r="CG4" s="42">
        <f>CF4-BA4</f>
        <v>-251091.7515710648</v>
      </c>
      <c r="CH4" s="43">
        <f>CG4/BA4</f>
        <v>-0.03622740916625274</v>
      </c>
      <c r="CI4" s="42">
        <v>887271.5</v>
      </c>
      <c r="CJ4" s="42">
        <f>CI4-BB4</f>
        <v>136692.9836533964</v>
      </c>
      <c r="CK4" s="43">
        <f>CJ4/BB4</f>
        <v>0.18211683478331</v>
      </c>
      <c r="CL4" s="42">
        <v>962814.9</v>
      </c>
      <c r="CM4" s="42">
        <f>CL4-BC4</f>
        <v>181395.3401</v>
      </c>
      <c r="CN4" s="43">
        <f>CM4/BC4</f>
        <v>0.2321356533783383</v>
      </c>
      <c r="CO4" s="42">
        <v>1172805.1</v>
      </c>
      <c r="CP4" s="138">
        <f>CO4-BD4</f>
        <v>263407.844</v>
      </c>
      <c r="CQ4" s="43">
        <f>CP4/BD4</f>
        <v>0.2896510213353888</v>
      </c>
      <c r="CR4" s="42">
        <v>3022891.5</v>
      </c>
      <c r="CS4" s="138">
        <f>CR4-BE4</f>
        <v>581496.1677533966</v>
      </c>
      <c r="CT4" s="43">
        <f>CS4/BE4</f>
        <v>0.2381818954402179</v>
      </c>
      <c r="CU4" s="42">
        <v>9702788.017450001</v>
      </c>
      <c r="CV4" s="138">
        <f>CU4-BF4</f>
        <v>330404.316182334</v>
      </c>
      <c r="CW4" s="140">
        <f>CV4/BF4</f>
        <v>0.0352529651701781</v>
      </c>
    </row>
    <row r="5" ht="17" customHeight="1">
      <c r="A5" t="s" s="46">
        <v>63</v>
      </c>
      <c r="B5" s="415">
        <v>741761.6901892736</v>
      </c>
      <c r="C5" s="415">
        <v>642469.7649275999</v>
      </c>
      <c r="D5" s="415">
        <v>673904.6284427434</v>
      </c>
      <c r="E5" s="415">
        <v>2058136.083559617</v>
      </c>
      <c r="F5" s="415">
        <v>536639.7558460045</v>
      </c>
      <c r="G5" s="415">
        <v>542809.2994187018</v>
      </c>
      <c r="H5" s="415">
        <v>473007.4120761444</v>
      </c>
      <c r="I5" s="415">
        <v>1552456.467340851</v>
      </c>
      <c r="J5" s="415">
        <v>3610592.550900468</v>
      </c>
      <c r="K5" s="415">
        <v>492140</v>
      </c>
      <c r="L5" s="415">
        <v>503592.03</v>
      </c>
      <c r="M5" s="415">
        <v>519596.0533858351</v>
      </c>
      <c r="N5" s="415">
        <v>1515328.083385835</v>
      </c>
      <c r="O5" s="415">
        <v>5125920.634286303</v>
      </c>
      <c r="P5" s="415">
        <v>595756</v>
      </c>
      <c r="Q5" s="415">
        <v>655461.9799472095</v>
      </c>
      <c r="R5" s="415">
        <v>804238.4664400239</v>
      </c>
      <c r="S5" s="415">
        <v>2055456.446387233</v>
      </c>
      <c r="T5" s="415">
        <v>7181377.080673536</v>
      </c>
      <c r="U5" s="415">
        <v>860656.1229996539</v>
      </c>
      <c r="V5" s="415">
        <v>763450.6423808676</v>
      </c>
      <c r="W5" s="415">
        <v>707784.1014358827</v>
      </c>
      <c r="X5" s="415">
        <v>2331890.866816404</v>
      </c>
      <c r="Y5" s="415">
        <v>632681.9893853504</v>
      </c>
      <c r="Z5" s="415">
        <v>573065.3270205075</v>
      </c>
      <c r="AA5" s="415">
        <v>525379.3898787957</v>
      </c>
      <c r="AB5" s="415">
        <v>1731126.706284654</v>
      </c>
      <c r="AC5" s="415">
        <v>4063017.573101058</v>
      </c>
      <c r="AD5" s="415">
        <v>546413</v>
      </c>
      <c r="AE5" s="415">
        <v>564582</v>
      </c>
      <c r="AF5" s="415">
        <v>498051</v>
      </c>
      <c r="AG5" s="415">
        <v>1609046</v>
      </c>
      <c r="AH5" s="415">
        <v>5672063.573101058</v>
      </c>
      <c r="AI5" s="415">
        <v>504379</v>
      </c>
      <c r="AJ5" s="415">
        <v>611788</v>
      </c>
      <c r="AK5" s="415">
        <v>800611.0874400001</v>
      </c>
      <c r="AL5" s="415">
        <v>1916778.08744</v>
      </c>
      <c r="AM5" s="415">
        <v>7588841.660541058</v>
      </c>
      <c r="AN5" s="415">
        <v>790363</v>
      </c>
      <c r="AO5" s="415">
        <v>682752</v>
      </c>
      <c r="AP5" s="415">
        <v>736991</v>
      </c>
      <c r="AQ5" s="415">
        <v>2210106</v>
      </c>
      <c r="AR5" s="415">
        <v>650702</v>
      </c>
      <c r="AS5" s="415">
        <v>568736</v>
      </c>
      <c r="AT5" s="415">
        <v>466614.82444</v>
      </c>
      <c r="AU5" s="415">
        <v>1686052.82444</v>
      </c>
      <c r="AV5" s="415">
        <v>3896158.82444</v>
      </c>
      <c r="AW5" s="415">
        <v>490891</v>
      </c>
      <c r="AX5" s="415">
        <v>477134</v>
      </c>
      <c r="AY5" s="415">
        <v>472649</v>
      </c>
      <c r="AZ5" s="415">
        <v>1440674</v>
      </c>
      <c r="BA5" s="415">
        <v>5336832.824440001</v>
      </c>
      <c r="BB5" s="415">
        <v>575182</v>
      </c>
      <c r="BC5" s="415">
        <v>600159</v>
      </c>
      <c r="BD5" s="415">
        <v>711649</v>
      </c>
      <c r="BE5" s="415">
        <v>1886990</v>
      </c>
      <c r="BF5" s="415">
        <v>7223822.824440001</v>
      </c>
      <c r="BG5" s="415">
        <v>-335230.7486610571</v>
      </c>
      <c r="BH5" s="413">
        <v>-0.04809941390647388</v>
      </c>
      <c r="BI5" s="415">
        <v>708820</v>
      </c>
      <c r="BJ5" s="415">
        <v>629629</v>
      </c>
      <c r="BK5" s="415">
        <v>660434</v>
      </c>
      <c r="BL5" s="415">
        <v>1998883</v>
      </c>
      <c r="BM5" s="415">
        <v>519585</v>
      </c>
      <c r="BN5" s="415">
        <v>574713</v>
      </c>
      <c r="BO5" s="415">
        <v>493452</v>
      </c>
      <c r="BP5" s="415">
        <v>1587750</v>
      </c>
      <c r="BQ5" s="415">
        <v>3586633</v>
      </c>
      <c r="BR5" s="415">
        <v>-309525.8244400001</v>
      </c>
      <c r="BS5" s="413">
        <v>-0.07944384158530515</v>
      </c>
      <c r="BT5" s="415">
        <v>550355</v>
      </c>
      <c r="BU5" s="415">
        <v>59464</v>
      </c>
      <c r="BV5" s="413">
        <v>0.1211348344133423</v>
      </c>
      <c r="BW5" s="415">
        <v>518357</v>
      </c>
      <c r="BX5" s="42">
        <v>41223</v>
      </c>
      <c r="BY5" s="43">
        <v>0.0863971127607758</v>
      </c>
      <c r="BZ5" s="48">
        <v>546356</v>
      </c>
      <c r="CA5" s="42">
        <f>BZ5-AY5</f>
        <v>73707</v>
      </c>
      <c r="CB5" s="43">
        <f>CA5/AY5</f>
        <v>0.1559444746524376</v>
      </c>
      <c r="CC5" s="42">
        <v>1615068</v>
      </c>
      <c r="CD5" s="42">
        <f>CC5-AZ5</f>
        <v>174394</v>
      </c>
      <c r="CE5" s="43">
        <f>CD5/AZ5</f>
        <v>0.1210502861854937</v>
      </c>
      <c r="CF5" s="42">
        <v>5201701</v>
      </c>
      <c r="CG5" s="42">
        <f>CF5-BA5</f>
        <v>-135131.8244400006</v>
      </c>
      <c r="CH5" s="43">
        <f>CG5/BA5</f>
        <v>-0.02532060285290651</v>
      </c>
      <c r="CI5" s="42">
        <v>702963</v>
      </c>
      <c r="CJ5" s="42">
        <f>CI5-BB5</f>
        <v>127781</v>
      </c>
      <c r="CK5" s="43">
        <f>CJ5/BB5</f>
        <v>0.222157508406035</v>
      </c>
      <c r="CL5" s="42">
        <v>768399</v>
      </c>
      <c r="CM5" s="42">
        <f>CL5-BC5</f>
        <v>168240</v>
      </c>
      <c r="CN5" s="43">
        <f>CM5/BC5</f>
        <v>0.2803257136858732</v>
      </c>
      <c r="CO5" s="42">
        <v>954983</v>
      </c>
      <c r="CP5" s="42">
        <f>CO5-BD5</f>
        <v>243334</v>
      </c>
      <c r="CQ5" s="43">
        <f>CP5/BD5</f>
        <v>0.3419297996624741</v>
      </c>
      <c r="CR5" s="42">
        <v>2426345</v>
      </c>
      <c r="CS5" s="42">
        <f>CR5-BE5</f>
        <v>539355</v>
      </c>
      <c r="CT5" s="43">
        <f>CS5/BE5</f>
        <v>0.2858282237849697</v>
      </c>
      <c r="CU5" s="42">
        <v>7628046</v>
      </c>
      <c r="CV5" s="42">
        <f>CU5-BF5</f>
        <v>404223.1755599994</v>
      </c>
      <c r="CW5" s="140">
        <f>CV5/BF5</f>
        <v>0.05595696148477109</v>
      </c>
    </row>
    <row r="6" ht="17" customHeight="1">
      <c r="A6" t="s" s="61">
        <v>64</v>
      </c>
      <c r="B6" s="416">
        <v>97369.103230540917</v>
      </c>
      <c r="C6" s="416">
        <v>87642.639202139835</v>
      </c>
      <c r="D6" s="416">
        <v>89009.056843829487</v>
      </c>
      <c r="E6" s="416">
        <v>274020.7992765103</v>
      </c>
      <c r="F6" s="416">
        <v>71724.697735121794</v>
      </c>
      <c r="G6" s="416">
        <v>67079.869854382268</v>
      </c>
      <c r="H6" s="416">
        <v>67640.210023501437</v>
      </c>
      <c r="I6" s="416">
        <v>206444.7776130055</v>
      </c>
      <c r="J6" s="416">
        <v>480465.5768895157</v>
      </c>
      <c r="K6" s="416">
        <v>71397.000000000015</v>
      </c>
      <c r="L6" s="416">
        <v>75134.03</v>
      </c>
      <c r="M6" s="416">
        <v>81987</v>
      </c>
      <c r="N6" s="416">
        <v>228518.03</v>
      </c>
      <c r="O6" s="416">
        <v>708983.6068895158</v>
      </c>
      <c r="P6" s="416">
        <v>82049</v>
      </c>
      <c r="Q6" s="416">
        <v>91804.979947209446</v>
      </c>
      <c r="R6" s="416">
        <v>96331.382268640053</v>
      </c>
      <c r="S6" s="416">
        <v>270185.3622158495</v>
      </c>
      <c r="T6" s="416">
        <v>979168.9691053652</v>
      </c>
      <c r="U6" s="416">
        <v>107741.6938817866</v>
      </c>
      <c r="V6" s="416">
        <v>93637.215651131337</v>
      </c>
      <c r="W6" s="416">
        <v>94151.188225554783</v>
      </c>
      <c r="X6" s="416">
        <v>295530.0977584727</v>
      </c>
      <c r="Y6" s="416">
        <v>76897.758025887611</v>
      </c>
      <c r="Z6" s="416">
        <v>69159.414920478623</v>
      </c>
      <c r="AA6" s="416">
        <v>70967</v>
      </c>
      <c r="AB6" s="416">
        <v>217024.1729463662</v>
      </c>
      <c r="AC6" s="416">
        <v>512554.270704839</v>
      </c>
      <c r="AD6" s="416">
        <v>73124</v>
      </c>
      <c r="AE6" s="416">
        <v>82490</v>
      </c>
      <c r="AF6" s="416">
        <v>71582</v>
      </c>
      <c r="AG6" s="416">
        <v>227196</v>
      </c>
      <c r="AH6" s="416">
        <v>739750.2707048389</v>
      </c>
      <c r="AI6" s="416">
        <v>64797</v>
      </c>
      <c r="AJ6" s="416">
        <v>87325.000000000015</v>
      </c>
      <c r="AK6" s="416">
        <v>95654.360219999988</v>
      </c>
      <c r="AL6" s="416">
        <v>247776.36022</v>
      </c>
      <c r="AM6" s="416">
        <v>987526.6309248389</v>
      </c>
      <c r="AN6" s="416">
        <v>101493</v>
      </c>
      <c r="AO6" s="416">
        <v>90295.000000000015</v>
      </c>
      <c r="AP6" s="416">
        <v>93152</v>
      </c>
      <c r="AQ6" s="416">
        <v>284940</v>
      </c>
      <c r="AR6" s="416">
        <v>85779</v>
      </c>
      <c r="AS6" s="416">
        <v>72108</v>
      </c>
      <c r="AT6" s="416">
        <v>56197</v>
      </c>
      <c r="AU6" s="416">
        <v>214084</v>
      </c>
      <c r="AV6" s="416">
        <v>499024</v>
      </c>
      <c r="AW6" s="416">
        <v>72034</v>
      </c>
      <c r="AX6" s="416">
        <v>71398</v>
      </c>
      <c r="AY6" s="416">
        <v>70747</v>
      </c>
      <c r="AZ6" s="416">
        <v>214179</v>
      </c>
      <c r="BA6" s="416">
        <v>713203</v>
      </c>
      <c r="BB6" s="416">
        <v>83151</v>
      </c>
      <c r="BC6" s="416">
        <v>88306</v>
      </c>
      <c r="BD6" s="416">
        <v>95012</v>
      </c>
      <c r="BE6" s="416">
        <v>266469</v>
      </c>
      <c r="BF6" s="416">
        <v>979672</v>
      </c>
      <c r="BG6" s="416">
        <v>-26547.270704838913</v>
      </c>
      <c r="BH6" s="314">
        <v>-0.007953842133333611</v>
      </c>
      <c r="BI6" s="416">
        <v>97479</v>
      </c>
      <c r="BJ6" s="416">
        <v>91201</v>
      </c>
      <c r="BK6" s="416">
        <v>98126</v>
      </c>
      <c r="BL6" s="416">
        <v>286806</v>
      </c>
      <c r="BM6" s="416">
        <v>72093</v>
      </c>
      <c r="BN6" s="416">
        <v>70429</v>
      </c>
      <c r="BO6" s="416">
        <v>62156</v>
      </c>
      <c r="BP6" s="416">
        <v>204678</v>
      </c>
      <c r="BQ6" s="416">
        <v>491484</v>
      </c>
      <c r="BR6" s="416">
        <v>-7540</v>
      </c>
      <c r="BS6" s="314">
        <v>-0.0151094937317644</v>
      </c>
      <c r="BT6" s="416">
        <v>78311</v>
      </c>
      <c r="BU6" s="416">
        <v>6277</v>
      </c>
      <c r="BV6" s="314">
        <v>0.08713940639142627</v>
      </c>
      <c r="BW6" s="416">
        <v>69991</v>
      </c>
      <c r="BX6" s="427">
        <v>-1407</v>
      </c>
      <c r="BY6" s="428">
        <v>-0.01970643435390347</v>
      </c>
      <c r="BZ6" s="416">
        <v>68190</v>
      </c>
      <c r="CA6" s="427">
        <f>BZ6-AY6</f>
        <v>-2557</v>
      </c>
      <c r="CB6" s="428">
        <f>CA6/AY6</f>
        <v>-0.03614287531626783</v>
      </c>
      <c r="CC6" s="416">
        <v>216492</v>
      </c>
      <c r="CD6" s="427">
        <f>CC6-AZ6</f>
        <v>2313</v>
      </c>
      <c r="CE6" s="428">
        <f>CD6/AZ6</f>
        <v>0.01079937809028896</v>
      </c>
      <c r="CF6" s="416">
        <v>707976</v>
      </c>
      <c r="CG6" s="427">
        <f>CF6-BA6</f>
        <v>-5227</v>
      </c>
      <c r="CH6" s="428">
        <f>CG6/BA6</f>
        <v>-0.007328909160505494</v>
      </c>
      <c r="CI6" s="416">
        <v>78455</v>
      </c>
      <c r="CJ6" s="427">
        <f>CI6-BB6</f>
        <v>-4696</v>
      </c>
      <c r="CK6" s="428">
        <f>CJ6/BB6</f>
        <v>-0.05647556854397422</v>
      </c>
      <c r="CL6" s="416">
        <v>78275</v>
      </c>
      <c r="CM6" s="42">
        <f>CL6-BC6</f>
        <v>-10031</v>
      </c>
      <c r="CN6" s="43">
        <f>CM6/BC6</f>
        <v>-0.1135936402962426</v>
      </c>
      <c r="CO6" s="416">
        <v>81832</v>
      </c>
      <c r="CP6" s="42">
        <f>CO6-BD6</f>
        <v>-13180</v>
      </c>
      <c r="CQ6" s="43">
        <f>CP6/BD6</f>
        <v>-0.1387193196648844</v>
      </c>
      <c r="CR6" s="416">
        <v>238562</v>
      </c>
      <c r="CS6" s="42">
        <f>CR6-BE6</f>
        <v>-27907</v>
      </c>
      <c r="CT6" s="43">
        <f>CS6/BE6</f>
        <v>-0.1047288802825094</v>
      </c>
      <c r="CU6" s="416">
        <v>946538</v>
      </c>
      <c r="CV6" s="42">
        <f>CU6-BF6</f>
        <v>-33134</v>
      </c>
      <c r="CW6" s="140">
        <f>CV6/BF6</f>
        <v>-0.03382152393862436</v>
      </c>
    </row>
    <row r="7" ht="17" customHeight="1">
      <c r="A7" t="s" s="71">
        <v>65</v>
      </c>
      <c r="B7" s="416">
        <v>92517.014211107118</v>
      </c>
      <c r="C7" s="416">
        <v>84277.847399633567</v>
      </c>
      <c r="D7" s="416">
        <v>85694.829313399823</v>
      </c>
      <c r="E7" s="416">
        <v>262489.6909241405</v>
      </c>
      <c r="F7" s="416">
        <v>66656.925960409571</v>
      </c>
      <c r="G7" s="416">
        <v>64733.144359681617</v>
      </c>
      <c r="H7" s="416">
        <v>65854.914823048675</v>
      </c>
      <c r="I7" s="416">
        <v>197244.9851431399</v>
      </c>
      <c r="J7" s="416">
        <v>459734.6760672804</v>
      </c>
      <c r="K7" s="416">
        <v>67989.000000000015</v>
      </c>
      <c r="L7" s="416">
        <v>73180.03</v>
      </c>
      <c r="M7" s="416">
        <v>79630</v>
      </c>
      <c r="N7" s="416">
        <v>220799.03</v>
      </c>
      <c r="O7" s="416">
        <v>680533.7060672804</v>
      </c>
      <c r="P7" s="416">
        <v>77946</v>
      </c>
      <c r="Q7" s="416">
        <v>86368</v>
      </c>
      <c r="R7" s="416">
        <v>90888.986455402977</v>
      </c>
      <c r="S7" s="416">
        <v>255202.986455403</v>
      </c>
      <c r="T7" s="416">
        <v>935736.6925226834</v>
      </c>
      <c r="U7" s="416">
        <v>103328.0020484517</v>
      </c>
      <c r="V7" s="416">
        <v>89556.913753146175</v>
      </c>
      <c r="W7" s="416">
        <v>89905.944660543115</v>
      </c>
      <c r="X7" s="416">
        <v>282790.860462141</v>
      </c>
      <c r="Y7" s="416">
        <v>72998.929864543112</v>
      </c>
      <c r="Z7" s="416">
        <v>66454.141653964965</v>
      </c>
      <c r="AA7" s="416">
        <v>69562</v>
      </c>
      <c r="AB7" s="416">
        <v>209015.0715185081</v>
      </c>
      <c r="AC7" s="416">
        <v>92517.014211107118</v>
      </c>
      <c r="AD7" s="416">
        <v>70629</v>
      </c>
      <c r="AE7" s="416">
        <v>81220</v>
      </c>
      <c r="AF7" s="416">
        <v>69738</v>
      </c>
      <c r="AG7" s="416">
        <v>221587</v>
      </c>
      <c r="AH7" s="416">
        <v>314104.0142111071</v>
      </c>
      <c r="AI7" s="416">
        <v>61648</v>
      </c>
      <c r="AJ7" s="416">
        <v>83517.000000000015</v>
      </c>
      <c r="AK7" s="416">
        <v>91185.795629999993</v>
      </c>
      <c r="AL7" s="416">
        <v>236350.79563</v>
      </c>
      <c r="AM7" s="416">
        <v>550454.8098411071</v>
      </c>
      <c r="AN7" s="416">
        <v>97764.000000000015</v>
      </c>
      <c r="AO7" s="416">
        <v>86348.000000000015</v>
      </c>
      <c r="AP7" s="416">
        <v>89075</v>
      </c>
      <c r="AQ7" s="416">
        <v>273187</v>
      </c>
      <c r="AR7" s="416">
        <v>81842</v>
      </c>
      <c r="AS7" s="416">
        <v>67808</v>
      </c>
      <c r="AT7" s="416">
        <v>52957</v>
      </c>
      <c r="AU7" s="416">
        <v>202607</v>
      </c>
      <c r="AV7" s="416">
        <v>92517.014211107118</v>
      </c>
      <c r="AW7" s="416">
        <v>70021</v>
      </c>
      <c r="AX7" s="416">
        <v>67530</v>
      </c>
      <c r="AY7" s="416">
        <v>68439</v>
      </c>
      <c r="AZ7" s="416">
        <v>205990</v>
      </c>
      <c r="BA7" s="416">
        <v>298507.0142111071</v>
      </c>
      <c r="BB7" s="416">
        <v>78491</v>
      </c>
      <c r="BC7" s="416">
        <v>83860</v>
      </c>
      <c r="BD7" s="416">
        <v>89584</v>
      </c>
      <c r="BE7" s="416">
        <v>251935</v>
      </c>
      <c r="BF7" s="416">
        <v>550442.014211107</v>
      </c>
      <c r="BG7" s="416">
        <v>-15597</v>
      </c>
      <c r="BH7" s="314">
        <v>-2.3245559438001e-05</v>
      </c>
      <c r="BI7" s="416">
        <v>93021</v>
      </c>
      <c r="BJ7" s="416">
        <v>87022</v>
      </c>
      <c r="BK7" s="416">
        <v>94370</v>
      </c>
      <c r="BL7" s="416">
        <v>274413</v>
      </c>
      <c r="BM7" s="416">
        <v>68821</v>
      </c>
      <c r="BN7" s="416">
        <v>67410</v>
      </c>
      <c r="BO7" s="416">
        <v>59853</v>
      </c>
      <c r="BP7" s="416">
        <v>196084</v>
      </c>
      <c r="BQ7" s="416">
        <v>470497</v>
      </c>
      <c r="BR7" s="416">
        <v>377979.9857888929</v>
      </c>
      <c r="BS7" s="314">
        <v>4.085518636889976</v>
      </c>
      <c r="BT7" s="416">
        <v>77107</v>
      </c>
      <c r="BU7" s="416">
        <v>7086</v>
      </c>
      <c r="BV7" s="314">
        <v>0.1011982119649819</v>
      </c>
      <c r="BW7" s="416">
        <v>67762</v>
      </c>
      <c r="BX7" s="427">
        <v>232</v>
      </c>
      <c r="BY7" s="428">
        <v>0.003435510143639864</v>
      </c>
      <c r="BZ7" s="416">
        <v>65431</v>
      </c>
      <c r="CA7" s="427">
        <f>BZ7-AY7</f>
        <v>-3008</v>
      </c>
      <c r="CB7" s="428">
        <f>CA7/AY7</f>
        <v>-0.04395154809392306</v>
      </c>
      <c r="CC7" s="416">
        <v>210300</v>
      </c>
      <c r="CD7" s="427">
        <f>CC7-AZ7</f>
        <v>4310</v>
      </c>
      <c r="CE7" s="428">
        <f>CD7/AZ7</f>
        <v>0.02092334579348512</v>
      </c>
      <c r="CF7" s="416">
        <v>680797</v>
      </c>
      <c r="CG7" s="427">
        <f>CF7-BA7</f>
        <v>382289.9857888929</v>
      </c>
      <c r="CH7" s="428">
        <f>CG7/BA7</f>
        <v>1.28067337646724</v>
      </c>
      <c r="CI7" s="416">
        <v>73182</v>
      </c>
      <c r="CJ7" s="427">
        <f>CI7-BB7</f>
        <v>-5309</v>
      </c>
      <c r="CK7" s="428">
        <f>CJ7/BB7</f>
        <v>-0.06763832796116752</v>
      </c>
      <c r="CL7" s="416">
        <v>73670</v>
      </c>
      <c r="CM7" s="42">
        <f>CL7-BC7</f>
        <v>-10190</v>
      </c>
      <c r="CN7" s="43">
        <f>CM7/BC7</f>
        <v>-0.1215120438826616</v>
      </c>
      <c r="CO7" s="416">
        <v>76784</v>
      </c>
      <c r="CP7" s="42">
        <f>CO7-BD7</f>
        <v>-12800</v>
      </c>
      <c r="CQ7" s="43">
        <f>CP7/BD7</f>
        <v>-0.1428826576174317</v>
      </c>
      <c r="CR7" s="416">
        <v>223636</v>
      </c>
      <c r="CS7" s="42">
        <f>CR7-BE7</f>
        <v>-28299</v>
      </c>
      <c r="CT7" s="43">
        <f>CS7/BE7</f>
        <v>-0.1123265921765535</v>
      </c>
      <c r="CU7" s="416">
        <v>904433</v>
      </c>
      <c r="CV7" s="42">
        <f>CU7-BF7</f>
        <v>353990.985788893</v>
      </c>
      <c r="CW7" s="140">
        <f>CV7/BF7</f>
        <v>0.6431031364788397</v>
      </c>
    </row>
    <row r="8" ht="17" customHeight="1">
      <c r="A8" t="s" s="71">
        <v>66</v>
      </c>
      <c r="B8" s="416">
        <v>4852.089019433795</v>
      </c>
      <c r="C8" s="416">
        <v>3364.791802506270</v>
      </c>
      <c r="D8" s="416">
        <v>3314.227530429670</v>
      </c>
      <c r="E8" s="416">
        <v>11531.108352369734</v>
      </c>
      <c r="F8" s="416">
        <v>5067.771774712224</v>
      </c>
      <c r="G8" s="416">
        <v>2346.725494700648</v>
      </c>
      <c r="H8" s="416">
        <v>1785.295200452755</v>
      </c>
      <c r="I8" s="416">
        <v>9199.792469865628</v>
      </c>
      <c r="J8" s="416">
        <v>20730.900822235362</v>
      </c>
      <c r="K8" s="416">
        <v>3408.000000000001</v>
      </c>
      <c r="L8" s="416">
        <v>1954</v>
      </c>
      <c r="M8" s="416">
        <v>2357</v>
      </c>
      <c r="N8" s="416">
        <v>7719.000000000001</v>
      </c>
      <c r="O8" s="416">
        <v>28449.900822235362</v>
      </c>
      <c r="P8" s="416">
        <v>4103</v>
      </c>
      <c r="Q8" s="416">
        <v>5436.979947209440</v>
      </c>
      <c r="R8" s="416">
        <v>5442.395813237070</v>
      </c>
      <c r="S8" s="416">
        <v>14982.375760446510</v>
      </c>
      <c r="T8" s="416">
        <v>43432.276582681872</v>
      </c>
      <c r="U8" s="416">
        <v>4413.691833334887</v>
      </c>
      <c r="V8" s="416">
        <v>4080.301897985164</v>
      </c>
      <c r="W8" s="416">
        <v>4245.243565011668</v>
      </c>
      <c r="X8" s="416">
        <v>12739.237296331718</v>
      </c>
      <c r="Y8" s="416">
        <v>3898.828161344506</v>
      </c>
      <c r="Z8" s="416">
        <v>2705.273266513662</v>
      </c>
      <c r="AA8" s="416">
        <v>1405</v>
      </c>
      <c r="AB8" s="416">
        <v>8009.101427858168</v>
      </c>
      <c r="AC8" s="416">
        <v>4852.089019433795</v>
      </c>
      <c r="AD8" s="416">
        <v>2495</v>
      </c>
      <c r="AE8" s="416">
        <v>1270</v>
      </c>
      <c r="AF8" s="416">
        <v>1844</v>
      </c>
      <c r="AG8" s="416">
        <v>5609</v>
      </c>
      <c r="AH8" s="416">
        <v>10461.0890194338</v>
      </c>
      <c r="AI8" s="416">
        <v>3149.000000000001</v>
      </c>
      <c r="AJ8" s="416">
        <v>3807.999999999999</v>
      </c>
      <c r="AK8" s="416">
        <v>4468.56459</v>
      </c>
      <c r="AL8" s="416">
        <v>11425.56459</v>
      </c>
      <c r="AM8" s="416">
        <v>21886.653609433793</v>
      </c>
      <c r="AN8" s="416">
        <v>3729</v>
      </c>
      <c r="AO8" s="416">
        <v>3947</v>
      </c>
      <c r="AP8" s="416">
        <v>4077</v>
      </c>
      <c r="AQ8" s="416">
        <v>11753</v>
      </c>
      <c r="AR8" s="416">
        <v>3937</v>
      </c>
      <c r="AS8" s="416">
        <v>4300</v>
      </c>
      <c r="AT8" s="416">
        <v>3240</v>
      </c>
      <c r="AU8" s="416">
        <v>11477</v>
      </c>
      <c r="AV8" s="416">
        <v>4852.089019433795</v>
      </c>
      <c r="AW8" s="416">
        <v>2013</v>
      </c>
      <c r="AX8" s="416">
        <v>3868</v>
      </c>
      <c r="AY8" s="416">
        <v>2308</v>
      </c>
      <c r="AZ8" s="416">
        <v>8189</v>
      </c>
      <c r="BA8" s="416">
        <v>13041.0890194338</v>
      </c>
      <c r="BB8" s="416">
        <v>4660</v>
      </c>
      <c r="BC8" s="416">
        <v>4446</v>
      </c>
      <c r="BD8" s="416">
        <v>5428</v>
      </c>
      <c r="BE8" s="416">
        <v>14534</v>
      </c>
      <c r="BF8" s="416">
        <v>27575.0890194338</v>
      </c>
      <c r="BG8" s="416">
        <v>2580</v>
      </c>
      <c r="BH8" s="314">
        <v>0.2599043011101578</v>
      </c>
      <c r="BI8" s="416">
        <v>4458</v>
      </c>
      <c r="BJ8" s="416">
        <v>4179</v>
      </c>
      <c r="BK8" s="416">
        <v>3756</v>
      </c>
      <c r="BL8" s="416">
        <v>12393</v>
      </c>
      <c r="BM8" s="416">
        <v>3272</v>
      </c>
      <c r="BN8" s="416">
        <v>3019</v>
      </c>
      <c r="BO8" s="416">
        <v>2303</v>
      </c>
      <c r="BP8" s="416">
        <v>8594</v>
      </c>
      <c r="BQ8" s="416">
        <v>20987</v>
      </c>
      <c r="BR8" s="416">
        <v>16134.9109805662</v>
      </c>
      <c r="BS8" s="314">
        <v>3.325353454139437</v>
      </c>
      <c r="BT8" s="416">
        <v>1204</v>
      </c>
      <c r="BU8" s="416">
        <v>-809</v>
      </c>
      <c r="BV8" s="314">
        <v>-0.4018877297565822</v>
      </c>
      <c r="BW8" s="416">
        <v>2229</v>
      </c>
      <c r="BX8" s="427">
        <v>-1639</v>
      </c>
      <c r="BY8" s="428">
        <v>-0.4237331954498449</v>
      </c>
      <c r="BZ8" s="416">
        <v>2759</v>
      </c>
      <c r="CA8" s="427">
        <f>BZ8-AY8</f>
        <v>451</v>
      </c>
      <c r="CB8" s="428">
        <f>CA8/AY8</f>
        <v>0.1954072790294627</v>
      </c>
      <c r="CC8" s="416">
        <v>6192</v>
      </c>
      <c r="CD8" s="427">
        <f>CC8-AZ8</f>
        <v>-1997</v>
      </c>
      <c r="CE8" s="428">
        <f>CD8/AZ8</f>
        <v>-0.2438637196238857</v>
      </c>
      <c r="CF8" s="416">
        <v>27179</v>
      </c>
      <c r="CG8" s="427">
        <f>CF8-BA8</f>
        <v>14137.9109805662</v>
      </c>
      <c r="CH8" s="428">
        <f>CG8/BA8</f>
        <v>1.08410508965148</v>
      </c>
      <c r="CI8" s="416">
        <v>5273</v>
      </c>
      <c r="CJ8" s="427">
        <f>CI8-BB8</f>
        <v>613</v>
      </c>
      <c r="CK8" s="428">
        <f>CJ8/BB8</f>
        <v>0.1315450643776824</v>
      </c>
      <c r="CL8" s="416">
        <v>4605</v>
      </c>
      <c r="CM8" s="42">
        <f>CL8-BC8</f>
        <v>159</v>
      </c>
      <c r="CN8" s="43">
        <f>CM8/BC8</f>
        <v>0.03576248313090418</v>
      </c>
      <c r="CO8" s="416">
        <v>5048</v>
      </c>
      <c r="CP8" s="42">
        <f>CO8-BD8</f>
        <v>-380</v>
      </c>
      <c r="CQ8" s="43">
        <f>CP8/BD8</f>
        <v>-0.07000736919675755</v>
      </c>
      <c r="CR8" s="416">
        <v>14926</v>
      </c>
      <c r="CS8" s="42">
        <f>CR8-BE8</f>
        <v>392</v>
      </c>
      <c r="CT8" s="43">
        <f>CS8/BE8</f>
        <v>0.02697123985138297</v>
      </c>
      <c r="CU8" s="416">
        <v>42105</v>
      </c>
      <c r="CV8" s="42">
        <f>CU8-BF8</f>
        <v>14529.9109805662</v>
      </c>
      <c r="CW8" s="140">
        <f>CV8/BF8</f>
        <v>0.5269216346074573</v>
      </c>
    </row>
    <row r="9" ht="17" customHeight="1">
      <c r="A9" t="s" s="71">
        <v>127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416">
        <v>0</v>
      </c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416">
        <v>0</v>
      </c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416">
        <v>0</v>
      </c>
      <c r="BG9" s="416">
        <v>0</v>
      </c>
      <c r="BH9" s="314"/>
      <c r="BI9" s="24"/>
      <c r="BJ9" s="24"/>
      <c r="BK9" s="24"/>
      <c r="BL9" s="24"/>
      <c r="BM9" s="24"/>
      <c r="BN9" s="24"/>
      <c r="BO9" s="24"/>
      <c r="BP9" s="24"/>
      <c r="BQ9" s="24"/>
      <c r="BR9" s="416">
        <v>0</v>
      </c>
      <c r="BS9" s="314"/>
      <c r="BT9" s="24"/>
      <c r="BU9" s="416">
        <v>0</v>
      </c>
      <c r="BV9" s="314"/>
      <c r="BW9" s="24"/>
      <c r="BX9" s="427">
        <v>0</v>
      </c>
      <c r="BY9" s="428"/>
      <c r="BZ9" s="24"/>
      <c r="CA9" s="427">
        <f>BZ9-AY9</f>
        <v>0</v>
      </c>
      <c r="CB9" s="428">
        <f>CA9/AY9</f>
      </c>
      <c r="CC9" s="24"/>
      <c r="CD9" s="427">
        <f>CC9-AZ9</f>
        <v>0</v>
      </c>
      <c r="CE9" s="428">
        <f>CD9/AZ9</f>
      </c>
      <c r="CF9" s="24"/>
      <c r="CG9" s="427">
        <f>CF9-BA9</f>
        <v>0</v>
      </c>
      <c r="CH9" s="428">
        <f>CG9/BA9</f>
      </c>
      <c r="CI9" s="24"/>
      <c r="CJ9" s="427">
        <f>CI9-BB9</f>
        <v>0</v>
      </c>
      <c r="CK9" s="428">
        <f>CJ9/BB9</f>
      </c>
      <c r="CL9" s="24"/>
      <c r="CM9" s="42">
        <f>CL9-BC9</f>
        <v>0</v>
      </c>
      <c r="CN9" s="43">
        <f>CM9/BC9</f>
      </c>
      <c r="CO9" s="24"/>
      <c r="CP9" s="42">
        <f>CO9-BD9</f>
        <v>0</v>
      </c>
      <c r="CQ9" s="43">
        <f>CP9/BD9</f>
      </c>
      <c r="CR9" s="24"/>
      <c r="CS9" s="42">
        <f>CR9-BE9</f>
        <v>0</v>
      </c>
      <c r="CT9" s="43">
        <f>CS9/BE9</f>
      </c>
      <c r="CU9" s="416">
        <v>0</v>
      </c>
      <c r="CV9" s="42">
        <f>CU9-BF9</f>
        <v>0</v>
      </c>
      <c r="CW9" s="140">
        <f>CV9/BF9</f>
      </c>
    </row>
    <row r="10" ht="17" customHeight="1">
      <c r="A10" t="s" s="61">
        <v>67</v>
      </c>
      <c r="B10" s="416">
        <v>56953.082377370614</v>
      </c>
      <c r="C10" s="416">
        <v>48228.821230728048</v>
      </c>
      <c r="D10" s="416">
        <v>42330.9444678573</v>
      </c>
      <c r="E10" s="416">
        <v>147512.8480759559</v>
      </c>
      <c r="F10" s="416">
        <v>33178.811937346909</v>
      </c>
      <c r="G10" s="416">
        <v>34297.3227286222</v>
      </c>
      <c r="H10" s="416">
        <v>31840.210273645156</v>
      </c>
      <c r="I10" s="416">
        <v>99316.344939614268</v>
      </c>
      <c r="J10" s="416">
        <v>246829.1930155702</v>
      </c>
      <c r="K10" s="416">
        <v>33601</v>
      </c>
      <c r="L10" s="416">
        <v>32862</v>
      </c>
      <c r="M10" s="416">
        <v>34665.999999999993</v>
      </c>
      <c r="N10" s="416">
        <v>101129</v>
      </c>
      <c r="O10" s="416">
        <v>347958.1930155702</v>
      </c>
      <c r="P10" s="416">
        <v>34845</v>
      </c>
      <c r="Q10" s="416">
        <v>40246</v>
      </c>
      <c r="R10" s="416">
        <v>54950.547976823887</v>
      </c>
      <c r="S10" s="416">
        <v>130041.5479768239</v>
      </c>
      <c r="T10" s="416">
        <v>477999.740992394</v>
      </c>
      <c r="U10" s="416">
        <v>57705.962636314813</v>
      </c>
      <c r="V10" s="416">
        <v>51700.068983968755</v>
      </c>
      <c r="W10" s="416">
        <v>46972.063699007042</v>
      </c>
      <c r="X10" s="416">
        <v>156378.0953192906</v>
      </c>
      <c r="Y10" s="416">
        <v>41705.945464851189</v>
      </c>
      <c r="Z10" s="416">
        <v>39812.053692241032</v>
      </c>
      <c r="AA10" s="416">
        <v>37389</v>
      </c>
      <c r="AB10" s="416">
        <v>118906.9991570922</v>
      </c>
      <c r="AC10" s="416">
        <v>275285.0944763828</v>
      </c>
      <c r="AD10" s="416">
        <v>36572.999999999993</v>
      </c>
      <c r="AE10" s="416">
        <v>44137</v>
      </c>
      <c r="AF10" s="416">
        <v>36682</v>
      </c>
      <c r="AG10" s="416">
        <v>117392</v>
      </c>
      <c r="AH10" s="416">
        <v>392677.0944763828</v>
      </c>
      <c r="AI10" s="416">
        <v>36800</v>
      </c>
      <c r="AJ10" s="416">
        <v>47847</v>
      </c>
      <c r="AK10" s="416">
        <v>61201.68222</v>
      </c>
      <c r="AL10" s="416">
        <v>145848.68222</v>
      </c>
      <c r="AM10" s="416">
        <v>538525.7766963828</v>
      </c>
      <c r="AN10" s="416">
        <v>62083.000000000007</v>
      </c>
      <c r="AO10" s="416">
        <v>49977.999999999993</v>
      </c>
      <c r="AP10" s="416">
        <v>52352</v>
      </c>
      <c r="AQ10" s="416">
        <v>164413</v>
      </c>
      <c r="AR10" s="416">
        <v>40916</v>
      </c>
      <c r="AS10" s="416">
        <v>36873</v>
      </c>
      <c r="AT10" s="416">
        <v>34151</v>
      </c>
      <c r="AU10" s="416">
        <v>111940</v>
      </c>
      <c r="AV10" s="416">
        <v>276353</v>
      </c>
      <c r="AW10" s="416">
        <v>29753</v>
      </c>
      <c r="AX10" s="416">
        <v>35472</v>
      </c>
      <c r="AY10" s="416">
        <v>34763</v>
      </c>
      <c r="AZ10" s="416">
        <v>99988</v>
      </c>
      <c r="BA10" s="416">
        <v>376341</v>
      </c>
      <c r="BB10" s="416">
        <v>34668</v>
      </c>
      <c r="BC10" s="416">
        <v>47440</v>
      </c>
      <c r="BD10" s="416">
        <v>60156</v>
      </c>
      <c r="BE10" s="416">
        <v>142264</v>
      </c>
      <c r="BF10" s="416">
        <v>518605</v>
      </c>
      <c r="BG10" s="416">
        <v>-16336.094476382830</v>
      </c>
      <c r="BH10" s="314">
        <v>-0.03699131510210696</v>
      </c>
      <c r="BI10" s="416">
        <v>60849</v>
      </c>
      <c r="BJ10" s="416">
        <v>54653</v>
      </c>
      <c r="BK10" s="416">
        <v>52153</v>
      </c>
      <c r="BL10" s="416">
        <v>167655</v>
      </c>
      <c r="BM10" s="416">
        <v>37642</v>
      </c>
      <c r="BN10" s="416">
        <v>39741</v>
      </c>
      <c r="BO10" s="416">
        <v>36591</v>
      </c>
      <c r="BP10" s="416">
        <v>113974</v>
      </c>
      <c r="BQ10" s="416">
        <v>281629</v>
      </c>
      <c r="BR10" s="416">
        <v>5276</v>
      </c>
      <c r="BS10" s="314">
        <v>0.01909152424616342</v>
      </c>
      <c r="BT10" s="416">
        <v>41081</v>
      </c>
      <c r="BU10" s="416">
        <v>11328</v>
      </c>
      <c r="BV10" s="314">
        <v>0.3807347158269754</v>
      </c>
      <c r="BW10" s="416">
        <v>37417</v>
      </c>
      <c r="BX10" s="427">
        <v>1945</v>
      </c>
      <c r="BY10" s="428">
        <v>0.0548319801533604</v>
      </c>
      <c r="BZ10" s="416">
        <v>34905</v>
      </c>
      <c r="CA10" s="427">
        <f>BZ10-AY10</f>
        <v>142</v>
      </c>
      <c r="CB10" s="428">
        <f>CA10/AY10</f>
        <v>0.004084802807582775</v>
      </c>
      <c r="CC10" s="416">
        <v>113403</v>
      </c>
      <c r="CD10" s="427">
        <f>CC10-AZ10</f>
        <v>13415</v>
      </c>
      <c r="CE10" s="428">
        <f>CD10/AZ10</f>
        <v>0.1341660999319918</v>
      </c>
      <c r="CF10" s="416">
        <v>395032</v>
      </c>
      <c r="CG10" s="427">
        <f>CF10-BA10</f>
        <v>18691</v>
      </c>
      <c r="CH10" s="428">
        <f>CG10/BA10</f>
        <v>0.04966506439638519</v>
      </c>
      <c r="CI10" s="416">
        <v>45925</v>
      </c>
      <c r="CJ10" s="427">
        <f>CI10-BB10</f>
        <v>11257</v>
      </c>
      <c r="CK10" s="428">
        <f>CJ10/BB10</f>
        <v>0.3247086650513442</v>
      </c>
      <c r="CL10" s="416">
        <v>56509</v>
      </c>
      <c r="CM10" s="42">
        <f>CL10-BC10</f>
        <v>9069</v>
      </c>
      <c r="CN10" s="43">
        <f>CM10/BC10</f>
        <v>0.1911677908937605</v>
      </c>
      <c r="CO10" s="416">
        <v>75824</v>
      </c>
      <c r="CP10" s="42">
        <f>CO10-BD10</f>
        <v>15668</v>
      </c>
      <c r="CQ10" s="43">
        <f>CP10/BD10</f>
        <v>0.2604561473502228</v>
      </c>
      <c r="CR10" s="416">
        <v>178258</v>
      </c>
      <c r="CS10" s="42">
        <f>CR10-BE10</f>
        <v>35994</v>
      </c>
      <c r="CT10" s="43">
        <f>CS10/BE10</f>
        <v>0.2530084912556936</v>
      </c>
      <c r="CU10" s="416">
        <v>573290</v>
      </c>
      <c r="CV10" s="42">
        <f>CU10-BF10</f>
        <v>54685</v>
      </c>
      <c r="CW10" s="140">
        <f>CV10/BF10</f>
        <v>0.1054463416280213</v>
      </c>
    </row>
    <row r="11" ht="17" customHeight="1">
      <c r="A11" t="s" s="71">
        <v>68</v>
      </c>
      <c r="B11" s="416">
        <v>9129.921922863216</v>
      </c>
      <c r="C11" s="416">
        <v>7630.770530040319</v>
      </c>
      <c r="D11" s="416">
        <v>7589.973864109340</v>
      </c>
      <c r="E11" s="416">
        <v>24350.666317012874</v>
      </c>
      <c r="F11" s="416">
        <v>4655.836434162270</v>
      </c>
      <c r="G11" s="416">
        <v>3708.219351104703</v>
      </c>
      <c r="H11" s="416">
        <v>8015.173611685022</v>
      </c>
      <c r="I11" s="416">
        <v>16379.229396951992</v>
      </c>
      <c r="J11" s="416">
        <v>40729.857712023928</v>
      </c>
      <c r="K11" s="416">
        <v>9255</v>
      </c>
      <c r="L11" s="416">
        <v>9740</v>
      </c>
      <c r="M11" s="416">
        <v>8103.999999999999</v>
      </c>
      <c r="N11" s="416">
        <v>27099</v>
      </c>
      <c r="O11" s="416">
        <v>67828.857712023921</v>
      </c>
      <c r="P11" s="416">
        <v>8643</v>
      </c>
      <c r="Q11" s="416">
        <v>7102.000000000001</v>
      </c>
      <c r="R11" s="416">
        <v>10475.604225020872</v>
      </c>
      <c r="S11" s="416">
        <v>26220.604225020874</v>
      </c>
      <c r="T11" s="416">
        <v>94049.461937044791</v>
      </c>
      <c r="U11" s="416">
        <v>10108.944818415588</v>
      </c>
      <c r="V11" s="416">
        <v>8311.171153440540</v>
      </c>
      <c r="W11" s="416">
        <v>8050.988624691103</v>
      </c>
      <c r="X11" s="416">
        <v>26471.104596547229</v>
      </c>
      <c r="Y11" s="416">
        <v>10356.848382190687</v>
      </c>
      <c r="Z11" s="416">
        <v>10980.943002820983</v>
      </c>
      <c r="AA11" s="416">
        <v>10336</v>
      </c>
      <c r="AB11" s="416">
        <v>31673.791385011667</v>
      </c>
      <c r="AC11" s="416">
        <v>58144.889871558364</v>
      </c>
      <c r="AD11" s="416">
        <v>7991.000000000001</v>
      </c>
      <c r="AE11" s="416">
        <v>15028</v>
      </c>
      <c r="AF11" s="416">
        <v>8319</v>
      </c>
      <c r="AG11" s="416">
        <v>31338</v>
      </c>
      <c r="AH11" s="416">
        <v>89482.889871558349</v>
      </c>
      <c r="AI11" s="416">
        <v>11191</v>
      </c>
      <c r="AJ11" s="416">
        <v>9307</v>
      </c>
      <c r="AK11" s="416">
        <v>12975.68736</v>
      </c>
      <c r="AL11" s="416">
        <v>33473.68736</v>
      </c>
      <c r="AM11" s="416">
        <v>122956.5772315584</v>
      </c>
      <c r="AN11" s="416">
        <v>14795</v>
      </c>
      <c r="AO11" s="416">
        <v>12034</v>
      </c>
      <c r="AP11" s="416">
        <v>11615</v>
      </c>
      <c r="AQ11" s="416">
        <v>38444</v>
      </c>
      <c r="AR11" s="416">
        <v>8340</v>
      </c>
      <c r="AS11" s="416">
        <v>8841</v>
      </c>
      <c r="AT11" s="416">
        <v>9003</v>
      </c>
      <c r="AU11" s="416">
        <v>26184</v>
      </c>
      <c r="AV11" s="416">
        <v>64630.883874299987</v>
      </c>
      <c r="AW11" s="416">
        <v>9256</v>
      </c>
      <c r="AX11" s="416">
        <v>8685</v>
      </c>
      <c r="AY11" s="416">
        <v>9457</v>
      </c>
      <c r="AZ11" s="416">
        <v>27398</v>
      </c>
      <c r="BA11" s="416">
        <v>92028.515600499988</v>
      </c>
      <c r="BB11" s="416">
        <v>9586</v>
      </c>
      <c r="BC11" s="416">
        <v>12907</v>
      </c>
      <c r="BD11" s="416">
        <v>17049</v>
      </c>
      <c r="BE11" s="416">
        <v>39542</v>
      </c>
      <c r="BF11" s="416">
        <v>131570.5156005</v>
      </c>
      <c r="BG11" s="416">
        <v>2545.625728941639</v>
      </c>
      <c r="BH11" s="314">
        <v>0.07005675143932644</v>
      </c>
      <c r="BI11" s="416">
        <v>14490</v>
      </c>
      <c r="BJ11" s="416">
        <v>13061</v>
      </c>
      <c r="BK11" s="416">
        <v>11043</v>
      </c>
      <c r="BL11" s="416">
        <v>38594</v>
      </c>
      <c r="BM11" s="416">
        <v>7377</v>
      </c>
      <c r="BN11" s="416">
        <v>9195</v>
      </c>
      <c r="BO11" s="416">
        <v>8962</v>
      </c>
      <c r="BP11" s="416">
        <v>25534</v>
      </c>
      <c r="BQ11" s="416">
        <v>64128</v>
      </c>
      <c r="BR11" s="416">
        <v>-502.8838742999869</v>
      </c>
      <c r="BS11" s="314">
        <v>-0.007780860235147661</v>
      </c>
      <c r="BT11" s="416">
        <v>9629</v>
      </c>
      <c r="BU11" s="416">
        <v>373</v>
      </c>
      <c r="BV11" s="314">
        <v>0.04029818496110631</v>
      </c>
      <c r="BW11" s="416">
        <v>9682</v>
      </c>
      <c r="BX11" s="427">
        <v>997</v>
      </c>
      <c r="BY11" s="428">
        <v>0.1147956246401842</v>
      </c>
      <c r="BZ11" s="416">
        <v>8146</v>
      </c>
      <c r="CA11" s="427">
        <f>BZ11-AY11</f>
        <v>-1311</v>
      </c>
      <c r="CB11" s="428">
        <f>CA11/AY11</f>
        <v>-0.1386274717140742</v>
      </c>
      <c r="CC11" s="416">
        <v>27457</v>
      </c>
      <c r="CD11" s="427">
        <f>CC11-AZ11</f>
        <v>59</v>
      </c>
      <c r="CE11" s="428">
        <f>CD11/AZ11</f>
        <v>0.002153441857069859</v>
      </c>
      <c r="CF11" s="416">
        <v>91585</v>
      </c>
      <c r="CG11" s="427">
        <f>CF11-BA11</f>
        <v>-443.5156004999881</v>
      </c>
      <c r="CH11" s="428">
        <f>CG11/BA11</f>
        <v>-0.004819327983353656</v>
      </c>
      <c r="CI11" s="416">
        <v>9118</v>
      </c>
      <c r="CJ11" s="427">
        <f>CI11-BB11</f>
        <v>-468</v>
      </c>
      <c r="CK11" s="428">
        <f>CJ11/BB11</f>
        <v>-0.04882119757980388</v>
      </c>
      <c r="CL11" s="416">
        <v>14071</v>
      </c>
      <c r="CM11" s="42">
        <f>CL11-BC11</f>
        <v>1164</v>
      </c>
      <c r="CN11" s="43">
        <f>CM11/BC11</f>
        <v>0.09018362129077245</v>
      </c>
      <c r="CO11" s="416">
        <v>23271</v>
      </c>
      <c r="CP11" s="42">
        <f>CO11-BD11</f>
        <v>6222</v>
      </c>
      <c r="CQ11" s="43">
        <f>CP11/BD11</f>
        <v>0.3649480907971142</v>
      </c>
      <c r="CR11" s="416">
        <v>46460</v>
      </c>
      <c r="CS11" s="42">
        <f>CR11-BE11</f>
        <v>6918</v>
      </c>
      <c r="CT11" s="43">
        <f>CS11/BE11</f>
        <v>0.1749532143037782</v>
      </c>
      <c r="CU11" s="416">
        <v>138045</v>
      </c>
      <c r="CV11" s="42">
        <f>CU11-BF11</f>
        <v>6474.484399500012</v>
      </c>
      <c r="CW11" s="140">
        <f>CV11/BF11</f>
        <v>0.0492092348346426</v>
      </c>
    </row>
    <row r="12" ht="17" customHeight="1">
      <c r="A12" t="s" s="71">
        <v>69</v>
      </c>
      <c r="B12" s="416">
        <v>47823.1604545074</v>
      </c>
      <c r="C12" s="416">
        <v>40598.050700687731</v>
      </c>
      <c r="D12" s="416">
        <v>34740.970603747955</v>
      </c>
      <c r="E12" s="416">
        <v>123162.1817589431</v>
      </c>
      <c r="F12" s="416">
        <v>28522.975503184636</v>
      </c>
      <c r="G12" s="416">
        <v>30589.1033775175</v>
      </c>
      <c r="H12" s="416">
        <v>23825.036661960134</v>
      </c>
      <c r="I12" s="416">
        <v>82937.115542662272</v>
      </c>
      <c r="J12" s="416">
        <v>206099.2772632017</v>
      </c>
      <c r="K12" s="416">
        <v>24346</v>
      </c>
      <c r="L12" s="416">
        <v>23122</v>
      </c>
      <c r="M12" s="416">
        <v>26562</v>
      </c>
      <c r="N12" s="416">
        <v>74030</v>
      </c>
      <c r="O12" s="416">
        <v>280129.2772632017</v>
      </c>
      <c r="P12" s="416">
        <v>26202</v>
      </c>
      <c r="Q12" s="416">
        <v>33144</v>
      </c>
      <c r="R12" s="416">
        <v>44474.943751803017</v>
      </c>
      <c r="S12" s="416">
        <v>103820.943751803</v>
      </c>
      <c r="T12" s="416">
        <v>383950.2210150047</v>
      </c>
      <c r="U12" s="416">
        <v>47597.017817899221</v>
      </c>
      <c r="V12" s="416">
        <v>43388.897830528214</v>
      </c>
      <c r="W12" s="416">
        <v>38921.075074315937</v>
      </c>
      <c r="X12" s="416">
        <v>129906.9907227434</v>
      </c>
      <c r="Y12" s="416">
        <v>31349.0970826605</v>
      </c>
      <c r="Z12" s="416">
        <v>28831.110689420049</v>
      </c>
      <c r="AA12" s="416">
        <v>27053</v>
      </c>
      <c r="AB12" s="416">
        <v>87233.207772080554</v>
      </c>
      <c r="AC12" s="416">
        <v>217140.2128262147</v>
      </c>
      <c r="AD12" s="416">
        <v>28581.999999999993</v>
      </c>
      <c r="AE12" s="416">
        <v>29109</v>
      </c>
      <c r="AF12" s="416">
        <v>28363</v>
      </c>
      <c r="AG12" s="416">
        <v>86054</v>
      </c>
      <c r="AH12" s="416">
        <v>303194.2128262147</v>
      </c>
      <c r="AI12" s="416">
        <v>25609</v>
      </c>
      <c r="AJ12" s="416">
        <v>38540</v>
      </c>
      <c r="AK12" s="416">
        <v>48225.99486</v>
      </c>
      <c r="AL12" s="416">
        <v>112374.99486</v>
      </c>
      <c r="AM12" s="416">
        <v>415569.2076862147</v>
      </c>
      <c r="AN12" s="416">
        <v>47288.000000000007</v>
      </c>
      <c r="AO12" s="416">
        <v>37943.999999999993</v>
      </c>
      <c r="AP12" s="416">
        <v>40737</v>
      </c>
      <c r="AQ12" s="416">
        <v>125969</v>
      </c>
      <c r="AR12" s="416">
        <v>32576</v>
      </c>
      <c r="AS12" s="416">
        <v>28032</v>
      </c>
      <c r="AT12" s="416">
        <v>25148</v>
      </c>
      <c r="AU12" s="416">
        <v>85756</v>
      </c>
      <c r="AV12" s="416">
        <v>211703.0852292</v>
      </c>
      <c r="AW12" s="416">
        <v>20497</v>
      </c>
      <c r="AX12" s="416">
        <v>26787</v>
      </c>
      <c r="AY12" s="416">
        <v>25306</v>
      </c>
      <c r="AZ12" s="416">
        <v>72590</v>
      </c>
      <c r="BA12" s="416">
        <v>284292.37024648</v>
      </c>
      <c r="BB12" s="416">
        <v>25082</v>
      </c>
      <c r="BC12" s="416">
        <v>34533</v>
      </c>
      <c r="BD12" s="416">
        <v>43107</v>
      </c>
      <c r="BE12" s="416">
        <v>102722</v>
      </c>
      <c r="BF12" s="416">
        <v>387014.37024648</v>
      </c>
      <c r="BG12" s="416">
        <v>-18901.842579734686</v>
      </c>
      <c r="BH12" s="314">
        <v>-0.06871259205830216</v>
      </c>
      <c r="BI12" s="416">
        <v>46359</v>
      </c>
      <c r="BJ12" s="416">
        <v>41592</v>
      </c>
      <c r="BK12" s="416">
        <v>41110</v>
      </c>
      <c r="BL12" s="416">
        <v>129061</v>
      </c>
      <c r="BM12" s="416">
        <v>30265</v>
      </c>
      <c r="BN12" s="416">
        <v>30546</v>
      </c>
      <c r="BO12" s="416">
        <v>27629</v>
      </c>
      <c r="BP12" s="416">
        <v>88440</v>
      </c>
      <c r="BQ12" s="416">
        <v>217501</v>
      </c>
      <c r="BR12" s="416">
        <v>5797.914770800009</v>
      </c>
      <c r="BS12" s="314">
        <v>0.02738701122150821</v>
      </c>
      <c r="BT12" s="416">
        <v>31452</v>
      </c>
      <c r="BU12" s="416">
        <v>10955</v>
      </c>
      <c r="BV12" s="314">
        <v>0.5344684587988486</v>
      </c>
      <c r="BW12" s="416">
        <v>27735</v>
      </c>
      <c r="BX12" s="427">
        <v>948</v>
      </c>
      <c r="BY12" s="428">
        <v>0.03539030126553926</v>
      </c>
      <c r="BZ12" s="416">
        <v>26759</v>
      </c>
      <c r="CA12" s="427">
        <f>BZ12-AY12</f>
        <v>1453</v>
      </c>
      <c r="CB12" s="428">
        <f>CA12/AY12</f>
        <v>0.05741721330909666</v>
      </c>
      <c r="CC12" s="416">
        <v>85946</v>
      </c>
      <c r="CD12" s="427">
        <f>CC12-AZ12</f>
        <v>13356</v>
      </c>
      <c r="CE12" s="428">
        <f>CD12/AZ12</f>
        <v>0.1839922854387657</v>
      </c>
      <c r="CF12" s="416">
        <v>303447</v>
      </c>
      <c r="CG12" s="427">
        <f>CF12-BA12</f>
        <v>19154.629753520014</v>
      </c>
      <c r="CH12" s="428">
        <f>CG12/BA12</f>
        <v>0.06737651712887353</v>
      </c>
      <c r="CI12" s="416">
        <v>36807</v>
      </c>
      <c r="CJ12" s="427">
        <f>CI12-BB12</f>
        <v>11725</v>
      </c>
      <c r="CK12" s="428">
        <f>CJ12/BB12</f>
        <v>0.4674667091938442</v>
      </c>
      <c r="CL12" s="416">
        <v>42438</v>
      </c>
      <c r="CM12" s="42">
        <f>CL12-BC12</f>
        <v>7905</v>
      </c>
      <c r="CN12" s="43">
        <f>CM12/BC12</f>
        <v>0.2289114759794979</v>
      </c>
      <c r="CO12" s="416">
        <v>52553</v>
      </c>
      <c r="CP12" s="42">
        <f>CO12-BD12</f>
        <v>9446</v>
      </c>
      <c r="CQ12" s="43">
        <f>CP12/BD12</f>
        <v>0.2191291437585543</v>
      </c>
      <c r="CR12" s="416">
        <v>131798</v>
      </c>
      <c r="CS12" s="42">
        <f>CR12-BE12</f>
        <v>29076</v>
      </c>
      <c r="CT12" s="43">
        <f>CS12/BE12</f>
        <v>0.2830552364634645</v>
      </c>
      <c r="CU12" s="416">
        <v>435245</v>
      </c>
      <c r="CV12" s="42">
        <f>CU12-BF12</f>
        <v>48230.629753520014</v>
      </c>
      <c r="CW12" s="140">
        <f>CV12/BF12</f>
        <v>0.1246223227390836</v>
      </c>
    </row>
    <row r="13" ht="17" customHeight="1">
      <c r="A13" t="s" s="61">
        <v>70</v>
      </c>
      <c r="B13" s="416">
        <v>247956</v>
      </c>
      <c r="C13" s="416">
        <v>210096.8342267094</v>
      </c>
      <c r="D13" s="416">
        <v>196648.0713918505</v>
      </c>
      <c r="E13" s="416">
        <v>654700.9056185599</v>
      </c>
      <c r="F13" s="416">
        <v>146372.2769164076</v>
      </c>
      <c r="G13" s="416">
        <v>138255.597407375</v>
      </c>
      <c r="H13" s="416">
        <v>122747.5786555328</v>
      </c>
      <c r="I13" s="416">
        <v>407375.4529793154</v>
      </c>
      <c r="J13" s="416">
        <v>1062076.358597875</v>
      </c>
      <c r="K13" s="416">
        <v>130765</v>
      </c>
      <c r="L13" s="416">
        <v>121097</v>
      </c>
      <c r="M13" s="416">
        <v>140745</v>
      </c>
      <c r="N13" s="416">
        <v>392607</v>
      </c>
      <c r="O13" s="416">
        <v>1454683.358597875</v>
      </c>
      <c r="P13" s="416">
        <v>170861</v>
      </c>
      <c r="Q13" s="416">
        <v>201313</v>
      </c>
      <c r="R13" s="416">
        <v>254022.6894046417</v>
      </c>
      <c r="S13" s="416">
        <v>626196.6894046417</v>
      </c>
      <c r="T13" s="416">
        <v>2080880.048002517</v>
      </c>
      <c r="U13" s="416">
        <v>284469.8345603286</v>
      </c>
      <c r="V13" s="416">
        <v>257939.9648839394</v>
      </c>
      <c r="W13" s="416">
        <v>210943.9093771326</v>
      </c>
      <c r="X13" s="416">
        <v>753353.7088214005</v>
      </c>
      <c r="Y13" s="416">
        <v>176921.4456234941</v>
      </c>
      <c r="Z13" s="416">
        <v>178797.1045223307</v>
      </c>
      <c r="AA13" s="416">
        <v>130173</v>
      </c>
      <c r="AB13" s="416">
        <v>485891.5501458248</v>
      </c>
      <c r="AC13" s="416">
        <v>1239245.258967225</v>
      </c>
      <c r="AD13" s="416">
        <v>140298</v>
      </c>
      <c r="AE13" s="416">
        <v>164145</v>
      </c>
      <c r="AF13" s="416">
        <v>141340</v>
      </c>
      <c r="AG13" s="416">
        <v>445783</v>
      </c>
      <c r="AH13" s="416">
        <v>1685028.258967225</v>
      </c>
      <c r="AI13" s="416">
        <v>148584</v>
      </c>
      <c r="AJ13" s="416">
        <v>188028</v>
      </c>
      <c r="AK13" s="416">
        <v>263929.64813</v>
      </c>
      <c r="AL13" s="416">
        <v>600541.6481300001</v>
      </c>
      <c r="AM13" s="416">
        <v>2285569.907097226</v>
      </c>
      <c r="AN13" s="416">
        <v>270299</v>
      </c>
      <c r="AO13" s="416">
        <v>238509</v>
      </c>
      <c r="AP13" s="416">
        <v>258960</v>
      </c>
      <c r="AQ13" s="416">
        <v>767768</v>
      </c>
      <c r="AR13" s="416">
        <v>210706</v>
      </c>
      <c r="AS13" s="416">
        <v>185470</v>
      </c>
      <c r="AT13" s="416">
        <v>135464</v>
      </c>
      <c r="AU13" s="416">
        <v>531640</v>
      </c>
      <c r="AV13" s="416">
        <v>1299408</v>
      </c>
      <c r="AW13" s="416">
        <v>140724</v>
      </c>
      <c r="AX13" s="416">
        <v>134132</v>
      </c>
      <c r="AY13" s="416">
        <v>144985</v>
      </c>
      <c r="AZ13" s="416">
        <v>419841</v>
      </c>
      <c r="BA13" s="416">
        <v>1719249</v>
      </c>
      <c r="BB13" s="416">
        <v>168320</v>
      </c>
      <c r="BC13" s="416">
        <v>188326</v>
      </c>
      <c r="BD13" s="416">
        <v>239050</v>
      </c>
      <c r="BE13" s="416">
        <v>595696</v>
      </c>
      <c r="BF13" s="416">
        <v>2314945</v>
      </c>
      <c r="BG13" s="416">
        <v>34220.741032774560</v>
      </c>
      <c r="BH13" s="314">
        <v>0.01285241497604517</v>
      </c>
      <c r="BI13" s="416">
        <v>251754</v>
      </c>
      <c r="BJ13" s="416">
        <v>215987</v>
      </c>
      <c r="BK13" s="416">
        <v>228454</v>
      </c>
      <c r="BL13" s="416">
        <v>696195</v>
      </c>
      <c r="BM13" s="416">
        <v>166604</v>
      </c>
      <c r="BN13" s="416">
        <v>190105</v>
      </c>
      <c r="BO13" s="416">
        <v>151541</v>
      </c>
      <c r="BP13" s="416">
        <v>508250</v>
      </c>
      <c r="BQ13" s="416">
        <v>1204445</v>
      </c>
      <c r="BR13" s="416">
        <v>-94963</v>
      </c>
      <c r="BS13" s="314">
        <v>-0.0730817418393607</v>
      </c>
      <c r="BT13" s="416">
        <v>150303</v>
      </c>
      <c r="BU13" s="416">
        <v>9579</v>
      </c>
      <c r="BV13" s="314">
        <v>0.06806941246695659</v>
      </c>
      <c r="BW13" s="416">
        <v>135839</v>
      </c>
      <c r="BX13" s="427">
        <v>1707</v>
      </c>
      <c r="BY13" s="428">
        <v>0.01272626964482748</v>
      </c>
      <c r="BZ13" s="416">
        <v>177854</v>
      </c>
      <c r="CA13" s="427">
        <f>BZ13-AY13</f>
        <v>32869</v>
      </c>
      <c r="CB13" s="428">
        <f>CA13/AY13</f>
        <v>0.2267062109873435</v>
      </c>
      <c r="CC13" s="416">
        <v>463996</v>
      </c>
      <c r="CD13" s="427">
        <f>CC13-AZ13</f>
        <v>44155</v>
      </c>
      <c r="CE13" s="428">
        <f>CD13/AZ13</f>
        <v>0.1051707670284703</v>
      </c>
      <c r="CF13" s="416">
        <v>1668441</v>
      </c>
      <c r="CG13" s="427">
        <f>CF13-BA13</f>
        <v>-50808</v>
      </c>
      <c r="CH13" s="428">
        <f>CG13/BA13</f>
        <v>-0.02955243830300323</v>
      </c>
      <c r="CI13" s="416">
        <v>223583</v>
      </c>
      <c r="CJ13" s="427">
        <f>CI13-BB13</f>
        <v>55263</v>
      </c>
      <c r="CK13" s="428">
        <f>CJ13/BB13</f>
        <v>0.3283210551330799</v>
      </c>
      <c r="CL13" s="416">
        <v>252733</v>
      </c>
      <c r="CM13" s="42">
        <f>CL13-BC13</f>
        <v>64407</v>
      </c>
      <c r="CN13" s="43">
        <f>CM13/BC13</f>
        <v>0.3419973875088941</v>
      </c>
      <c r="CO13" s="416">
        <v>342352</v>
      </c>
      <c r="CP13" s="42">
        <f>CO13-BD13</f>
        <v>103302</v>
      </c>
      <c r="CQ13" s="43">
        <f>CP13/BD13</f>
        <v>0.4321355364986404</v>
      </c>
      <c r="CR13" s="416">
        <v>818668</v>
      </c>
      <c r="CS13" s="42">
        <f>CR13-BE13</f>
        <v>222972</v>
      </c>
      <c r="CT13" s="43">
        <f>CS13/BE13</f>
        <v>0.374305014638339</v>
      </c>
      <c r="CU13" s="416">
        <v>2487109</v>
      </c>
      <c r="CV13" s="42">
        <f>CU13-BF13</f>
        <v>172164</v>
      </c>
      <c r="CW13" s="140">
        <f>CV13/BF13</f>
        <v>0.07437066539377825</v>
      </c>
    </row>
    <row r="14" ht="17" customHeight="1">
      <c r="A14" t="s" s="71">
        <v>71</v>
      </c>
      <c r="B14" s="416">
        <v>58834.999999999985</v>
      </c>
      <c r="C14" s="416">
        <v>49394.963201682054</v>
      </c>
      <c r="D14" s="416">
        <v>48317.863274529322</v>
      </c>
      <c r="E14" s="416">
        <v>156547.8264762114</v>
      </c>
      <c r="F14" s="416">
        <v>34723.037653333347</v>
      </c>
      <c r="G14" s="416">
        <v>28322.963011597007</v>
      </c>
      <c r="H14" s="416">
        <v>25032.786170252930</v>
      </c>
      <c r="I14" s="416">
        <v>88078.786835183288</v>
      </c>
      <c r="J14" s="416">
        <v>244626.6384105122</v>
      </c>
      <c r="K14" s="416">
        <v>29138.000000000007</v>
      </c>
      <c r="L14" s="416">
        <v>32778</v>
      </c>
      <c r="M14" s="416">
        <v>33733</v>
      </c>
      <c r="N14" s="416">
        <v>95649</v>
      </c>
      <c r="O14" s="416">
        <v>340275.6384105121</v>
      </c>
      <c r="P14" s="416">
        <v>35148</v>
      </c>
      <c r="Q14" s="416">
        <v>45755</v>
      </c>
      <c r="R14" s="416">
        <v>60285.836289700492</v>
      </c>
      <c r="S14" s="416">
        <v>141188.8362897005</v>
      </c>
      <c r="T14" s="416">
        <v>481464.4747002126</v>
      </c>
      <c r="U14" s="416">
        <v>66670.999999999985</v>
      </c>
      <c r="V14" s="416">
        <v>58243.761434217</v>
      </c>
      <c r="W14" s="416">
        <v>46256.085482528215</v>
      </c>
      <c r="X14" s="416">
        <v>171170.8469167452</v>
      </c>
      <c r="Y14" s="416">
        <v>36578.156529886321</v>
      </c>
      <c r="Z14" s="416">
        <v>28857.806019589760</v>
      </c>
      <c r="AA14" s="416">
        <v>27661</v>
      </c>
      <c r="AB14" s="416">
        <v>93096.962549476069</v>
      </c>
      <c r="AC14" s="416">
        <v>264267.8259966095</v>
      </c>
      <c r="AD14" s="416">
        <v>31725</v>
      </c>
      <c r="AE14" s="416">
        <v>39110.000000000007</v>
      </c>
      <c r="AF14" s="416">
        <v>33103.999999999993</v>
      </c>
      <c r="AG14" s="416">
        <v>103939</v>
      </c>
      <c r="AH14" s="416">
        <v>368206.8259966095</v>
      </c>
      <c r="AI14" s="416">
        <v>32981</v>
      </c>
      <c r="AJ14" s="416">
        <v>39768</v>
      </c>
      <c r="AK14" s="416">
        <v>58977.348479999993</v>
      </c>
      <c r="AL14" s="416">
        <v>131726.34848</v>
      </c>
      <c r="AM14" s="416">
        <v>499933.1744766095</v>
      </c>
      <c r="AN14" s="416">
        <v>60714.999999999993</v>
      </c>
      <c r="AO14" s="416">
        <v>53480.000000000007</v>
      </c>
      <c r="AP14" s="416">
        <v>45404</v>
      </c>
      <c r="AQ14" s="416">
        <v>159599</v>
      </c>
      <c r="AR14" s="416">
        <v>34288</v>
      </c>
      <c r="AS14" s="416">
        <v>34589</v>
      </c>
      <c r="AT14" s="416">
        <v>28538</v>
      </c>
      <c r="AU14" s="416">
        <v>97415</v>
      </c>
      <c r="AV14" s="416">
        <v>257007.53679828</v>
      </c>
      <c r="AW14" s="416">
        <v>33194</v>
      </c>
      <c r="AX14" s="416">
        <v>31313</v>
      </c>
      <c r="AY14" s="416">
        <v>31690</v>
      </c>
      <c r="AZ14" s="416">
        <v>96197</v>
      </c>
      <c r="BA14" s="416">
        <v>353203.11400073</v>
      </c>
      <c r="BB14" s="416">
        <v>34764</v>
      </c>
      <c r="BC14" s="416">
        <v>37411</v>
      </c>
      <c r="BD14" s="416">
        <v>49955</v>
      </c>
      <c r="BE14" s="416">
        <v>122130</v>
      </c>
      <c r="BF14" s="416">
        <v>475333.11400073</v>
      </c>
      <c r="BG14" s="416">
        <v>-15003.711995879537</v>
      </c>
      <c r="BH14" s="314">
        <v>-0.04920669747838569</v>
      </c>
      <c r="BI14" s="416">
        <v>59402</v>
      </c>
      <c r="BJ14" s="416">
        <v>50941</v>
      </c>
      <c r="BK14" s="416">
        <v>48320</v>
      </c>
      <c r="BL14" s="416">
        <v>158663</v>
      </c>
      <c r="BM14" s="416">
        <v>36461</v>
      </c>
      <c r="BN14" s="416">
        <v>31235</v>
      </c>
      <c r="BO14" s="416">
        <v>28107</v>
      </c>
      <c r="BP14" s="416">
        <v>95803</v>
      </c>
      <c r="BQ14" s="416">
        <v>254466</v>
      </c>
      <c r="BR14" s="416">
        <v>-2541.536798280024</v>
      </c>
      <c r="BS14" s="314">
        <v>-0.009888958238119002</v>
      </c>
      <c r="BT14" s="416">
        <v>32224</v>
      </c>
      <c r="BU14" s="416">
        <v>-970</v>
      </c>
      <c r="BV14" s="314">
        <v>-0.02922214858106887</v>
      </c>
      <c r="BW14" s="416">
        <v>27050</v>
      </c>
      <c r="BX14" s="427">
        <v>-4263</v>
      </c>
      <c r="BY14" s="428">
        <v>-0.1361415386580653</v>
      </c>
      <c r="BZ14" s="416">
        <v>25351</v>
      </c>
      <c r="CA14" s="427">
        <f>BZ14-AY14</f>
        <v>-6339</v>
      </c>
      <c r="CB14" s="428">
        <f>CA14/AY14</f>
        <v>-0.2000315556958031</v>
      </c>
      <c r="CC14" s="416">
        <v>84625</v>
      </c>
      <c r="CD14" s="427">
        <f>CC14-AZ14</f>
        <v>-11572</v>
      </c>
      <c r="CE14" s="428">
        <f>CD14/AZ14</f>
        <v>-0.1202948116885142</v>
      </c>
      <c r="CF14" s="416">
        <v>339091</v>
      </c>
      <c r="CG14" s="427">
        <f>CF14-BA14</f>
        <v>-14112.114000729984</v>
      </c>
      <c r="CH14" s="428">
        <f>CG14/BA14</f>
        <v>-0.03995467039030923</v>
      </c>
      <c r="CI14" s="416">
        <v>31291</v>
      </c>
      <c r="CJ14" s="427">
        <f>CI14-BB14</f>
        <v>-3473</v>
      </c>
      <c r="CK14" s="428">
        <f>CJ14/BB14</f>
        <v>-0.09990219767575653</v>
      </c>
      <c r="CL14" s="416">
        <v>43595</v>
      </c>
      <c r="CM14" s="42">
        <f>CL14-BC14</f>
        <v>6184</v>
      </c>
      <c r="CN14" s="43">
        <f>CM14/BC14</f>
        <v>0.1652989762369357</v>
      </c>
      <c r="CO14" s="416">
        <v>60271</v>
      </c>
      <c r="CP14" s="42">
        <f>CO14-BD14</f>
        <v>10316</v>
      </c>
      <c r="CQ14" s="43">
        <f>CP14/BD14</f>
        <v>0.2065058552697428</v>
      </c>
      <c r="CR14" s="416">
        <v>135157</v>
      </c>
      <c r="CS14" s="42">
        <f>CR14-BE14</f>
        <v>13027</v>
      </c>
      <c r="CT14" s="43">
        <f>CS14/BE14</f>
        <v>0.1066650290673872</v>
      </c>
      <c r="CU14" s="416">
        <v>474248</v>
      </c>
      <c r="CV14" s="42">
        <f>CU14-BF14</f>
        <v>-1085.114000729984</v>
      </c>
      <c r="CW14" s="140">
        <f>CV14/BF14</f>
        <v>-0.002282849582258048</v>
      </c>
    </row>
    <row r="15" ht="17" customHeight="1">
      <c r="A15" t="s" s="71">
        <v>72</v>
      </c>
      <c r="B15" s="416">
        <v>79814</v>
      </c>
      <c r="C15" s="416">
        <v>67370.760971420648</v>
      </c>
      <c r="D15" s="416">
        <v>59841.828944263230</v>
      </c>
      <c r="E15" s="416">
        <v>207026.5899156839</v>
      </c>
      <c r="F15" s="416">
        <v>45669.017292531295</v>
      </c>
      <c r="G15" s="416">
        <v>36766.113385045537</v>
      </c>
      <c r="H15" s="416">
        <v>32619.9800146726</v>
      </c>
      <c r="I15" s="416">
        <v>115055.1106922494</v>
      </c>
      <c r="J15" s="416">
        <v>322081.6982948701</v>
      </c>
      <c r="K15" s="416">
        <v>36798</v>
      </c>
      <c r="L15" s="416">
        <v>27418</v>
      </c>
      <c r="M15" s="416">
        <v>40529.999999999993</v>
      </c>
      <c r="N15" s="416">
        <v>104746</v>
      </c>
      <c r="O15" s="416">
        <v>426827.6982948702</v>
      </c>
      <c r="P15" s="416">
        <v>54123.000000000007</v>
      </c>
      <c r="Q15" s="416">
        <v>68281</v>
      </c>
      <c r="R15" s="416">
        <v>77816.879612764737</v>
      </c>
      <c r="S15" s="416">
        <v>200220.8796127648</v>
      </c>
      <c r="T15" s="416">
        <v>627048.5779076349</v>
      </c>
      <c r="U15" s="416">
        <v>82642.999999999985</v>
      </c>
      <c r="V15" s="416">
        <v>74577.126913269865</v>
      </c>
      <c r="W15" s="416">
        <v>62597.971860298552</v>
      </c>
      <c r="X15" s="416">
        <v>219818.0987735684</v>
      </c>
      <c r="Y15" s="416">
        <v>52081.088819044649</v>
      </c>
      <c r="Z15" s="416">
        <v>54666.695697048825</v>
      </c>
      <c r="AA15" s="416">
        <v>31079</v>
      </c>
      <c r="AB15" s="416">
        <v>137826.7845160935</v>
      </c>
      <c r="AC15" s="416">
        <v>357644.9256315278</v>
      </c>
      <c r="AD15" s="416">
        <v>31987</v>
      </c>
      <c r="AE15" s="416">
        <v>56243.000000000007</v>
      </c>
      <c r="AF15" s="416">
        <v>37780</v>
      </c>
      <c r="AG15" s="416">
        <v>126010</v>
      </c>
      <c r="AH15" s="416">
        <v>483654.9256315278</v>
      </c>
      <c r="AI15" s="416">
        <v>49630</v>
      </c>
      <c r="AJ15" s="416">
        <v>66138.000000000015</v>
      </c>
      <c r="AK15" s="416">
        <v>94340.65929</v>
      </c>
      <c r="AL15" s="416">
        <v>210108.65929</v>
      </c>
      <c r="AM15" s="416">
        <v>693763.5849215278</v>
      </c>
      <c r="AN15" s="416">
        <v>93825.000000000015</v>
      </c>
      <c r="AO15" s="416">
        <v>83838.999999999985</v>
      </c>
      <c r="AP15" s="416">
        <v>113065</v>
      </c>
      <c r="AQ15" s="416">
        <v>290729</v>
      </c>
      <c r="AR15" s="416">
        <v>77946</v>
      </c>
      <c r="AS15" s="416">
        <v>64439</v>
      </c>
      <c r="AT15" s="416">
        <v>25740</v>
      </c>
      <c r="AU15" s="416">
        <v>168125</v>
      </c>
      <c r="AV15" s="416">
        <v>458804.87415898</v>
      </c>
      <c r="AW15" s="416">
        <v>39086</v>
      </c>
      <c r="AX15" s="416">
        <v>30976</v>
      </c>
      <c r="AY15" s="416">
        <v>23587</v>
      </c>
      <c r="AZ15" s="416">
        <v>93649</v>
      </c>
      <c r="BA15" s="416">
        <v>552454.4326474799</v>
      </c>
      <c r="BB15" s="416">
        <v>57084</v>
      </c>
      <c r="BC15" s="416">
        <v>67392</v>
      </c>
      <c r="BD15" s="416">
        <v>82044</v>
      </c>
      <c r="BE15" s="416">
        <v>206520</v>
      </c>
      <c r="BF15" s="416">
        <v>758974.4326474799</v>
      </c>
      <c r="BG15" s="416">
        <v>68799.507015952142</v>
      </c>
      <c r="BH15" s="314">
        <v>0.09399577773072099</v>
      </c>
      <c r="BI15" s="416">
        <v>78870</v>
      </c>
      <c r="BJ15" s="416">
        <v>67924</v>
      </c>
      <c r="BK15" s="416">
        <v>84114</v>
      </c>
      <c r="BL15" s="416">
        <v>230908</v>
      </c>
      <c r="BM15" s="416">
        <v>59487</v>
      </c>
      <c r="BN15" s="416">
        <v>70015</v>
      </c>
      <c r="BO15" s="416">
        <v>49112</v>
      </c>
      <c r="BP15" s="416">
        <v>178614</v>
      </c>
      <c r="BQ15" s="416">
        <v>409522</v>
      </c>
      <c r="BR15" s="416">
        <v>-49282.874158979976</v>
      </c>
      <c r="BS15" s="314">
        <v>-0.1074157598027239</v>
      </c>
      <c r="BT15" s="416">
        <v>36467</v>
      </c>
      <c r="BU15" s="416">
        <v>-2619</v>
      </c>
      <c r="BV15" s="314">
        <v>-0.06700608913677532</v>
      </c>
      <c r="BW15" s="416">
        <v>39782</v>
      </c>
      <c r="BX15" s="427">
        <v>8806</v>
      </c>
      <c r="BY15" s="428">
        <v>0.2842846074380165</v>
      </c>
      <c r="BZ15" s="416">
        <v>59665</v>
      </c>
      <c r="CA15" s="427">
        <f>BZ15-AY15</f>
        <v>36078</v>
      </c>
      <c r="CB15" s="428">
        <f>CA15/AY15</f>
        <v>1.529571374061983</v>
      </c>
      <c r="CC15" s="416">
        <v>135914</v>
      </c>
      <c r="CD15" s="427">
        <f>CC15-AZ15</f>
        <v>42265</v>
      </c>
      <c r="CE15" s="428">
        <f>CD15/AZ15</f>
        <v>0.4513128810772138</v>
      </c>
      <c r="CF15" s="416">
        <v>545436</v>
      </c>
      <c r="CG15" s="427">
        <f>CF15-BA15</f>
        <v>-7018.432647479931</v>
      </c>
      <c r="CH15" s="428">
        <f>CG15/BA15</f>
        <v>-0.01270409328394036</v>
      </c>
      <c r="CI15" s="416">
        <v>79096</v>
      </c>
      <c r="CJ15" s="427">
        <f>CI15-BB15</f>
        <v>22012</v>
      </c>
      <c r="CK15" s="428">
        <f>CJ15/BB15</f>
        <v>0.3856071753906524</v>
      </c>
      <c r="CL15" s="416">
        <v>94633</v>
      </c>
      <c r="CM15" s="42">
        <f>CL15-BC15</f>
        <v>27241</v>
      </c>
      <c r="CN15" s="43">
        <f>CM15/BC15</f>
        <v>0.4042171177587844</v>
      </c>
      <c r="CO15" s="416">
        <v>123416</v>
      </c>
      <c r="CP15" s="42">
        <f>CO15-BD15</f>
        <v>41372</v>
      </c>
      <c r="CQ15" s="43">
        <f>CP15/BD15</f>
        <v>0.5042660036078201</v>
      </c>
      <c r="CR15" s="416">
        <v>297145</v>
      </c>
      <c r="CS15" s="42">
        <f>CR15-BE15</f>
        <v>90625</v>
      </c>
      <c r="CT15" s="43">
        <f>CS15/BE15</f>
        <v>0.4388194847956615</v>
      </c>
      <c r="CU15" s="416">
        <v>842581</v>
      </c>
      <c r="CV15" s="42">
        <f>CU15-BF15</f>
        <v>83606.567352520069</v>
      </c>
      <c r="CW15" s="140">
        <f>CV15/BF15</f>
        <v>0.1101572908864411</v>
      </c>
    </row>
    <row r="16" ht="17" customHeight="1">
      <c r="A16" t="s" s="71">
        <v>73</v>
      </c>
      <c r="B16" s="416">
        <v>39090</v>
      </c>
      <c r="C16" s="416">
        <v>33760.882330611668</v>
      </c>
      <c r="D16" s="416">
        <v>29027.956762920050</v>
      </c>
      <c r="E16" s="416">
        <v>101878.8390935317</v>
      </c>
      <c r="F16" s="416">
        <v>20505.962839673361</v>
      </c>
      <c r="G16" s="416">
        <v>19354.7149872585</v>
      </c>
      <c r="H16" s="416">
        <v>14758.097139222435</v>
      </c>
      <c r="I16" s="416">
        <v>54618.774966154291</v>
      </c>
      <c r="J16" s="416">
        <v>156497.5969241895</v>
      </c>
      <c r="K16" s="416">
        <v>16528</v>
      </c>
      <c r="L16" s="416">
        <v>21172</v>
      </c>
      <c r="M16" s="416">
        <v>13429</v>
      </c>
      <c r="N16" s="416">
        <v>51129</v>
      </c>
      <c r="O16" s="416">
        <v>207626.5969241895</v>
      </c>
      <c r="P16" s="416">
        <v>18450</v>
      </c>
      <c r="Q16" s="416">
        <v>24947</v>
      </c>
      <c r="R16" s="416">
        <v>37697.751531570240</v>
      </c>
      <c r="S16" s="416">
        <v>81094.751531570233</v>
      </c>
      <c r="T16" s="416">
        <v>288721.3484557598</v>
      </c>
      <c r="U16" s="416">
        <v>42914.999999999993</v>
      </c>
      <c r="V16" s="416">
        <v>40789.980167500631</v>
      </c>
      <c r="W16" s="416">
        <v>32388.082422654046</v>
      </c>
      <c r="X16" s="416">
        <v>116093.0625901547</v>
      </c>
      <c r="Y16" s="416">
        <v>20282.9193134897</v>
      </c>
      <c r="Z16" s="416">
        <v>9844.866552144736</v>
      </c>
      <c r="AA16" s="416">
        <v>14078</v>
      </c>
      <c r="AB16" s="416">
        <v>44205.785865634432</v>
      </c>
      <c r="AC16" s="416">
        <v>160298.842698688</v>
      </c>
      <c r="AD16" s="416">
        <v>3787</v>
      </c>
      <c r="AE16" s="416">
        <v>21499</v>
      </c>
      <c r="AF16" s="416">
        <v>18656</v>
      </c>
      <c r="AG16" s="416">
        <v>43942</v>
      </c>
      <c r="AH16" s="416">
        <v>204240.842698688</v>
      </c>
      <c r="AI16" s="416">
        <v>18655</v>
      </c>
      <c r="AJ16" s="416">
        <v>23629</v>
      </c>
      <c r="AK16" s="416">
        <v>38968.54</v>
      </c>
      <c r="AL16" s="416">
        <v>81252.540000000008</v>
      </c>
      <c r="AM16" s="416">
        <v>285493.3826986881</v>
      </c>
      <c r="AN16" s="416">
        <v>41513</v>
      </c>
      <c r="AO16" s="416">
        <v>34267</v>
      </c>
      <c r="AP16" s="416">
        <v>27597</v>
      </c>
      <c r="AQ16" s="416">
        <v>103377</v>
      </c>
      <c r="AR16" s="416">
        <v>19948</v>
      </c>
      <c r="AS16" s="416">
        <v>13913</v>
      </c>
      <c r="AT16" s="416">
        <v>12638</v>
      </c>
      <c r="AU16" s="416">
        <v>46499</v>
      </c>
      <c r="AV16" s="416">
        <v>149874.25554848</v>
      </c>
      <c r="AW16" s="416">
        <v>14852</v>
      </c>
      <c r="AX16" s="416">
        <v>22891</v>
      </c>
      <c r="AY16" s="416">
        <v>13329</v>
      </c>
      <c r="AZ16" s="416">
        <v>51072</v>
      </c>
      <c r="BA16" s="416">
        <v>200946.15483104</v>
      </c>
      <c r="BB16" s="416">
        <v>18979</v>
      </c>
      <c r="BC16" s="416">
        <v>22482</v>
      </c>
      <c r="BD16" s="416">
        <v>35999</v>
      </c>
      <c r="BE16" s="416">
        <v>77460</v>
      </c>
      <c r="BF16" s="416">
        <v>278406.15483104</v>
      </c>
      <c r="BG16" s="416">
        <v>-3294.687867648085</v>
      </c>
      <c r="BH16" s="314">
        <v>-0.0248244908538845</v>
      </c>
      <c r="BI16" s="416">
        <v>41157</v>
      </c>
      <c r="BJ16" s="416">
        <v>32636</v>
      </c>
      <c r="BK16" s="416">
        <v>24065</v>
      </c>
      <c r="BL16" s="416">
        <v>97858</v>
      </c>
      <c r="BM16" s="416">
        <v>17046</v>
      </c>
      <c r="BN16" s="416">
        <v>9762</v>
      </c>
      <c r="BO16" s="416">
        <v>16014</v>
      </c>
      <c r="BP16" s="416">
        <v>42822</v>
      </c>
      <c r="BQ16" s="416">
        <v>140680</v>
      </c>
      <c r="BR16" s="416">
        <v>-9194.255548479967</v>
      </c>
      <c r="BS16" s="314">
        <v>-0.06134646350590808</v>
      </c>
      <c r="BT16" s="416">
        <v>7682</v>
      </c>
      <c r="BU16" s="416">
        <v>-7170</v>
      </c>
      <c r="BV16" s="314">
        <v>-0.4827632642068408</v>
      </c>
      <c r="BW16" s="416">
        <v>23994</v>
      </c>
      <c r="BX16" s="427">
        <v>1103</v>
      </c>
      <c r="BY16" s="428">
        <v>0.04818487615219955</v>
      </c>
      <c r="BZ16" s="416">
        <v>11825</v>
      </c>
      <c r="CA16" s="427">
        <f>BZ16-AY16</f>
        <v>-1504</v>
      </c>
      <c r="CB16" s="428">
        <f>CA16/AY16</f>
        <v>-0.1128366719183735</v>
      </c>
      <c r="CC16" s="416">
        <v>43501</v>
      </c>
      <c r="CD16" s="427">
        <f>CC16-AZ16</f>
        <v>-7571</v>
      </c>
      <c r="CE16" s="428">
        <f>CD16/AZ16</f>
        <v>-0.1482416979949875</v>
      </c>
      <c r="CF16" s="416">
        <v>184181</v>
      </c>
      <c r="CG16" s="427">
        <f>CF16-BA16</f>
        <v>-16765.154831039952</v>
      </c>
      <c r="CH16" s="428">
        <f>CG16/BA16</f>
        <v>-0.0834310805555671</v>
      </c>
      <c r="CI16" s="416">
        <v>23351</v>
      </c>
      <c r="CJ16" s="427">
        <f>CI16-BB16</f>
        <v>4372</v>
      </c>
      <c r="CK16" s="428">
        <f>CJ16/BB16</f>
        <v>0.2303598714368512</v>
      </c>
      <c r="CL16" s="416">
        <v>27499</v>
      </c>
      <c r="CM16" s="42">
        <f>CL16-BC16</f>
        <v>5017</v>
      </c>
      <c r="CN16" s="43">
        <f>CM16/BC16</f>
        <v>0.2231563028200338</v>
      </c>
      <c r="CO16" s="416">
        <v>47922</v>
      </c>
      <c r="CP16" s="42">
        <f>CO16-BD16</f>
        <v>11923</v>
      </c>
      <c r="CQ16" s="43">
        <f>CP16/BD16</f>
        <v>0.3312036445456818</v>
      </c>
      <c r="CR16" s="416">
        <v>98772</v>
      </c>
      <c r="CS16" s="42">
        <f>CR16-BE16</f>
        <v>21312</v>
      </c>
      <c r="CT16" s="43">
        <f>CS16/BE16</f>
        <v>0.275135553834237</v>
      </c>
      <c r="CU16" s="416">
        <v>282953</v>
      </c>
      <c r="CV16" s="42">
        <f>CU16-BF16</f>
        <v>4546.845168960048</v>
      </c>
      <c r="CW16" s="140">
        <f>CV16/BF16</f>
        <v>0.01633169773749956</v>
      </c>
    </row>
    <row r="17" ht="17" customHeight="1">
      <c r="A17" t="s" s="71">
        <v>74</v>
      </c>
      <c r="B17" s="416">
        <v>26628</v>
      </c>
      <c r="C17" s="416">
        <v>23615.855847877763</v>
      </c>
      <c r="D17" s="416">
        <v>25748.877131914105</v>
      </c>
      <c r="E17" s="416">
        <v>75992.732979791865</v>
      </c>
      <c r="F17" s="416">
        <v>18765.080058438019</v>
      </c>
      <c r="G17" s="416">
        <v>19306.958675854465</v>
      </c>
      <c r="H17" s="416">
        <v>19963.950490911629</v>
      </c>
      <c r="I17" s="416">
        <v>58035.989225204117</v>
      </c>
      <c r="J17" s="416">
        <v>134028.7407600293</v>
      </c>
      <c r="K17" s="416">
        <v>23008</v>
      </c>
      <c r="L17" s="416">
        <v>15747</v>
      </c>
      <c r="M17" s="416">
        <v>25183</v>
      </c>
      <c r="N17" s="416">
        <v>63938</v>
      </c>
      <c r="O17" s="418">
        <v>213080.5393274453</v>
      </c>
      <c r="P17" s="416">
        <v>31750</v>
      </c>
      <c r="Q17" s="416">
        <v>25755.000000000007</v>
      </c>
      <c r="R17" s="416">
        <v>27235.834940566463</v>
      </c>
      <c r="S17" s="416">
        <v>84740.834940566478</v>
      </c>
      <c r="T17" s="418">
        <v>282708</v>
      </c>
      <c r="U17" s="416">
        <v>30673</v>
      </c>
      <c r="V17" s="416">
        <v>32484.019003170120</v>
      </c>
      <c r="W17" s="416">
        <v>28737.031409940755</v>
      </c>
      <c r="X17" s="416">
        <v>91894.050413110876</v>
      </c>
      <c r="Y17" s="416">
        <v>37887.986498974526</v>
      </c>
      <c r="Z17" s="416">
        <v>56337.6509222279</v>
      </c>
      <c r="AA17" s="416">
        <v>24635</v>
      </c>
      <c r="AB17" s="416">
        <v>118860.6374212024</v>
      </c>
      <c r="AC17" s="416">
        <v>210754.7108536937</v>
      </c>
      <c r="AD17" s="416">
        <v>27254</v>
      </c>
      <c r="AE17" s="416">
        <v>20928</v>
      </c>
      <c r="AF17" s="416">
        <v>23861</v>
      </c>
      <c r="AG17" s="416">
        <v>72043</v>
      </c>
      <c r="AH17" s="416">
        <v>282797.7108536937</v>
      </c>
      <c r="AI17" s="416">
        <v>17795</v>
      </c>
      <c r="AJ17" s="416">
        <v>26521</v>
      </c>
      <c r="AK17" s="416">
        <v>28552.4013</v>
      </c>
      <c r="AL17" s="416">
        <v>72868.4013</v>
      </c>
      <c r="AM17" s="416">
        <v>355666.1121536937</v>
      </c>
      <c r="AN17" s="416">
        <v>27658</v>
      </c>
      <c r="AO17" s="416">
        <v>24670</v>
      </c>
      <c r="AP17" s="416">
        <v>30630</v>
      </c>
      <c r="AQ17" s="416">
        <v>82958</v>
      </c>
      <c r="AR17" s="416">
        <v>47927</v>
      </c>
      <c r="AS17" s="416">
        <v>42173</v>
      </c>
      <c r="AT17" s="416">
        <v>35548</v>
      </c>
      <c r="AU17" s="416">
        <v>125648</v>
      </c>
      <c r="AV17" s="416">
        <v>208618.7941777</v>
      </c>
      <c r="AW17" s="416">
        <v>19577</v>
      </c>
      <c r="AX17" s="416">
        <v>20374</v>
      </c>
      <c r="AY17" s="416">
        <v>44476</v>
      </c>
      <c r="AZ17" s="416">
        <v>84427</v>
      </c>
      <c r="BA17" s="416">
        <v>293046.02149542</v>
      </c>
      <c r="BB17" s="416">
        <v>23918</v>
      </c>
      <c r="BC17" s="416">
        <v>27427</v>
      </c>
      <c r="BD17" s="416">
        <v>26226</v>
      </c>
      <c r="BE17" s="416">
        <v>77571</v>
      </c>
      <c r="BF17" s="416">
        <v>370617.02149542</v>
      </c>
      <c r="BG17" s="416">
        <v>10248.310641726363</v>
      </c>
      <c r="BH17" s="314">
        <v>0.04203636171912151</v>
      </c>
      <c r="BI17" s="416">
        <v>26423</v>
      </c>
      <c r="BJ17" s="416">
        <v>24153</v>
      </c>
      <c r="BK17" s="416">
        <v>34989</v>
      </c>
      <c r="BL17" s="416">
        <v>85565</v>
      </c>
      <c r="BM17" s="416">
        <v>28076</v>
      </c>
      <c r="BN17" s="416">
        <v>46375</v>
      </c>
      <c r="BO17" s="416">
        <v>25345</v>
      </c>
      <c r="BP17" s="416">
        <v>99796</v>
      </c>
      <c r="BQ17" s="416">
        <v>185361</v>
      </c>
      <c r="BR17" s="416">
        <v>-23257.794177700009</v>
      </c>
      <c r="BS17" s="314">
        <v>-0.1114846544357321</v>
      </c>
      <c r="BT17" s="416">
        <v>24540</v>
      </c>
      <c r="BU17" s="416">
        <v>4963</v>
      </c>
      <c r="BV17" s="314">
        <v>0.2535117740205343</v>
      </c>
      <c r="BW17" s="416">
        <v>20480</v>
      </c>
      <c r="BX17" s="427">
        <v>106</v>
      </c>
      <c r="BY17" s="428">
        <v>0.005202709335427506</v>
      </c>
      <c r="BZ17" s="416">
        <v>46115</v>
      </c>
      <c r="CA17" s="427">
        <f>BZ17-AY17</f>
        <v>1639</v>
      </c>
      <c r="CB17" s="428">
        <f>CA17/AY17</f>
        <v>0.03685133555175825</v>
      </c>
      <c r="CC17" s="416">
        <v>91135</v>
      </c>
      <c r="CD17" s="427">
        <f>CC17-AZ17</f>
        <v>6708</v>
      </c>
      <c r="CE17" s="428">
        <f>CD17/AZ17</f>
        <v>0.0794532554751442</v>
      </c>
      <c r="CF17" s="416">
        <v>276496</v>
      </c>
      <c r="CG17" s="427">
        <f>CF17-BA17</f>
        <v>-16550.021495420020</v>
      </c>
      <c r="CH17" s="428">
        <f>CG17/BA17</f>
        <v>-0.0564758443433728</v>
      </c>
      <c r="CI17" s="416">
        <v>48723</v>
      </c>
      <c r="CJ17" s="427">
        <f>CI17-BB17</f>
        <v>24805</v>
      </c>
      <c r="CK17" s="428">
        <f>CJ17/BB17</f>
        <v>1.03708504055523</v>
      </c>
      <c r="CL17" s="416">
        <v>36699</v>
      </c>
      <c r="CM17" s="42">
        <f>CL17-BC17</f>
        <v>9272</v>
      </c>
      <c r="CN17" s="43">
        <f>CM17/BC17</f>
        <v>0.3380610347467823</v>
      </c>
      <c r="CO17" s="416">
        <v>40959</v>
      </c>
      <c r="CP17" s="42">
        <f>CO17-BD17</f>
        <v>14733</v>
      </c>
      <c r="CQ17" s="43">
        <f>CP17/BD17</f>
        <v>0.561770761839396</v>
      </c>
      <c r="CR17" s="416">
        <v>126381</v>
      </c>
      <c r="CS17" s="42">
        <f>CR17-BE17</f>
        <v>48810</v>
      </c>
      <c r="CT17" s="43">
        <f>CS17/BE17</f>
        <v>0.6292299957458328</v>
      </c>
      <c r="CU17" s="416">
        <v>402877</v>
      </c>
      <c r="CV17" s="42">
        <f>CU17-BF17</f>
        <v>32259.978504579980</v>
      </c>
      <c r="CW17" s="140">
        <f>CV17/BF17</f>
        <v>0.08704397432803458</v>
      </c>
    </row>
    <row r="18" ht="17" customHeight="1">
      <c r="A18" t="s" s="71">
        <v>184</v>
      </c>
      <c r="B18" s="24"/>
      <c r="C18" s="24"/>
      <c r="D18" s="24"/>
      <c r="E18" s="416">
        <v>0</v>
      </c>
      <c r="F18" s="24"/>
      <c r="G18" s="24"/>
      <c r="H18" s="24"/>
      <c r="I18" s="416">
        <v>0</v>
      </c>
      <c r="J18" s="24"/>
      <c r="K18" s="24"/>
      <c r="L18" s="24"/>
      <c r="M18" s="24"/>
      <c r="N18" s="416">
        <v>0</v>
      </c>
      <c r="O18" s="24"/>
      <c r="P18" s="24"/>
      <c r="Q18" s="24"/>
      <c r="R18" s="24"/>
      <c r="S18" s="416">
        <v>0</v>
      </c>
      <c r="T18" s="416">
        <v>0</v>
      </c>
      <c r="U18" s="24"/>
      <c r="V18" s="24"/>
      <c r="W18" s="24"/>
      <c r="X18" s="416">
        <v>0</v>
      </c>
      <c r="Y18" s="24"/>
      <c r="Z18" s="24"/>
      <c r="AA18" s="24"/>
      <c r="AB18" s="416">
        <v>0</v>
      </c>
      <c r="AC18" s="24"/>
      <c r="AD18" s="24"/>
      <c r="AE18" s="24"/>
      <c r="AF18" s="418"/>
      <c r="AG18" s="416">
        <v>0</v>
      </c>
      <c r="AH18" s="24"/>
      <c r="AI18" s="24"/>
      <c r="AJ18" s="24"/>
      <c r="AK18" s="24"/>
      <c r="AL18" s="416">
        <v>0</v>
      </c>
      <c r="AM18" s="416">
        <v>0</v>
      </c>
      <c r="AN18" s="24"/>
      <c r="AO18" s="24"/>
      <c r="AP18" s="24"/>
      <c r="AQ18" s="416">
        <v>0</v>
      </c>
      <c r="AR18" s="24"/>
      <c r="AS18" s="24"/>
      <c r="AT18" s="24"/>
      <c r="AU18" s="416">
        <v>0</v>
      </c>
      <c r="AV18" s="24"/>
      <c r="AW18" s="24"/>
      <c r="AX18" s="24"/>
      <c r="AY18" s="418"/>
      <c r="AZ18" s="416">
        <v>0</v>
      </c>
      <c r="BA18" s="24"/>
      <c r="BB18" s="24"/>
      <c r="BC18" s="24"/>
      <c r="BD18" s="24"/>
      <c r="BE18" s="416">
        <v>0</v>
      </c>
      <c r="BF18" s="416">
        <v>0</v>
      </c>
      <c r="BG18" s="416">
        <v>0</v>
      </c>
      <c r="BH18" s="314"/>
      <c r="BI18" s="24"/>
      <c r="BJ18" s="24"/>
      <c r="BK18" s="24"/>
      <c r="BL18" s="416">
        <v>0</v>
      </c>
      <c r="BM18" s="24"/>
      <c r="BN18" s="24"/>
      <c r="BO18" s="24"/>
      <c r="BP18" s="416">
        <v>0</v>
      </c>
      <c r="BQ18" s="416">
        <v>0</v>
      </c>
      <c r="BR18" s="416">
        <v>0</v>
      </c>
      <c r="BS18" s="314"/>
      <c r="BT18" s="416">
        <v>0</v>
      </c>
      <c r="BU18" s="416">
        <v>0</v>
      </c>
      <c r="BV18" s="314"/>
      <c r="BW18" s="24"/>
      <c r="BX18" s="427">
        <v>0</v>
      </c>
      <c r="BY18" s="428"/>
      <c r="BZ18" s="24"/>
      <c r="CA18" s="427">
        <f>BZ18-AY18</f>
        <v>0</v>
      </c>
      <c r="CB18" s="428">
        <f>CA18/AY18</f>
      </c>
      <c r="CC18" s="416">
        <v>0</v>
      </c>
      <c r="CD18" s="427">
        <f>CC18-AZ18</f>
        <v>0</v>
      </c>
      <c r="CE18" s="428">
        <f>CD18/AZ18</f>
      </c>
      <c r="CF18" s="416">
        <v>0</v>
      </c>
      <c r="CG18" s="427">
        <f>CF18-BA18</f>
        <v>0</v>
      </c>
      <c r="CH18" s="428">
        <f>CG18/BA18</f>
      </c>
      <c r="CI18" s="416">
        <v>0</v>
      </c>
      <c r="CJ18" s="427">
        <f>CI18-BB18</f>
        <v>0</v>
      </c>
      <c r="CK18" s="428">
        <f>CJ18/BB18</f>
      </c>
      <c r="CL18" s="24"/>
      <c r="CM18" s="42">
        <f>CL18-BC18</f>
        <v>0</v>
      </c>
      <c r="CN18" s="43">
        <f>CM18/BC18</f>
      </c>
      <c r="CO18" s="24"/>
      <c r="CP18" s="42">
        <f>CO18-BD18</f>
        <v>0</v>
      </c>
      <c r="CQ18" s="43">
        <f>CP18/BD18</f>
      </c>
      <c r="CR18" s="416">
        <v>0</v>
      </c>
      <c r="CS18" s="42">
        <f>CR18-BE18</f>
        <v>0</v>
      </c>
      <c r="CT18" s="43">
        <f>CS18/BE18</f>
      </c>
      <c r="CU18" s="416">
        <v>0</v>
      </c>
      <c r="CV18" s="42">
        <f>CU18-BF18</f>
        <v>0</v>
      </c>
      <c r="CW18" s="140">
        <f>CV18/BF18</f>
      </c>
    </row>
    <row r="19" ht="17" customHeight="1">
      <c r="A19" t="s" s="71">
        <v>75</v>
      </c>
      <c r="B19" s="416">
        <v>21942</v>
      </c>
      <c r="C19" s="416">
        <v>16745.938965155172</v>
      </c>
      <c r="D19" s="416">
        <v>14260.883259101220</v>
      </c>
      <c r="E19" s="416">
        <v>52948.822224256393</v>
      </c>
      <c r="F19" s="416">
        <v>10541.950664065580</v>
      </c>
      <c r="G19" s="416">
        <v>18868.9351884409</v>
      </c>
      <c r="H19" s="416">
        <v>10511.634683628126</v>
      </c>
      <c r="I19" s="416">
        <v>39922.5205361346</v>
      </c>
      <c r="J19" s="416">
        <v>92871.376294681308</v>
      </c>
      <c r="K19" s="416">
        <v>13024</v>
      </c>
      <c r="L19" s="416">
        <v>15535</v>
      </c>
      <c r="M19" s="416">
        <v>14197</v>
      </c>
      <c r="N19" s="416">
        <v>42756</v>
      </c>
      <c r="O19" s="416">
        <v>135627.3762946813</v>
      </c>
      <c r="P19" s="416">
        <v>11209</v>
      </c>
      <c r="Q19" s="416">
        <v>13676</v>
      </c>
      <c r="R19" s="416">
        <v>28985.807958485646</v>
      </c>
      <c r="S19" s="416">
        <v>53870.807958485646</v>
      </c>
      <c r="T19" s="416">
        <v>189498.184253167</v>
      </c>
      <c r="U19" s="416">
        <v>39372</v>
      </c>
      <c r="V19" s="416">
        <v>31113.1568218633</v>
      </c>
      <c r="W19" s="416">
        <v>21213.840008656716</v>
      </c>
      <c r="X19" s="416">
        <v>91698.996830520016</v>
      </c>
      <c r="Y19" s="416">
        <v>12728.947927031209</v>
      </c>
      <c r="Z19" s="416">
        <v>15526.877528453051</v>
      </c>
      <c r="AA19" s="416">
        <v>15438</v>
      </c>
      <c r="AB19" s="416">
        <v>43693.825455484257</v>
      </c>
      <c r="AC19" s="416">
        <v>135392.8262783824</v>
      </c>
      <c r="AD19" s="416">
        <v>25542</v>
      </c>
      <c r="AE19" s="416">
        <v>12777</v>
      </c>
      <c r="AF19" s="416">
        <v>11570</v>
      </c>
      <c r="AG19" s="416">
        <v>49889</v>
      </c>
      <c r="AH19" s="416">
        <v>185281.8262783824</v>
      </c>
      <c r="AI19" s="416">
        <v>11416</v>
      </c>
      <c r="AJ19" s="416">
        <v>13771</v>
      </c>
      <c r="AK19" s="416">
        <v>22563.48688</v>
      </c>
      <c r="AL19" s="416">
        <v>47750.48688</v>
      </c>
      <c r="AM19" s="416">
        <v>233032.3131583824</v>
      </c>
      <c r="AN19" s="416">
        <v>24263</v>
      </c>
      <c r="AO19" s="416">
        <v>21889</v>
      </c>
      <c r="AP19" s="416">
        <v>20829</v>
      </c>
      <c r="AQ19" s="416">
        <v>66981</v>
      </c>
      <c r="AR19" s="416">
        <v>14429</v>
      </c>
      <c r="AS19" s="416">
        <v>13417</v>
      </c>
      <c r="AT19" s="416">
        <v>15054</v>
      </c>
      <c r="AU19" s="416">
        <v>42900</v>
      </c>
      <c r="AV19" s="416">
        <v>109889.62134729</v>
      </c>
      <c r="AW19" s="416">
        <v>14594</v>
      </c>
      <c r="AX19" s="416">
        <v>16595</v>
      </c>
      <c r="AY19" s="416">
        <v>15502</v>
      </c>
      <c r="AZ19" s="416">
        <v>46691</v>
      </c>
      <c r="BA19" s="416">
        <v>156580.19289401</v>
      </c>
      <c r="BB19" s="416">
        <v>15011</v>
      </c>
      <c r="BC19" s="416">
        <v>14260</v>
      </c>
      <c r="BD19" s="416">
        <v>23453</v>
      </c>
      <c r="BE19" s="416">
        <v>52724</v>
      </c>
      <c r="BF19" s="416">
        <v>209304.19289401</v>
      </c>
      <c r="BG19" s="416">
        <v>-28701.633384372370</v>
      </c>
      <c r="BH19" s="314">
        <v>-0.1018233048574915</v>
      </c>
      <c r="BI19" s="416">
        <v>22542</v>
      </c>
      <c r="BJ19" s="416">
        <v>20069</v>
      </c>
      <c r="BK19" s="416">
        <v>17080</v>
      </c>
      <c r="BL19" s="416">
        <v>59691</v>
      </c>
      <c r="BM19" s="416">
        <v>8872</v>
      </c>
      <c r="BN19" s="416">
        <v>11679</v>
      </c>
      <c r="BO19" s="416">
        <v>13555</v>
      </c>
      <c r="BP19" s="416">
        <v>34106</v>
      </c>
      <c r="BQ19" s="416">
        <v>93797</v>
      </c>
      <c r="BR19" s="416">
        <v>-16092.62134729</v>
      </c>
      <c r="BS19" s="314">
        <v>-0.1464435053100386</v>
      </c>
      <c r="BT19" s="416">
        <v>24744</v>
      </c>
      <c r="BU19" s="416">
        <v>10150</v>
      </c>
      <c r="BV19" s="314">
        <v>0.6954912977936138</v>
      </c>
      <c r="BW19" s="416">
        <v>11989</v>
      </c>
      <c r="BX19" s="427">
        <v>-4606</v>
      </c>
      <c r="BY19" s="428">
        <v>-0.2775534799638446</v>
      </c>
      <c r="BZ19" s="416">
        <v>12382</v>
      </c>
      <c r="CA19" s="427">
        <f>BZ19-AY19</f>
        <v>-3120</v>
      </c>
      <c r="CB19" s="428">
        <f>CA19/AY19</f>
        <v>-0.2012643529867114</v>
      </c>
      <c r="CC19" s="416">
        <v>49115</v>
      </c>
      <c r="CD19" s="427">
        <f>CC19-AZ19</f>
        <v>2424</v>
      </c>
      <c r="CE19" s="428">
        <f>CD19/AZ19</f>
        <v>0.05191578676832794</v>
      </c>
      <c r="CF19" s="416">
        <v>142912</v>
      </c>
      <c r="CG19" s="427">
        <f>CF19-BA19</f>
        <v>-13668.192894009990</v>
      </c>
      <c r="CH19" s="428">
        <f>CG19/BA19</f>
        <v>-0.08729196612538385</v>
      </c>
      <c r="CI19" s="416">
        <v>18778</v>
      </c>
      <c r="CJ19" s="427">
        <f>CI19-BB19</f>
        <v>3767</v>
      </c>
      <c r="CK19" s="428">
        <f>CJ19/BB19</f>
        <v>0.2509493038438478</v>
      </c>
      <c r="CL19" s="416">
        <v>29889</v>
      </c>
      <c r="CM19" s="42">
        <f>CL19-BC19</f>
        <v>15629</v>
      </c>
      <c r="CN19" s="43">
        <f>CM19/BC19</f>
        <v>1.096002805049088</v>
      </c>
      <c r="CO19" s="416">
        <v>48412</v>
      </c>
      <c r="CP19" s="42">
        <f>CO19-BD19</f>
        <v>24959</v>
      </c>
      <c r="CQ19" s="43">
        <f>CP19/BD19</f>
        <v>1.064213533449879</v>
      </c>
      <c r="CR19" s="416">
        <v>97079</v>
      </c>
      <c r="CS19" s="42">
        <f>CR19-BE19</f>
        <v>44355</v>
      </c>
      <c r="CT19" s="43">
        <f>CS19/BE19</f>
        <v>0.8412677338593429</v>
      </c>
      <c r="CU19" s="416">
        <v>239991</v>
      </c>
      <c r="CV19" s="42">
        <f>CU19-BF19</f>
        <v>30686.807105990010</v>
      </c>
      <c r="CW19" s="140">
        <f>CV19/BF19</f>
        <v>0.1466134370348212</v>
      </c>
    </row>
    <row r="20" ht="17" customHeight="1">
      <c r="A20" t="s" s="71">
        <v>76</v>
      </c>
      <c r="B20" s="416">
        <v>11699</v>
      </c>
      <c r="C20" s="416">
        <v>10402.2563889044</v>
      </c>
      <c r="D20" s="416">
        <v>10414.794255876417</v>
      </c>
      <c r="E20" s="416">
        <v>32516.050644780815</v>
      </c>
      <c r="F20" s="416">
        <v>7905.250557177264</v>
      </c>
      <c r="G20" s="416">
        <v>7338.941906308247</v>
      </c>
      <c r="H20" s="416">
        <v>11491.211547088113</v>
      </c>
      <c r="I20" s="416">
        <v>26735.404010573624</v>
      </c>
      <c r="J20" s="416">
        <v>59251.454167980948</v>
      </c>
      <c r="K20" s="416">
        <v>4330</v>
      </c>
      <c r="L20" s="416">
        <v>52</v>
      </c>
      <c r="M20" s="416">
        <v>4586</v>
      </c>
      <c r="N20" s="416">
        <v>8968</v>
      </c>
      <c r="O20" s="416">
        <v>68219.454167980948</v>
      </c>
      <c r="P20" s="416">
        <v>10709</v>
      </c>
      <c r="Q20" s="416">
        <v>14048</v>
      </c>
      <c r="R20" s="416">
        <v>11840.927220197966</v>
      </c>
      <c r="S20" s="416">
        <v>36597.927220197962</v>
      </c>
      <c r="T20" s="416">
        <v>104817.3813881789</v>
      </c>
      <c r="U20" s="416">
        <v>11862</v>
      </c>
      <c r="V20" s="416">
        <v>11011.048388058709</v>
      </c>
      <c r="W20" s="416">
        <v>10195.972611224723</v>
      </c>
      <c r="X20" s="416">
        <v>33069.020999283428</v>
      </c>
      <c r="Y20" s="416">
        <v>8744.173444818081</v>
      </c>
      <c r="Z20" s="416">
        <v>5011.988454964688</v>
      </c>
      <c r="AA20" s="416">
        <v>8735.000000000002</v>
      </c>
      <c r="AB20" s="416">
        <v>22491.161899782768</v>
      </c>
      <c r="AC20" s="416">
        <v>55560.186901243753</v>
      </c>
      <c r="AD20" s="416">
        <v>11024</v>
      </c>
      <c r="AE20" s="416">
        <v>4571</v>
      </c>
      <c r="AF20" s="416">
        <v>6904</v>
      </c>
      <c r="AG20" s="416">
        <v>22499</v>
      </c>
      <c r="AH20" s="416">
        <v>78059.186901243753</v>
      </c>
      <c r="AI20" s="416">
        <v>9344</v>
      </c>
      <c r="AJ20" s="416">
        <v>9325.000000000002</v>
      </c>
      <c r="AK20" s="416">
        <v>11421.567</v>
      </c>
      <c r="AL20" s="416">
        <v>30090.567</v>
      </c>
      <c r="AM20" s="416">
        <v>108149.7539012438</v>
      </c>
      <c r="AN20" s="416">
        <v>11300</v>
      </c>
      <c r="AO20" s="416">
        <v>10797</v>
      </c>
      <c r="AP20" s="416">
        <v>11236</v>
      </c>
      <c r="AQ20" s="416">
        <v>33333</v>
      </c>
      <c r="AR20" s="416">
        <v>7497</v>
      </c>
      <c r="AS20" s="416">
        <v>8523</v>
      </c>
      <c r="AT20" s="416">
        <v>8941</v>
      </c>
      <c r="AU20" s="416">
        <v>24961</v>
      </c>
      <c r="AV20" s="416">
        <v>58295.6839364</v>
      </c>
      <c r="AW20" s="416">
        <v>10102</v>
      </c>
      <c r="AX20" s="416">
        <v>2056</v>
      </c>
      <c r="AY20" s="416">
        <v>6415</v>
      </c>
      <c r="AZ20" s="416">
        <v>18573</v>
      </c>
      <c r="BA20" s="416">
        <v>76868.486110069993</v>
      </c>
      <c r="BB20" s="416">
        <v>7850</v>
      </c>
      <c r="BC20" s="416">
        <v>9889</v>
      </c>
      <c r="BD20" s="416">
        <v>11196</v>
      </c>
      <c r="BE20" s="416">
        <v>28935</v>
      </c>
      <c r="BF20" s="416">
        <v>105803.48611007</v>
      </c>
      <c r="BG20" s="416">
        <v>-1190.700791173760</v>
      </c>
      <c r="BH20" s="314">
        <v>-0.02169461978911436</v>
      </c>
      <c r="BI20" s="416">
        <v>12105</v>
      </c>
      <c r="BJ20" s="416">
        <v>10594</v>
      </c>
      <c r="BK20" s="416">
        <v>9932</v>
      </c>
      <c r="BL20" s="416">
        <v>32631</v>
      </c>
      <c r="BM20" s="416">
        <v>7728</v>
      </c>
      <c r="BN20" s="416">
        <v>11137</v>
      </c>
      <c r="BO20" s="416">
        <v>8819</v>
      </c>
      <c r="BP20" s="416">
        <v>27684</v>
      </c>
      <c r="BQ20" s="416">
        <v>60315</v>
      </c>
      <c r="BR20" s="416">
        <v>2019.316063600003</v>
      </c>
      <c r="BS20" s="314">
        <v>0.03463920357814236</v>
      </c>
      <c r="BT20" s="416">
        <v>13963</v>
      </c>
      <c r="BU20" s="416">
        <v>3861</v>
      </c>
      <c r="BV20" s="314">
        <v>0.3822015442486636</v>
      </c>
      <c r="BW20" s="416">
        <v>1937</v>
      </c>
      <c r="BX20" s="427">
        <v>-119</v>
      </c>
      <c r="BY20" s="428">
        <v>-0.05787937743190662</v>
      </c>
      <c r="BZ20" s="416">
        <v>12057</v>
      </c>
      <c r="CA20" s="427">
        <f>BZ20-AY20</f>
        <v>5642</v>
      </c>
      <c r="CB20" s="428">
        <f>CA20/AY20</f>
        <v>0.8795011691348402</v>
      </c>
      <c r="CC20" s="416">
        <v>27957</v>
      </c>
      <c r="CD20" s="427">
        <f>CC20-AZ20</f>
        <v>9384</v>
      </c>
      <c r="CE20" s="428">
        <f>CD20/AZ20</f>
        <v>0.5052495558068163</v>
      </c>
      <c r="CF20" s="416">
        <v>88272</v>
      </c>
      <c r="CG20" s="427">
        <f>CF20-BA20</f>
        <v>11403.513889930007</v>
      </c>
      <c r="CH20" s="428">
        <f>CG20/BA20</f>
        <v>0.148350962364486</v>
      </c>
      <c r="CI20" s="416">
        <v>12217</v>
      </c>
      <c r="CJ20" s="427">
        <f>CI20-BB20</f>
        <v>4367</v>
      </c>
      <c r="CK20" s="428">
        <f>CJ20/BB20</f>
        <v>0.5563057324840764</v>
      </c>
      <c r="CL20" s="416">
        <v>10504</v>
      </c>
      <c r="CM20" s="42">
        <f>CL20-BC20</f>
        <v>615</v>
      </c>
      <c r="CN20" s="43">
        <f>CM20/BC20</f>
        <v>0.06219031246839923</v>
      </c>
      <c r="CO20" s="416">
        <v>11080</v>
      </c>
      <c r="CP20" s="42">
        <f>CO20-BD20</f>
        <v>-116</v>
      </c>
      <c r="CQ20" s="43">
        <f>CP20/BD20</f>
        <v>-0.01036084315827081</v>
      </c>
      <c r="CR20" s="416">
        <v>33801</v>
      </c>
      <c r="CS20" s="42">
        <f>CR20-BE20</f>
        <v>4866</v>
      </c>
      <c r="CT20" s="43">
        <f>CS20/BE20</f>
        <v>0.1681700362882322</v>
      </c>
      <c r="CU20" s="416">
        <v>122073</v>
      </c>
      <c r="CV20" s="42">
        <f>CU20-BF20</f>
        <v>16269.513889930007</v>
      </c>
      <c r="CW20" s="140">
        <f>CV20/BF20</f>
        <v>0.1537710569669172</v>
      </c>
    </row>
    <row r="21" ht="17" customHeight="1">
      <c r="A21" t="s" s="71">
        <v>77</v>
      </c>
      <c r="B21" s="416">
        <v>9948.000000000002</v>
      </c>
      <c r="C21" s="416">
        <v>8806.176521057736</v>
      </c>
      <c r="D21" s="416">
        <v>9035.867763246173</v>
      </c>
      <c r="E21" s="416">
        <v>27790.044284303913</v>
      </c>
      <c r="F21" s="416">
        <v>8261.977851188740</v>
      </c>
      <c r="G21" s="416">
        <v>8296.970252870320</v>
      </c>
      <c r="H21" s="416">
        <v>8369.918609756965</v>
      </c>
      <c r="I21" s="416">
        <v>24928.866713816024</v>
      </c>
      <c r="J21" s="416">
        <v>52718.915344082787</v>
      </c>
      <c r="K21" s="416">
        <v>7939</v>
      </c>
      <c r="L21" s="416">
        <v>8395</v>
      </c>
      <c r="M21" s="416">
        <v>9087</v>
      </c>
      <c r="N21" s="416">
        <v>25421</v>
      </c>
      <c r="O21" s="416">
        <v>78139.915344082779</v>
      </c>
      <c r="P21" s="416">
        <v>9472.000000000002</v>
      </c>
      <c r="Q21" s="416">
        <v>8851.000000000002</v>
      </c>
      <c r="R21" s="416">
        <v>10159.651851356160</v>
      </c>
      <c r="S21" s="416">
        <v>28482.651851356160</v>
      </c>
      <c r="T21" s="416">
        <v>106622.5671954389</v>
      </c>
      <c r="U21" s="416">
        <v>10333.8345603286</v>
      </c>
      <c r="V21" s="416">
        <v>9720.872155859739</v>
      </c>
      <c r="W21" s="416">
        <v>9554.925581829604</v>
      </c>
      <c r="X21" s="416">
        <v>29609.632298017947</v>
      </c>
      <c r="Y21" s="416">
        <v>8618.173090249595</v>
      </c>
      <c r="Z21" s="416">
        <v>8551.219347901817</v>
      </c>
      <c r="AA21" s="416">
        <v>8547</v>
      </c>
      <c r="AB21" s="416">
        <v>25716.392438151412</v>
      </c>
      <c r="AC21" s="416">
        <v>55326.044692945674</v>
      </c>
      <c r="AD21" s="416">
        <v>8979</v>
      </c>
      <c r="AE21" s="416">
        <v>9017.000000000002</v>
      </c>
      <c r="AF21" s="416">
        <v>9465</v>
      </c>
      <c r="AG21" s="416">
        <v>27461</v>
      </c>
      <c r="AH21" s="416">
        <v>82787.044692945681</v>
      </c>
      <c r="AI21" s="416">
        <v>8763</v>
      </c>
      <c r="AJ21" s="416">
        <v>8876</v>
      </c>
      <c r="AK21" s="416">
        <v>9105.645180000001</v>
      </c>
      <c r="AL21" s="416">
        <v>26744.64518</v>
      </c>
      <c r="AM21" s="416">
        <v>109531.6898729457</v>
      </c>
      <c r="AN21" s="416">
        <v>11025</v>
      </c>
      <c r="AO21" s="416">
        <v>9567</v>
      </c>
      <c r="AP21" s="416">
        <v>10199</v>
      </c>
      <c r="AQ21" s="416">
        <v>30791</v>
      </c>
      <c r="AR21" s="416">
        <v>8671</v>
      </c>
      <c r="AS21" s="416">
        <v>8416</v>
      </c>
      <c r="AT21" s="416">
        <v>9005</v>
      </c>
      <c r="AU21" s="416">
        <v>26092</v>
      </c>
      <c r="AV21" s="416">
        <v>56884.0823948</v>
      </c>
      <c r="AW21" s="416">
        <v>9319</v>
      </c>
      <c r="AX21" s="416">
        <v>9927</v>
      </c>
      <c r="AY21" s="416">
        <v>9986</v>
      </c>
      <c r="AZ21" s="416">
        <v>29232</v>
      </c>
      <c r="BA21" s="416">
        <v>86115.56773695</v>
      </c>
      <c r="BB21" s="416">
        <v>10714</v>
      </c>
      <c r="BC21" s="416">
        <v>9465</v>
      </c>
      <c r="BD21" s="416">
        <v>10177</v>
      </c>
      <c r="BE21" s="416">
        <v>30356</v>
      </c>
      <c r="BF21" s="416">
        <v>116471.56773695</v>
      </c>
      <c r="BG21" s="416">
        <v>3328.523044004323</v>
      </c>
      <c r="BH21" s="314">
        <v>0.06335954345317241</v>
      </c>
      <c r="BI21" s="416">
        <v>11255</v>
      </c>
      <c r="BJ21" s="416">
        <v>9670</v>
      </c>
      <c r="BK21" s="416">
        <v>9954</v>
      </c>
      <c r="BL21" s="416">
        <v>30879</v>
      </c>
      <c r="BM21" s="416">
        <v>8934</v>
      </c>
      <c r="BN21" s="416">
        <v>9902</v>
      </c>
      <c r="BO21" s="416">
        <v>10589</v>
      </c>
      <c r="BP21" s="416">
        <v>29425</v>
      </c>
      <c r="BQ21" s="416">
        <v>60304</v>
      </c>
      <c r="BR21" s="416">
        <v>3419.917605199997</v>
      </c>
      <c r="BS21" s="314">
        <v>0.06012081871101123</v>
      </c>
      <c r="BT21" s="416">
        <v>10683</v>
      </c>
      <c r="BU21" s="416">
        <v>1364</v>
      </c>
      <c r="BV21" s="314">
        <v>0.1463676360124477</v>
      </c>
      <c r="BW21" s="416">
        <v>10607</v>
      </c>
      <c r="BX21" s="427">
        <v>680</v>
      </c>
      <c r="BY21" s="428">
        <v>0.0685000503676841</v>
      </c>
      <c r="BZ21" s="416">
        <v>10459</v>
      </c>
      <c r="CA21" s="427">
        <f>BZ21-AY21</f>
        <v>473</v>
      </c>
      <c r="CB21" s="428">
        <f>CA21/AY21</f>
        <v>0.04736631283797316</v>
      </c>
      <c r="CC21" s="416">
        <v>31749</v>
      </c>
      <c r="CD21" s="427">
        <f>CC21-AZ21</f>
        <v>2517</v>
      </c>
      <c r="CE21" s="428">
        <f>CD21/AZ21</f>
        <v>0.08610426929392447</v>
      </c>
      <c r="CF21" s="416">
        <v>92053</v>
      </c>
      <c r="CG21" s="427">
        <f>CF21-BA21</f>
        <v>5937.432263049996</v>
      </c>
      <c r="CH21" s="428">
        <f>CG21/BA21</f>
        <v>0.06894725795905535</v>
      </c>
      <c r="CI21" s="416">
        <v>10127</v>
      </c>
      <c r="CJ21" s="427">
        <f>CI21-BB21</f>
        <v>-587</v>
      </c>
      <c r="CK21" s="428">
        <f>CJ21/BB21</f>
        <v>-0.05478812768340489</v>
      </c>
      <c r="CL21" s="416">
        <v>9914</v>
      </c>
      <c r="CM21" s="42">
        <f>CL21-BC21</f>
        <v>449</v>
      </c>
      <c r="CN21" s="43">
        <f>CM21/BC21</f>
        <v>0.04743792921288959</v>
      </c>
      <c r="CO21" s="416">
        <v>10292</v>
      </c>
      <c r="CP21" s="42">
        <f>CO21-BD21</f>
        <v>115</v>
      </c>
      <c r="CQ21" s="43">
        <f>CP21/BD21</f>
        <v>0.01129999017392159</v>
      </c>
      <c r="CR21" s="416">
        <v>30333</v>
      </c>
      <c r="CS21" s="42">
        <f>CR21-BE21</f>
        <v>-23</v>
      </c>
      <c r="CT21" s="43">
        <f>CS21/BE21</f>
        <v>-0.0007576755830807748</v>
      </c>
      <c r="CU21" s="416">
        <v>122386</v>
      </c>
      <c r="CV21" s="42">
        <f>CU21-BF21</f>
        <v>5914.432263049996</v>
      </c>
      <c r="CW21" s="140">
        <f>CV21/BF21</f>
        <v>0.05078005197292174</v>
      </c>
    </row>
    <row r="22" ht="17" customHeight="1">
      <c r="A22" t="s" s="71">
        <v>129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416">
        <v>0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416">
        <v>0</v>
      </c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416">
        <v>0</v>
      </c>
      <c r="BG22" s="416">
        <v>0</v>
      </c>
      <c r="BH22" s="314"/>
      <c r="BI22" s="24"/>
      <c r="BJ22" s="24"/>
      <c r="BK22" s="24"/>
      <c r="BL22" s="24"/>
      <c r="BM22" s="24"/>
      <c r="BN22" s="24"/>
      <c r="BO22" s="24"/>
      <c r="BP22" s="24"/>
      <c r="BQ22" s="24"/>
      <c r="BR22" s="416">
        <v>0</v>
      </c>
      <c r="BS22" s="314"/>
      <c r="BT22" s="24"/>
      <c r="BU22" s="416">
        <v>0</v>
      </c>
      <c r="BV22" s="314"/>
      <c r="BW22" s="24"/>
      <c r="BX22" s="427">
        <v>0</v>
      </c>
      <c r="BY22" s="428"/>
      <c r="BZ22" s="24"/>
      <c r="CA22" s="427">
        <f>BZ22-AY22</f>
        <v>0</v>
      </c>
      <c r="CB22" s="428">
        <f>CA22/AY22</f>
      </c>
      <c r="CC22" s="24"/>
      <c r="CD22" s="427">
        <f>CC22-AZ22</f>
        <v>0</v>
      </c>
      <c r="CE22" s="428">
        <f>CD22/AZ22</f>
      </c>
      <c r="CF22" s="24"/>
      <c r="CG22" s="427">
        <f>CF22-BA22</f>
        <v>0</v>
      </c>
      <c r="CH22" s="428">
        <f>CG22/BA22</f>
      </c>
      <c r="CI22" s="24"/>
      <c r="CJ22" s="427">
        <f>CI22-BB22</f>
        <v>0</v>
      </c>
      <c r="CK22" s="428">
        <f>CJ22/BB22</f>
      </c>
      <c r="CL22" s="24"/>
      <c r="CM22" s="42">
        <f>CL22-BC22</f>
        <v>0</v>
      </c>
      <c r="CN22" s="43">
        <f>CM22/BC22</f>
      </c>
      <c r="CO22" s="24"/>
      <c r="CP22" s="42">
        <f>CO22-BD22</f>
        <v>0</v>
      </c>
      <c r="CQ22" s="43">
        <f>CP22/BD22</f>
      </c>
      <c r="CR22" s="24"/>
      <c r="CS22" s="42">
        <f>CR22-BE22</f>
        <v>0</v>
      </c>
      <c r="CT22" s="43">
        <f>CS22/BE22</f>
      </c>
      <c r="CU22" s="416">
        <v>0</v>
      </c>
      <c r="CV22" s="42">
        <f>CU22-BF22</f>
        <v>0</v>
      </c>
      <c r="CW22" s="140">
        <f>CV22/BF22</f>
      </c>
    </row>
    <row r="23" ht="17" customHeight="1">
      <c r="A23" t="s" s="71">
        <v>147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416">
        <v>0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416">
        <v>0</v>
      </c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416">
        <v>0</v>
      </c>
      <c r="BG23" s="416">
        <v>0</v>
      </c>
      <c r="BH23" s="314"/>
      <c r="BI23" s="24"/>
      <c r="BJ23" s="24"/>
      <c r="BK23" s="24"/>
      <c r="BL23" s="24"/>
      <c r="BM23" s="24"/>
      <c r="BN23" s="24"/>
      <c r="BO23" s="24"/>
      <c r="BP23" s="24"/>
      <c r="BQ23" s="24"/>
      <c r="BR23" s="416">
        <v>0</v>
      </c>
      <c r="BS23" s="314"/>
      <c r="BT23" s="24"/>
      <c r="BU23" s="416">
        <v>0</v>
      </c>
      <c r="BV23" s="314"/>
      <c r="BW23" s="24"/>
      <c r="BX23" s="427">
        <v>0</v>
      </c>
      <c r="BY23" s="428"/>
      <c r="BZ23" s="24"/>
      <c r="CA23" s="427">
        <f>BZ23-AY23</f>
        <v>0</v>
      </c>
      <c r="CB23" s="428">
        <f>CA23/AY23</f>
      </c>
      <c r="CC23" s="24"/>
      <c r="CD23" s="427">
        <f>CC23-AZ23</f>
        <v>0</v>
      </c>
      <c r="CE23" s="428">
        <f>CD23/AZ23</f>
      </c>
      <c r="CF23" s="24"/>
      <c r="CG23" s="427">
        <f>CF23-BA23</f>
        <v>0</v>
      </c>
      <c r="CH23" s="428">
        <f>CG23/BA23</f>
      </c>
      <c r="CI23" s="24"/>
      <c r="CJ23" s="427">
        <f>CI23-BB23</f>
        <v>0</v>
      </c>
      <c r="CK23" s="428">
        <f>CJ23/BB23</f>
      </c>
      <c r="CL23" s="24"/>
      <c r="CM23" s="42">
        <f>CL23-BC23</f>
        <v>0</v>
      </c>
      <c r="CN23" s="43">
        <f>CM23/BC23</f>
      </c>
      <c r="CO23" s="24"/>
      <c r="CP23" s="42">
        <f>CO23-BD23</f>
        <v>0</v>
      </c>
      <c r="CQ23" s="43">
        <f>CP23/BD23</f>
      </c>
      <c r="CR23" s="24"/>
      <c r="CS23" s="42">
        <f>CR23-BE23</f>
        <v>0</v>
      </c>
      <c r="CT23" s="43">
        <f>CS23/BE23</f>
      </c>
      <c r="CU23" s="416">
        <v>0</v>
      </c>
      <c r="CV23" s="42">
        <f>CU23-BF23</f>
        <v>0</v>
      </c>
      <c r="CW23" s="140">
        <f>CV23/BF23</f>
      </c>
    </row>
    <row r="24" ht="17" customHeight="1">
      <c r="A24" t="s" s="71">
        <v>148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416">
        <v>0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416">
        <v>0</v>
      </c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416">
        <v>0</v>
      </c>
      <c r="BG24" s="416">
        <v>0</v>
      </c>
      <c r="BH24" s="314"/>
      <c r="BI24" s="24"/>
      <c r="BJ24" s="24"/>
      <c r="BK24" s="24"/>
      <c r="BL24" s="24"/>
      <c r="BM24" s="24"/>
      <c r="BN24" s="24"/>
      <c r="BO24" s="24"/>
      <c r="BP24" s="24"/>
      <c r="BQ24" s="24"/>
      <c r="BR24" s="416">
        <v>0</v>
      </c>
      <c r="BS24" s="314"/>
      <c r="BT24" s="24"/>
      <c r="BU24" s="416">
        <v>0</v>
      </c>
      <c r="BV24" s="314"/>
      <c r="BW24" s="24"/>
      <c r="BX24" s="427">
        <v>0</v>
      </c>
      <c r="BY24" s="428"/>
      <c r="BZ24" s="24"/>
      <c r="CA24" s="427">
        <f>BZ24-AY24</f>
        <v>0</v>
      </c>
      <c r="CB24" s="428">
        <f>CA24/AY24</f>
      </c>
      <c r="CC24" s="24"/>
      <c r="CD24" s="427">
        <f>CC24-AZ24</f>
        <v>0</v>
      </c>
      <c r="CE24" s="428">
        <f>CD24/AZ24</f>
      </c>
      <c r="CF24" s="24"/>
      <c r="CG24" s="427">
        <f>CF24-BA24</f>
        <v>0</v>
      </c>
      <c r="CH24" s="428">
        <f>CG24/BA24</f>
      </c>
      <c r="CI24" s="24"/>
      <c r="CJ24" s="427">
        <f>CI24-BB24</f>
        <v>0</v>
      </c>
      <c r="CK24" s="428">
        <f>CJ24/BB24</f>
      </c>
      <c r="CL24" s="24"/>
      <c r="CM24" s="42">
        <f>CL24-BC24</f>
        <v>0</v>
      </c>
      <c r="CN24" s="43">
        <f>CM24/BC24</f>
      </c>
      <c r="CO24" s="24"/>
      <c r="CP24" s="42">
        <f>CO24-BD24</f>
        <v>0</v>
      </c>
      <c r="CQ24" s="43">
        <f>CP24/BD24</f>
      </c>
      <c r="CR24" s="24"/>
      <c r="CS24" s="42">
        <f>CR24-BE24</f>
        <v>0</v>
      </c>
      <c r="CT24" s="43">
        <f>CS24/BE24</f>
      </c>
      <c r="CU24" s="416">
        <v>0</v>
      </c>
      <c r="CV24" s="42">
        <f>CU24-BF24</f>
        <v>0</v>
      </c>
      <c r="CW24" s="140">
        <f>CV24/BF24</f>
      </c>
    </row>
    <row r="25" ht="17" customHeight="1">
      <c r="A25" t="s" s="71">
        <v>149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416">
        <v>0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416">
        <v>0</v>
      </c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416">
        <v>0</v>
      </c>
      <c r="BG25" s="416">
        <v>0</v>
      </c>
      <c r="BH25" s="314"/>
      <c r="BI25" s="24"/>
      <c r="BJ25" s="24"/>
      <c r="BK25" s="24"/>
      <c r="BL25" s="24"/>
      <c r="BM25" s="24"/>
      <c r="BN25" s="24"/>
      <c r="BO25" s="24"/>
      <c r="BP25" s="24"/>
      <c r="BQ25" s="24"/>
      <c r="BR25" s="416">
        <v>0</v>
      </c>
      <c r="BS25" s="314"/>
      <c r="BT25" s="24"/>
      <c r="BU25" s="416">
        <v>0</v>
      </c>
      <c r="BV25" s="314"/>
      <c r="BW25" s="24"/>
      <c r="BX25" s="427">
        <v>0</v>
      </c>
      <c r="BY25" s="428"/>
      <c r="BZ25" s="24"/>
      <c r="CA25" s="427">
        <f>BZ25-AY25</f>
        <v>0</v>
      </c>
      <c r="CB25" s="428">
        <f>CA25/AY25</f>
      </c>
      <c r="CC25" s="24"/>
      <c r="CD25" s="427">
        <f>CC25-AZ25</f>
        <v>0</v>
      </c>
      <c r="CE25" s="428">
        <f>CD25/AZ25</f>
      </c>
      <c r="CF25" s="24"/>
      <c r="CG25" s="427">
        <f>CF25-BA25</f>
        <v>0</v>
      </c>
      <c r="CH25" s="428">
        <f>CG25/BA25</f>
      </c>
      <c r="CI25" s="24"/>
      <c r="CJ25" s="427">
        <f>CI25-BB25</f>
        <v>0</v>
      </c>
      <c r="CK25" s="428">
        <f>CJ25/BB25</f>
      </c>
      <c r="CL25" s="24"/>
      <c r="CM25" s="42">
        <f>CL25-BC25</f>
        <v>0</v>
      </c>
      <c r="CN25" s="43">
        <f>CM25/BC25</f>
      </c>
      <c r="CO25" s="24"/>
      <c r="CP25" s="42">
        <f>CO25-BD25</f>
        <v>0</v>
      </c>
      <c r="CQ25" s="43">
        <f>CP25/BD25</f>
      </c>
      <c r="CR25" s="24"/>
      <c r="CS25" s="42">
        <f>CR25-BE25</f>
        <v>0</v>
      </c>
      <c r="CT25" s="43">
        <f>CS25/BE25</f>
      </c>
      <c r="CU25" s="416">
        <v>0</v>
      </c>
      <c r="CV25" s="42">
        <f>CU25-BF25</f>
        <v>0</v>
      </c>
      <c r="CW25" s="140">
        <f>CV25/BF25</f>
      </c>
    </row>
    <row r="26" ht="17" customHeight="1">
      <c r="A26" t="s" s="61">
        <v>78</v>
      </c>
      <c r="B26" s="416">
        <v>339483.504581362</v>
      </c>
      <c r="C26" s="416">
        <v>296501.4702680226</v>
      </c>
      <c r="D26" s="416">
        <v>345916.5557392061</v>
      </c>
      <c r="E26" s="416">
        <v>981901.5305885908</v>
      </c>
      <c r="F26" s="416">
        <v>285363.9692571281</v>
      </c>
      <c r="G26" s="416">
        <v>303176.5094283223</v>
      </c>
      <c r="H26" s="416">
        <v>250779.413123465</v>
      </c>
      <c r="I26" s="416">
        <v>839319.8918089154</v>
      </c>
      <c r="J26" s="416">
        <v>1821221.422397506</v>
      </c>
      <c r="K26" s="416">
        <v>256377</v>
      </c>
      <c r="L26" s="416">
        <v>274499</v>
      </c>
      <c r="M26" s="416">
        <v>262198.0533858351</v>
      </c>
      <c r="N26" s="416">
        <v>793074.0533858351</v>
      </c>
      <c r="O26" s="416">
        <v>2614295.475783342</v>
      </c>
      <c r="P26" s="416">
        <v>308001</v>
      </c>
      <c r="Q26" s="416">
        <v>322098</v>
      </c>
      <c r="R26" s="416">
        <v>398933.8467899181</v>
      </c>
      <c r="S26" s="416">
        <v>1029032.846789918</v>
      </c>
      <c r="T26" s="416">
        <v>3643328.322573259</v>
      </c>
      <c r="U26" s="416">
        <v>410738.6319212239</v>
      </c>
      <c r="V26" s="416">
        <v>360173.3928618281</v>
      </c>
      <c r="W26" s="416">
        <v>355716.9401341883</v>
      </c>
      <c r="X26" s="416">
        <v>1126628.96491724</v>
      </c>
      <c r="Y26" s="416">
        <v>337156.8402711176</v>
      </c>
      <c r="Z26" s="416">
        <v>285296.7538854571</v>
      </c>
      <c r="AA26" s="416">
        <v>286850.3898787958</v>
      </c>
      <c r="AB26" s="416">
        <v>909303.9840353704</v>
      </c>
      <c r="AC26" s="416">
        <v>2035932.948952611</v>
      </c>
      <c r="AD26" s="416">
        <v>296418</v>
      </c>
      <c r="AE26" s="416">
        <v>273810</v>
      </c>
      <c r="AF26" s="416">
        <v>248447</v>
      </c>
      <c r="AG26" s="416">
        <v>818675</v>
      </c>
      <c r="AH26" s="416">
        <v>2854607.948952611</v>
      </c>
      <c r="AI26" s="416">
        <v>254198</v>
      </c>
      <c r="AJ26" s="416">
        <v>288588</v>
      </c>
      <c r="AK26" s="416">
        <v>379825.3968700001</v>
      </c>
      <c r="AL26" s="416">
        <v>922611.3968700001</v>
      </c>
      <c r="AM26" s="416">
        <v>3777219.345822611</v>
      </c>
      <c r="AN26" s="416">
        <v>356488</v>
      </c>
      <c r="AO26" s="416">
        <v>303970</v>
      </c>
      <c r="AP26" s="416">
        <v>332527</v>
      </c>
      <c r="AQ26" s="416">
        <v>992985</v>
      </c>
      <c r="AR26" s="416">
        <v>313301</v>
      </c>
      <c r="AS26" s="416">
        <v>274285</v>
      </c>
      <c r="AT26" s="416">
        <v>240802.82444</v>
      </c>
      <c r="AU26" s="416">
        <v>828388.82444</v>
      </c>
      <c r="AV26" s="416">
        <v>1821373.82444</v>
      </c>
      <c r="AW26" s="416">
        <v>248380</v>
      </c>
      <c r="AX26" s="416">
        <v>236132</v>
      </c>
      <c r="AY26" s="416">
        <v>222154</v>
      </c>
      <c r="AZ26" s="416">
        <v>706666</v>
      </c>
      <c r="BA26" s="416">
        <v>2528039.82444</v>
      </c>
      <c r="BB26" s="416">
        <v>289043</v>
      </c>
      <c r="BC26" s="416">
        <v>276087</v>
      </c>
      <c r="BD26" s="416">
        <v>317431</v>
      </c>
      <c r="BE26" s="416">
        <v>882561</v>
      </c>
      <c r="BF26" s="416">
        <v>3410600.82444</v>
      </c>
      <c r="BG26" s="416">
        <v>-326568.1245126105</v>
      </c>
      <c r="BH26" s="314">
        <v>-0.09706042668347281</v>
      </c>
      <c r="BI26" s="416">
        <v>298738</v>
      </c>
      <c r="BJ26" s="416">
        <v>267788</v>
      </c>
      <c r="BK26" s="416">
        <v>281701</v>
      </c>
      <c r="BL26" s="416">
        <v>848227</v>
      </c>
      <c r="BM26" s="416">
        <v>243246</v>
      </c>
      <c r="BN26" s="416">
        <v>274438</v>
      </c>
      <c r="BO26" s="416">
        <v>243164</v>
      </c>
      <c r="BP26" s="416">
        <v>760848</v>
      </c>
      <c r="BQ26" s="416">
        <v>1609075</v>
      </c>
      <c r="BR26" s="416">
        <v>-212298.8244400001</v>
      </c>
      <c r="BS26" s="314">
        <v>-0.1165597207949738</v>
      </c>
      <c r="BT26" s="416">
        <v>280660</v>
      </c>
      <c r="BU26" s="416">
        <v>32280</v>
      </c>
      <c r="BV26" s="314">
        <v>0.1299621547628634</v>
      </c>
      <c r="BW26" s="416">
        <v>275110</v>
      </c>
      <c r="BX26" s="427">
        <v>38978</v>
      </c>
      <c r="BY26" s="428">
        <v>0.1650686903935087</v>
      </c>
      <c r="BZ26" s="416">
        <v>265407</v>
      </c>
      <c r="CA26" s="427">
        <f>BZ26-AY26</f>
        <v>43253</v>
      </c>
      <c r="CB26" s="428">
        <f>CA26/AY26</f>
        <v>0.1946982723696175</v>
      </c>
      <c r="CC26" s="416">
        <v>821177</v>
      </c>
      <c r="CD26" s="427">
        <f>CC26-AZ26</f>
        <v>114511</v>
      </c>
      <c r="CE26" s="428">
        <f>CD26/AZ26</f>
        <v>0.162044020796246</v>
      </c>
      <c r="CF26" s="416">
        <v>2430252</v>
      </c>
      <c r="CG26" s="427">
        <f>CF26-BA26</f>
        <v>-97787.824440000113</v>
      </c>
      <c r="CH26" s="428">
        <f>CG26/BA26</f>
        <v>-0.03868128321976163</v>
      </c>
      <c r="CI26" s="416">
        <v>355000</v>
      </c>
      <c r="CJ26" s="427">
        <f>CI26-BB26</f>
        <v>65957</v>
      </c>
      <c r="CK26" s="428">
        <f>CJ26/BB26</f>
        <v>0.2281909612064641</v>
      </c>
      <c r="CL26" s="416">
        <v>380882</v>
      </c>
      <c r="CM26" s="42">
        <f>CL26-BC26</f>
        <v>104795</v>
      </c>
      <c r="CN26" s="43">
        <f>CM26/BC26</f>
        <v>0.3795723811697038</v>
      </c>
      <c r="CO26" s="416">
        <v>454975</v>
      </c>
      <c r="CP26" s="42">
        <f>CO26-BD26</f>
        <v>137544</v>
      </c>
      <c r="CQ26" s="43">
        <f>CP26/BD26</f>
        <v>0.4333036155888996</v>
      </c>
      <c r="CR26" s="416">
        <v>1190857</v>
      </c>
      <c r="CS26" s="42">
        <f>CR26-BE26</f>
        <v>308296</v>
      </c>
      <c r="CT26" s="43">
        <f>CS26/BE26</f>
        <v>0.3493197637330451</v>
      </c>
      <c r="CU26" s="416">
        <v>3621109</v>
      </c>
      <c r="CV26" s="42">
        <f>CU26-BF26</f>
        <v>210508.1755599999</v>
      </c>
      <c r="CW26" s="140">
        <f>CV26/BF26</f>
        <v>0.06172172775292871</v>
      </c>
    </row>
    <row r="27" ht="17" customHeight="1">
      <c r="A27" t="s" s="71">
        <v>79</v>
      </c>
      <c r="B27" s="416">
        <v>159323.6111331698</v>
      </c>
      <c r="C27" s="416">
        <v>136011.8512065971</v>
      </c>
      <c r="D27" s="416">
        <v>168654.8533820239</v>
      </c>
      <c r="E27" s="416">
        <v>463990.3157217908</v>
      </c>
      <c r="F27" s="416">
        <v>135926.8776233731</v>
      </c>
      <c r="G27" s="416">
        <v>136999.833873912</v>
      </c>
      <c r="H27" s="416">
        <v>105329.0489634083</v>
      </c>
      <c r="I27" s="416">
        <v>378255.7604606934</v>
      </c>
      <c r="J27" s="416">
        <v>842246.0778299916</v>
      </c>
      <c r="K27" s="416">
        <v>115793</v>
      </c>
      <c r="L27" s="416">
        <v>133519</v>
      </c>
      <c r="M27" s="416">
        <v>131332</v>
      </c>
      <c r="N27" s="416">
        <v>380643.9999999999</v>
      </c>
      <c r="O27" s="416">
        <v>1222890.077829992</v>
      </c>
      <c r="P27" s="416">
        <v>157126</v>
      </c>
      <c r="Q27" s="416">
        <v>160895</v>
      </c>
      <c r="R27" s="416">
        <v>208308.8372141468</v>
      </c>
      <c r="S27" s="416">
        <v>526329.8372141467</v>
      </c>
      <c r="T27" s="416">
        <v>1749219.915044138</v>
      </c>
      <c r="U27" s="416">
        <v>209040.6885953647</v>
      </c>
      <c r="V27" s="416">
        <v>174704.0934385638</v>
      </c>
      <c r="W27" s="416">
        <v>168270.8104415416</v>
      </c>
      <c r="X27" s="416">
        <v>552015.5924754702</v>
      </c>
      <c r="Y27" s="416">
        <v>169187.8332004858</v>
      </c>
      <c r="Z27" s="416">
        <v>108785.1023068447</v>
      </c>
      <c r="AA27" s="416">
        <v>118043.7925189611</v>
      </c>
      <c r="AB27" s="416">
        <v>396016.7280262916</v>
      </c>
      <c r="AC27" s="416">
        <v>948032.3203498474</v>
      </c>
      <c r="AD27" s="416">
        <v>142850</v>
      </c>
      <c r="AE27" s="416">
        <v>142509</v>
      </c>
      <c r="AF27" s="416">
        <v>105331</v>
      </c>
      <c r="AG27" s="416">
        <v>390690</v>
      </c>
      <c r="AH27" s="416">
        <v>1338722.320349847</v>
      </c>
      <c r="AI27" s="416">
        <v>107356</v>
      </c>
      <c r="AJ27" s="416">
        <v>145831</v>
      </c>
      <c r="AK27" s="416">
        <v>190448.8971</v>
      </c>
      <c r="AL27" s="416">
        <v>443635.8971</v>
      </c>
      <c r="AM27" s="416">
        <v>1782358.217449847</v>
      </c>
      <c r="AN27" s="416">
        <v>173607</v>
      </c>
      <c r="AO27" s="416">
        <v>159641</v>
      </c>
      <c r="AP27" s="416">
        <v>172578</v>
      </c>
      <c r="AQ27" s="416">
        <v>505826</v>
      </c>
      <c r="AR27" s="416">
        <v>180152</v>
      </c>
      <c r="AS27" s="416">
        <v>126782</v>
      </c>
      <c r="AT27" s="416">
        <v>103430</v>
      </c>
      <c r="AU27" s="416">
        <v>410364</v>
      </c>
      <c r="AV27" s="416">
        <v>916250.6903605601</v>
      </c>
      <c r="AW27" s="416">
        <v>114763</v>
      </c>
      <c r="AX27" s="416">
        <v>109249</v>
      </c>
      <c r="AY27" s="416">
        <v>88038</v>
      </c>
      <c r="AZ27" s="416">
        <v>312050</v>
      </c>
      <c r="BA27" s="416">
        <v>1228301.74356488</v>
      </c>
      <c r="BB27" s="416">
        <v>142482</v>
      </c>
      <c r="BC27" s="416">
        <v>135741</v>
      </c>
      <c r="BD27" s="416">
        <v>144493</v>
      </c>
      <c r="BE27" s="416">
        <v>422716</v>
      </c>
      <c r="BF27" s="416">
        <v>1651017.74356488</v>
      </c>
      <c r="BG27" s="416">
        <v>-110420.5767849674</v>
      </c>
      <c r="BH27" s="314">
        <v>-0.07368915664601139</v>
      </c>
      <c r="BI27" s="416">
        <v>123586</v>
      </c>
      <c r="BJ27" s="416">
        <v>111330</v>
      </c>
      <c r="BK27" s="416">
        <v>127546</v>
      </c>
      <c r="BL27" s="416">
        <v>362462</v>
      </c>
      <c r="BM27" s="416">
        <v>113421</v>
      </c>
      <c r="BN27" s="416">
        <v>134253</v>
      </c>
      <c r="BO27" s="416">
        <v>106036</v>
      </c>
      <c r="BP27" s="416">
        <v>353710</v>
      </c>
      <c r="BQ27" s="416">
        <v>716172</v>
      </c>
      <c r="BR27" s="416">
        <v>-200078.6903605601</v>
      </c>
      <c r="BS27" s="314">
        <v>-0.2183667553710936</v>
      </c>
      <c r="BT27" s="416">
        <v>160527</v>
      </c>
      <c r="BU27" s="416">
        <v>45764</v>
      </c>
      <c r="BV27" s="314">
        <v>0.3987696382980577</v>
      </c>
      <c r="BW27" s="416">
        <v>121604</v>
      </c>
      <c r="BX27" s="427">
        <v>12355</v>
      </c>
      <c r="BY27" s="428">
        <v>0.113090280002563</v>
      </c>
      <c r="BZ27" s="416">
        <v>107769</v>
      </c>
      <c r="CA27" s="427">
        <f>BZ27-AY27</f>
        <v>19731</v>
      </c>
      <c r="CB27" s="428">
        <f>CA27/AY27</f>
        <v>0.2241191303755197</v>
      </c>
      <c r="CC27" s="416">
        <v>389900</v>
      </c>
      <c r="CD27" s="427">
        <f>CC27-AZ27</f>
        <v>77850</v>
      </c>
      <c r="CE27" s="428">
        <f>CD27/AZ27</f>
        <v>0.2494792501201731</v>
      </c>
      <c r="CF27" s="416">
        <v>1106072</v>
      </c>
      <c r="CG27" s="427">
        <f>CF27-BA27</f>
        <v>-122229.74356488</v>
      </c>
      <c r="CH27" s="428">
        <f>CG27/BA27</f>
        <v>-0.09951116995904818</v>
      </c>
      <c r="CI27" s="416">
        <v>183081</v>
      </c>
      <c r="CJ27" s="427">
        <f>CI27-BB27</f>
        <v>40599</v>
      </c>
      <c r="CK27" s="428">
        <f>CJ27/BB27</f>
        <v>0.2849412557375668</v>
      </c>
      <c r="CL27" s="416">
        <v>205774</v>
      </c>
      <c r="CM27" s="42">
        <f>CL27-BC27</f>
        <v>70033</v>
      </c>
      <c r="CN27" s="43">
        <f>CM27/BC27</f>
        <v>0.5159310746200485</v>
      </c>
      <c r="CO27" s="416">
        <v>225990</v>
      </c>
      <c r="CP27" s="42">
        <f>CO27-BD27</f>
        <v>81497</v>
      </c>
      <c r="CQ27" s="43">
        <f>CP27/BD27</f>
        <v>0.5640204023724332</v>
      </c>
      <c r="CR27" s="416">
        <v>614845</v>
      </c>
      <c r="CS27" s="42">
        <f>CR27-BE27</f>
        <v>192129</v>
      </c>
      <c r="CT27" s="43">
        <f>CS27/BE27</f>
        <v>0.4545108299662184</v>
      </c>
      <c r="CU27" s="416">
        <v>1720917</v>
      </c>
      <c r="CV27" s="42">
        <f>CU27-BF27</f>
        <v>69899.256435120013</v>
      </c>
      <c r="CW27" s="140">
        <f>CV27/BF27</f>
        <v>0.04233707160783956</v>
      </c>
    </row>
    <row r="28" ht="17" customHeight="1">
      <c r="A28" t="s" s="71">
        <v>80</v>
      </c>
      <c r="B28" s="416">
        <v>38939.999999999993</v>
      </c>
      <c r="C28" s="416">
        <v>34764.047739582515</v>
      </c>
      <c r="D28" s="416">
        <v>41305.000434350557</v>
      </c>
      <c r="E28" s="416">
        <v>115009.0481739331</v>
      </c>
      <c r="F28" s="416">
        <v>30118.989804298169</v>
      </c>
      <c r="G28" s="416">
        <v>30779.778785814553</v>
      </c>
      <c r="H28" s="416">
        <v>32017.900821704410</v>
      </c>
      <c r="I28" s="416">
        <v>92916.669411817129</v>
      </c>
      <c r="J28" s="416">
        <v>207925.7216575633</v>
      </c>
      <c r="K28" s="416">
        <v>29331</v>
      </c>
      <c r="L28" s="416">
        <v>30234</v>
      </c>
      <c r="M28" s="416">
        <v>28963.053385835141</v>
      </c>
      <c r="N28" s="416">
        <v>88528.053385835141</v>
      </c>
      <c r="O28" s="416">
        <v>296453.7729078761</v>
      </c>
      <c r="P28" s="416">
        <v>31037</v>
      </c>
      <c r="Q28" s="416">
        <v>38301</v>
      </c>
      <c r="R28" s="416">
        <v>44459.699008079420</v>
      </c>
      <c r="S28" s="416">
        <v>113797.6990080794</v>
      </c>
      <c r="T28" s="416">
        <v>410251.4719159555</v>
      </c>
      <c r="U28" s="416">
        <v>44672</v>
      </c>
      <c r="V28" s="416">
        <v>41521.588148030853</v>
      </c>
      <c r="W28" s="416">
        <v>39467.474406326539</v>
      </c>
      <c r="X28" s="416">
        <v>125661.0625543574</v>
      </c>
      <c r="Y28" s="416">
        <v>35052.077543415129</v>
      </c>
      <c r="Z28" s="416">
        <v>34915.8645179868</v>
      </c>
      <c r="AA28" s="416">
        <v>39523.494943295722</v>
      </c>
      <c r="AB28" s="416">
        <v>109491.4370046977</v>
      </c>
      <c r="AC28" s="416">
        <v>235152.5046790562</v>
      </c>
      <c r="AD28" s="416">
        <v>36437</v>
      </c>
      <c r="AE28" s="416">
        <v>35012</v>
      </c>
      <c r="AF28" s="418">
        <v>35819.000000000007</v>
      </c>
      <c r="AG28" s="416">
        <v>107268</v>
      </c>
      <c r="AH28" s="416">
        <v>342420.5046790562</v>
      </c>
      <c r="AI28" s="416">
        <v>35748</v>
      </c>
      <c r="AJ28" s="416">
        <v>32293</v>
      </c>
      <c r="AK28" s="416">
        <v>40521.91726</v>
      </c>
      <c r="AL28" s="416">
        <v>108562.91726</v>
      </c>
      <c r="AM28" s="416">
        <v>450983.4219390562</v>
      </c>
      <c r="AN28" s="416">
        <v>37930</v>
      </c>
      <c r="AO28" s="416">
        <v>27377</v>
      </c>
      <c r="AP28" s="416">
        <v>32766</v>
      </c>
      <c r="AQ28" s="416">
        <v>98073</v>
      </c>
      <c r="AR28" s="416">
        <v>29588</v>
      </c>
      <c r="AS28" s="416">
        <v>33873</v>
      </c>
      <c r="AT28" s="416">
        <v>35289</v>
      </c>
      <c r="AU28" s="416">
        <v>98750</v>
      </c>
      <c r="AV28" s="416">
        <v>196832.42736906</v>
      </c>
      <c r="AW28" s="416">
        <v>35969</v>
      </c>
      <c r="AX28" s="416">
        <v>14609</v>
      </c>
      <c r="AY28" s="418">
        <v>30726</v>
      </c>
      <c r="AZ28" s="416">
        <v>81304</v>
      </c>
      <c r="BA28" s="416">
        <v>278136.97637276</v>
      </c>
      <c r="BB28" s="416">
        <v>36083</v>
      </c>
      <c r="BC28" s="416">
        <v>29424</v>
      </c>
      <c r="BD28" s="416">
        <v>34817</v>
      </c>
      <c r="BE28" s="416">
        <v>100324</v>
      </c>
      <c r="BF28" s="416">
        <v>378460.97637276</v>
      </c>
      <c r="BG28" s="416">
        <v>-64283.528306296153</v>
      </c>
      <c r="BH28" s="314">
        <v>-0.1608095598159183</v>
      </c>
      <c r="BI28" s="416">
        <v>35744</v>
      </c>
      <c r="BJ28" s="416">
        <v>34122</v>
      </c>
      <c r="BK28" s="416">
        <v>30005</v>
      </c>
      <c r="BL28" s="416">
        <v>99871</v>
      </c>
      <c r="BM28" s="416">
        <v>32893</v>
      </c>
      <c r="BN28" s="416">
        <v>35214</v>
      </c>
      <c r="BO28" s="416">
        <v>19484</v>
      </c>
      <c r="BP28" s="416">
        <v>87591</v>
      </c>
      <c r="BQ28" s="416">
        <v>187462</v>
      </c>
      <c r="BR28" s="416">
        <v>-9370.427369060024</v>
      </c>
      <c r="BS28" s="314">
        <v>-0.04760611599576786</v>
      </c>
      <c r="BT28" s="416">
        <v>899</v>
      </c>
      <c r="BU28" s="416">
        <v>-35070</v>
      </c>
      <c r="BV28" s="314">
        <v>-0.9750062553865829</v>
      </c>
      <c r="BW28" s="416">
        <v>37150</v>
      </c>
      <c r="BX28" s="427">
        <v>22541</v>
      </c>
      <c r="BY28" s="428">
        <v>1.54295297419399</v>
      </c>
      <c r="BZ28" s="416">
        <v>37351</v>
      </c>
      <c r="CA28" s="427">
        <f>BZ28-AY28</f>
        <v>6625</v>
      </c>
      <c r="CB28" s="428">
        <f>CA28/AY28</f>
        <v>0.2156154396927683</v>
      </c>
      <c r="CC28" s="416">
        <v>75400</v>
      </c>
      <c r="CD28" s="427">
        <f>CC28-AZ28</f>
        <v>-5904</v>
      </c>
      <c r="CE28" s="428">
        <f>CD28/AZ28</f>
        <v>-0.07261635343894519</v>
      </c>
      <c r="CF28" s="416">
        <v>262862</v>
      </c>
      <c r="CG28" s="427">
        <f>CF28-BA28</f>
        <v>-15274.976372760022</v>
      </c>
      <c r="CH28" s="428">
        <f>CG28/BA28</f>
        <v>-0.05491889849369921</v>
      </c>
      <c r="CI28" s="416">
        <v>38746</v>
      </c>
      <c r="CJ28" s="427">
        <f>CI28-BB28</f>
        <v>2663</v>
      </c>
      <c r="CK28" s="428">
        <f>CJ28/BB28</f>
        <v>0.07380206745558851</v>
      </c>
      <c r="CL28" s="416">
        <v>41076</v>
      </c>
      <c r="CM28" s="42">
        <f>CL28-BC28</f>
        <v>11652</v>
      </c>
      <c r="CN28" s="43">
        <f>CM28/BC28</f>
        <v>0.3960032626427406</v>
      </c>
      <c r="CO28" s="416">
        <v>51334</v>
      </c>
      <c r="CP28" s="42">
        <f>CO28-BD28</f>
        <v>16517</v>
      </c>
      <c r="CQ28" s="43">
        <f>CP28/BD28</f>
        <v>0.4743946922480398</v>
      </c>
      <c r="CR28" s="416">
        <v>131156</v>
      </c>
      <c r="CS28" s="42">
        <f>CR28-BE28</f>
        <v>30832</v>
      </c>
      <c r="CT28" s="43">
        <f>CS28/BE28</f>
        <v>0.3073242693672501</v>
      </c>
      <c r="CU28" s="416">
        <v>394018</v>
      </c>
      <c r="CV28" s="42">
        <f>CU28-BF28</f>
        <v>15557.023627239978</v>
      </c>
      <c r="CW28" s="140">
        <f>CV28/BF28</f>
        <v>0.04110601778905019</v>
      </c>
    </row>
    <row r="29" ht="17" customHeight="1">
      <c r="A29" t="s" s="71">
        <v>81</v>
      </c>
      <c r="B29" s="416">
        <v>65505</v>
      </c>
      <c r="C29" s="416">
        <v>55180.882732301972</v>
      </c>
      <c r="D29" s="416">
        <v>56776.061209724059</v>
      </c>
      <c r="E29" s="416">
        <v>177461.943942026</v>
      </c>
      <c r="F29" s="416">
        <v>49836.176383494225</v>
      </c>
      <c r="G29" s="416">
        <v>59105.049921638885</v>
      </c>
      <c r="H29" s="416">
        <v>53310.816700802163</v>
      </c>
      <c r="I29" s="416">
        <v>162252.0430059353</v>
      </c>
      <c r="J29" s="416">
        <v>339714.0252749562</v>
      </c>
      <c r="K29" s="416">
        <v>38611</v>
      </c>
      <c r="L29" s="416">
        <v>37326.000000000007</v>
      </c>
      <c r="M29" s="416">
        <v>39023.000000000007</v>
      </c>
      <c r="N29" s="416">
        <v>114960</v>
      </c>
      <c r="O29" s="416">
        <v>454674.0252749562</v>
      </c>
      <c r="P29" s="416">
        <v>46511.000000000007</v>
      </c>
      <c r="Q29" s="416">
        <v>49687</v>
      </c>
      <c r="R29" s="416">
        <v>64983.849299548754</v>
      </c>
      <c r="S29" s="416">
        <v>161181.8492995487</v>
      </c>
      <c r="T29" s="416">
        <v>615855.874574505</v>
      </c>
      <c r="U29" s="416">
        <v>72252</v>
      </c>
      <c r="V29" s="416">
        <v>69666.820838686006</v>
      </c>
      <c r="W29" s="416">
        <v>70843.9760117539</v>
      </c>
      <c r="X29" s="416">
        <v>212762.7968504399</v>
      </c>
      <c r="Y29" s="416">
        <v>53879.8506828013</v>
      </c>
      <c r="Z29" s="416">
        <v>64275.805248776815</v>
      </c>
      <c r="AA29" s="416">
        <v>54276.999999999993</v>
      </c>
      <c r="AB29" s="416">
        <v>172432.6559315781</v>
      </c>
      <c r="AC29" s="416">
        <v>385195.4395471825</v>
      </c>
      <c r="AD29" s="416">
        <v>38443</v>
      </c>
      <c r="AE29" s="416">
        <v>37188.000000000007</v>
      </c>
      <c r="AF29" s="418">
        <v>39763.000000000007</v>
      </c>
      <c r="AG29" s="416">
        <v>115394</v>
      </c>
      <c r="AH29" s="416">
        <v>500589.4385461213</v>
      </c>
      <c r="AI29" s="416">
        <v>42671</v>
      </c>
      <c r="AJ29" s="416">
        <v>43522.000000000007</v>
      </c>
      <c r="AK29" s="416">
        <v>66945.28698</v>
      </c>
      <c r="AL29" s="416">
        <v>153138.28698</v>
      </c>
      <c r="AM29" s="416">
        <v>653727.7255261213</v>
      </c>
      <c r="AN29" s="416">
        <v>73224</v>
      </c>
      <c r="AO29" s="416">
        <v>57485.999999999985</v>
      </c>
      <c r="AP29" s="416">
        <v>57257</v>
      </c>
      <c r="AQ29" s="416">
        <v>187967</v>
      </c>
      <c r="AR29" s="416">
        <v>50472</v>
      </c>
      <c r="AS29" s="416">
        <v>45809</v>
      </c>
      <c r="AT29" s="416">
        <v>36358</v>
      </c>
      <c r="AU29" s="416">
        <v>132639</v>
      </c>
      <c r="AV29" s="416">
        <v>320595.78004914</v>
      </c>
      <c r="AW29" s="416">
        <v>27635</v>
      </c>
      <c r="AX29" s="416">
        <v>39312</v>
      </c>
      <c r="AY29" s="418">
        <v>32313</v>
      </c>
      <c r="AZ29" s="416">
        <v>99260</v>
      </c>
      <c r="BA29" s="416">
        <v>419854.99071225</v>
      </c>
      <c r="BB29" s="416">
        <v>39677</v>
      </c>
      <c r="BC29" s="416">
        <v>44675</v>
      </c>
      <c r="BD29" s="416">
        <v>62982</v>
      </c>
      <c r="BE29" s="416">
        <v>147334</v>
      </c>
      <c r="BF29" s="416">
        <v>567188.99071225</v>
      </c>
      <c r="BG29" s="416">
        <v>-80734.447833871294</v>
      </c>
      <c r="BH29" s="314">
        <v>-0.1323773360602456</v>
      </c>
      <c r="BI29" s="416">
        <v>61274</v>
      </c>
      <c r="BJ29" s="416">
        <v>56260</v>
      </c>
      <c r="BK29" s="416">
        <v>54905</v>
      </c>
      <c r="BL29" s="416">
        <v>172439</v>
      </c>
      <c r="BM29" s="416">
        <v>46851</v>
      </c>
      <c r="BN29" s="416">
        <v>46166</v>
      </c>
      <c r="BO29" s="416">
        <v>49477</v>
      </c>
      <c r="BP29" s="416">
        <v>142494</v>
      </c>
      <c r="BQ29" s="416">
        <v>314933</v>
      </c>
      <c r="BR29" s="416">
        <v>-5662.780049139983</v>
      </c>
      <c r="BS29" s="314">
        <v>-0.0176633018945914</v>
      </c>
      <c r="BT29" s="416">
        <v>41569</v>
      </c>
      <c r="BU29" s="416">
        <v>13934</v>
      </c>
      <c r="BV29" s="314">
        <v>0.5042156685362764</v>
      </c>
      <c r="BW29" s="416">
        <v>49464</v>
      </c>
      <c r="BX29" s="427">
        <v>10152</v>
      </c>
      <c r="BY29" s="428">
        <v>0.2582417582417583</v>
      </c>
      <c r="BZ29" s="416">
        <v>51011</v>
      </c>
      <c r="CA29" s="427">
        <f>BZ29-AY29</f>
        <v>18698</v>
      </c>
      <c r="CB29" s="428">
        <f>CA29/AY29</f>
        <v>0.5786525546993471</v>
      </c>
      <c r="CC29" s="416">
        <v>142044</v>
      </c>
      <c r="CD29" s="427">
        <f>CC29-AZ29</f>
        <v>42784</v>
      </c>
      <c r="CE29" s="428">
        <f>CD29/AZ29</f>
        <v>0.4310296191819464</v>
      </c>
      <c r="CF29" s="416">
        <v>456977</v>
      </c>
      <c r="CG29" s="427">
        <f>CF29-BA29</f>
        <v>37122.00928775</v>
      </c>
      <c r="CH29" s="428">
        <f>CG29/BA29</f>
        <v>0.08841626301684664</v>
      </c>
      <c r="CI29" s="416">
        <v>54228</v>
      </c>
      <c r="CJ29" s="427">
        <f>CI29-BB29</f>
        <v>14551</v>
      </c>
      <c r="CK29" s="428">
        <f>CJ29/BB29</f>
        <v>0.3667363964009376</v>
      </c>
      <c r="CL29" s="416">
        <v>51963</v>
      </c>
      <c r="CM29" s="42">
        <f>CL29-BC29</f>
        <v>7288</v>
      </c>
      <c r="CN29" s="43">
        <f>CM29/BC29</f>
        <v>0.1631337437045327</v>
      </c>
      <c r="CO29" s="416">
        <v>84672</v>
      </c>
      <c r="CP29" s="42">
        <f>CO29-BD29</f>
        <v>21690</v>
      </c>
      <c r="CQ29" s="43">
        <f>CP29/BD29</f>
        <v>0.3443841097456416</v>
      </c>
      <c r="CR29" s="416">
        <v>190863</v>
      </c>
      <c r="CS29" s="42">
        <f>CR29-BE29</f>
        <v>43529</v>
      </c>
      <c r="CT29" s="43">
        <f>CS29/BE29</f>
        <v>0.295444364505138</v>
      </c>
      <c r="CU29" s="416">
        <v>647840</v>
      </c>
      <c r="CV29" s="42">
        <f>CU29-BF29</f>
        <v>80651.00928775</v>
      </c>
      <c r="CW29" s="140">
        <f>CV29/BF29</f>
        <v>0.1421942432036139</v>
      </c>
    </row>
    <row r="30" ht="17" customHeight="1">
      <c r="A30" t="s" s="71">
        <v>82</v>
      </c>
      <c r="B30" s="416">
        <v>75202</v>
      </c>
      <c r="C30" s="416">
        <v>68591.832615504289</v>
      </c>
      <c r="D30" s="416">
        <v>76560.787634556895</v>
      </c>
      <c r="E30" s="416">
        <v>220354.6202500612</v>
      </c>
      <c r="F30" s="416">
        <v>68683.0741581356</v>
      </c>
      <c r="G30" s="416">
        <v>75119.863504963927</v>
      </c>
      <c r="H30" s="416">
        <v>57801.762537984483</v>
      </c>
      <c r="I30" s="416">
        <v>201604.700201084</v>
      </c>
      <c r="J30" s="416">
        <v>421959.3352341126</v>
      </c>
      <c r="K30" s="416">
        <v>71636</v>
      </c>
      <c r="L30" s="416">
        <v>71200</v>
      </c>
      <c r="M30" s="416">
        <v>62043</v>
      </c>
      <c r="N30" s="416">
        <v>204879</v>
      </c>
      <c r="O30" s="416">
        <v>626838.3352341126</v>
      </c>
      <c r="P30" s="416">
        <v>72882</v>
      </c>
      <c r="Q30" s="416">
        <v>73127</v>
      </c>
      <c r="R30" s="416">
        <v>81154.745788006563</v>
      </c>
      <c r="S30" s="416">
        <v>227163.7457880066</v>
      </c>
      <c r="T30" s="416">
        <v>854002.0810221191</v>
      </c>
      <c r="U30" s="416">
        <v>84579.999999999985</v>
      </c>
      <c r="V30" s="416">
        <v>74280.890436547459</v>
      </c>
      <c r="W30" s="416">
        <v>77046.8417043588</v>
      </c>
      <c r="X30" s="416">
        <v>235907.7321409063</v>
      </c>
      <c r="Y30" s="416">
        <v>78956.015734880348</v>
      </c>
      <c r="Z30" s="416">
        <v>77290.981811848746</v>
      </c>
      <c r="AA30" s="416">
        <v>74825</v>
      </c>
      <c r="AB30" s="416">
        <v>231071.9975467291</v>
      </c>
      <c r="AC30" s="416">
        <v>466979.7308924932</v>
      </c>
      <c r="AD30" s="416">
        <v>78613</v>
      </c>
      <c r="AE30" s="416">
        <v>58969.999999999993</v>
      </c>
      <c r="AF30" s="418">
        <v>67530</v>
      </c>
      <c r="AG30" s="416">
        <v>205113</v>
      </c>
      <c r="AH30" s="416">
        <v>672092.7308924932</v>
      </c>
      <c r="AI30" s="416">
        <v>68320</v>
      </c>
      <c r="AJ30" s="416">
        <v>66746.000000000015</v>
      </c>
      <c r="AK30" s="416">
        <v>81896.57715</v>
      </c>
      <c r="AL30" s="416">
        <v>216962.57715</v>
      </c>
      <c r="AM30" s="416">
        <v>889055.3080424932</v>
      </c>
      <c r="AN30" s="416">
        <v>71727</v>
      </c>
      <c r="AO30" s="416">
        <v>59409.999999999993</v>
      </c>
      <c r="AP30" s="416">
        <v>69911</v>
      </c>
      <c r="AQ30" s="416">
        <v>201048</v>
      </c>
      <c r="AR30" s="416">
        <v>53070</v>
      </c>
      <c r="AS30" s="416">
        <v>67465</v>
      </c>
      <c r="AT30" s="416">
        <v>65663</v>
      </c>
      <c r="AU30" s="416">
        <v>186198</v>
      </c>
      <c r="AV30" s="416">
        <v>387246.5978344</v>
      </c>
      <c r="AW30" s="416">
        <v>69858</v>
      </c>
      <c r="AX30" s="416">
        <v>72169</v>
      </c>
      <c r="AY30" s="418">
        <v>71057</v>
      </c>
      <c r="AZ30" s="416">
        <v>213084</v>
      </c>
      <c r="BA30" s="416">
        <v>600328.16703862</v>
      </c>
      <c r="BB30" s="416">
        <v>70307</v>
      </c>
      <c r="BC30" s="416">
        <v>66247</v>
      </c>
      <c r="BD30" s="416">
        <v>75076</v>
      </c>
      <c r="BE30" s="416">
        <v>211630</v>
      </c>
      <c r="BF30" s="416">
        <v>811958.16703862</v>
      </c>
      <c r="BG30" s="416">
        <v>-71764.563853873173</v>
      </c>
      <c r="BH30" s="314">
        <v>-0.08671804814216155</v>
      </c>
      <c r="BI30" s="416">
        <v>78125</v>
      </c>
      <c r="BJ30" s="416">
        <v>66065</v>
      </c>
      <c r="BK30" s="416">
        <v>69187</v>
      </c>
      <c r="BL30" s="416">
        <v>213377</v>
      </c>
      <c r="BM30" s="416">
        <v>50070</v>
      </c>
      <c r="BN30" s="416">
        <v>58687</v>
      </c>
      <c r="BO30" s="416">
        <v>68155</v>
      </c>
      <c r="BP30" s="416">
        <v>176912</v>
      </c>
      <c r="BQ30" s="416">
        <v>390289</v>
      </c>
      <c r="BR30" s="416">
        <v>3042.402165599982</v>
      </c>
      <c r="BS30" s="314">
        <v>0.007856498114157786</v>
      </c>
      <c r="BT30" s="416">
        <v>77408</v>
      </c>
      <c r="BU30" s="416">
        <v>7550</v>
      </c>
      <c r="BV30" s="314">
        <v>0.1080763835208566</v>
      </c>
      <c r="BW30" s="416">
        <v>66818</v>
      </c>
      <c r="BX30" s="427">
        <v>-5351</v>
      </c>
      <c r="BY30" s="428">
        <v>-0.07414540869348335</v>
      </c>
      <c r="BZ30" s="416">
        <v>69276</v>
      </c>
      <c r="CA30" s="427">
        <f>BZ30-AY30</f>
        <v>-1781</v>
      </c>
      <c r="CB30" s="428">
        <f>CA30/AY30</f>
        <v>-0.02506438493040798</v>
      </c>
      <c r="CC30" s="416">
        <v>213502</v>
      </c>
      <c r="CD30" s="427">
        <f>CC30-AZ30</f>
        <v>418</v>
      </c>
      <c r="CE30" s="428">
        <f>CD30/AZ30</f>
        <v>0.001961667699123351</v>
      </c>
      <c r="CF30" s="416">
        <v>603791</v>
      </c>
      <c r="CG30" s="427">
        <f>CF30-BA30</f>
        <v>3462.832961380016</v>
      </c>
      <c r="CH30" s="428">
        <f>CG30/BA30</f>
        <v>0.005768233362199123</v>
      </c>
      <c r="CI30" s="416">
        <v>78849</v>
      </c>
      <c r="CJ30" s="427">
        <f>CI30-BB30</f>
        <v>8542</v>
      </c>
      <c r="CK30" s="428">
        <f>CJ30/BB30</f>
        <v>0.1214957258878917</v>
      </c>
      <c r="CL30" s="416">
        <v>81837</v>
      </c>
      <c r="CM30" s="42">
        <f>CL30-BC30</f>
        <v>15590</v>
      </c>
      <c r="CN30" s="43">
        <f>CM30/BC30</f>
        <v>0.2353314112337162</v>
      </c>
      <c r="CO30" s="416">
        <v>92820</v>
      </c>
      <c r="CP30" s="42">
        <f>CO30-BD30</f>
        <v>17744</v>
      </c>
      <c r="CQ30" s="43">
        <f>CP30/BD30</f>
        <v>0.2363471682028877</v>
      </c>
      <c r="CR30" s="416">
        <v>253506</v>
      </c>
      <c r="CS30" s="42">
        <f>CR30-BE30</f>
        <v>41876</v>
      </c>
      <c r="CT30" s="43">
        <f>CS30/BE30</f>
        <v>0.1978736474034872</v>
      </c>
      <c r="CU30" s="416">
        <v>857297</v>
      </c>
      <c r="CV30" s="42">
        <f>CU30-BF30</f>
        <v>45338.832961380016</v>
      </c>
      <c r="CW30" s="140">
        <f>CV30/BF30</f>
        <v>0.05583887791502874</v>
      </c>
    </row>
    <row r="31" ht="17" customHeight="1">
      <c r="A31" t="s" s="71">
        <v>185</v>
      </c>
      <c r="B31" s="416">
        <v>512.8934481921009</v>
      </c>
      <c r="C31" s="416">
        <v>1952.855974036758</v>
      </c>
      <c r="D31" s="416">
        <v>2619.853078550760</v>
      </c>
      <c r="E31" s="416">
        <v>5085.602500779619</v>
      </c>
      <c r="F31" s="416">
        <v>798.8512878270873</v>
      </c>
      <c r="G31" s="416">
        <v>1171.983341992928</v>
      </c>
      <c r="H31" s="416">
        <v>2319.8840995656</v>
      </c>
      <c r="I31" s="416">
        <v>4290.718729385615</v>
      </c>
      <c r="J31" s="416">
        <v>9376.321922643474</v>
      </c>
      <c r="K31" s="416">
        <v>1006</v>
      </c>
      <c r="L31" s="416">
        <v>2220</v>
      </c>
      <c r="M31" s="416">
        <v>836.9999999999999</v>
      </c>
      <c r="N31" s="416">
        <v>4063</v>
      </c>
      <c r="O31" s="416">
        <v>13439.321922643474</v>
      </c>
      <c r="P31" s="416">
        <v>444.9999999999999</v>
      </c>
      <c r="Q31" s="416">
        <v>88</v>
      </c>
      <c r="R31" s="416">
        <v>26.71548013654579</v>
      </c>
      <c r="S31" s="416">
        <v>559.7154801365457</v>
      </c>
      <c r="T31" s="416">
        <v>13999.037402780019</v>
      </c>
      <c r="U31" s="416">
        <v>193.9433258592366</v>
      </c>
      <c r="V31" s="416">
        <v>0</v>
      </c>
      <c r="W31" s="416">
        <v>87.83757020747349</v>
      </c>
      <c r="X31" s="416">
        <v>281.7808960667101</v>
      </c>
      <c r="Y31" s="416">
        <v>81.06310953493994</v>
      </c>
      <c r="Z31" s="416">
        <v>29</v>
      </c>
      <c r="AA31" s="416">
        <v>181.1024165390083</v>
      </c>
      <c r="AB31" s="416">
        <v>291.1655260739482</v>
      </c>
      <c r="AC31" s="416">
        <v>572.9992397504959</v>
      </c>
      <c r="AD31" s="416">
        <v>75</v>
      </c>
      <c r="AE31" s="416">
        <v>131</v>
      </c>
      <c r="AF31" s="416">
        <v>4</v>
      </c>
      <c r="AG31" s="416">
        <v>210</v>
      </c>
      <c r="AH31" s="416">
        <v>782.9992397504959</v>
      </c>
      <c r="AI31" s="416">
        <v>103</v>
      </c>
      <c r="AJ31" s="416">
        <v>196</v>
      </c>
      <c r="AK31" s="416">
        <v>12.71838</v>
      </c>
      <c r="AL31" s="416">
        <v>311.71838</v>
      </c>
      <c r="AM31" s="416">
        <v>1094.717619750496</v>
      </c>
      <c r="AN31" s="416">
        <v>0</v>
      </c>
      <c r="AO31" s="416">
        <v>56</v>
      </c>
      <c r="AP31" s="416">
        <v>15</v>
      </c>
      <c r="AQ31" s="416">
        <v>71</v>
      </c>
      <c r="AR31" s="416">
        <v>19</v>
      </c>
      <c r="AS31" s="416">
        <v>356</v>
      </c>
      <c r="AT31" s="416">
        <v>62.82444</v>
      </c>
      <c r="AU31" s="416">
        <v>437.82444</v>
      </c>
      <c r="AV31" s="416">
        <v>508.54589146</v>
      </c>
      <c r="AW31" s="416">
        <v>155</v>
      </c>
      <c r="AX31" s="416">
        <v>793</v>
      </c>
      <c r="AY31" s="416">
        <v>20</v>
      </c>
      <c r="AZ31" s="416">
        <v>968</v>
      </c>
      <c r="BA31" s="416">
        <v>1476.33302917</v>
      </c>
      <c r="BB31" s="416">
        <v>494</v>
      </c>
      <c r="BC31" s="416">
        <v>0</v>
      </c>
      <c r="BD31" s="416">
        <v>63</v>
      </c>
      <c r="BE31" s="416">
        <v>557</v>
      </c>
      <c r="BF31" s="416">
        <v>2033.33302917</v>
      </c>
      <c r="BG31" s="416">
        <v>693.333789419504</v>
      </c>
      <c r="BH31" s="314">
        <v>0.8574041309698019</v>
      </c>
      <c r="BI31" s="416">
        <v>9</v>
      </c>
      <c r="BJ31" s="416">
        <v>11</v>
      </c>
      <c r="BK31" s="416">
        <v>58</v>
      </c>
      <c r="BL31" s="416">
        <v>78</v>
      </c>
      <c r="BM31" s="416">
        <v>11</v>
      </c>
      <c r="BN31" s="416">
        <v>118</v>
      </c>
      <c r="BO31" s="416">
        <v>12</v>
      </c>
      <c r="BP31" s="416">
        <v>141</v>
      </c>
      <c r="BQ31" s="416">
        <v>219</v>
      </c>
      <c r="BR31" s="416">
        <v>-289.54589146</v>
      </c>
      <c r="BS31" s="314">
        <v>-0.569360398584155</v>
      </c>
      <c r="BT31" s="416">
        <v>257</v>
      </c>
      <c r="BU31" s="416">
        <v>102</v>
      </c>
      <c r="BV31" s="314">
        <v>0.6580645161290323</v>
      </c>
      <c r="BW31" s="416">
        <v>74</v>
      </c>
      <c r="BX31" s="427">
        <v>-719</v>
      </c>
      <c r="BY31" s="428">
        <v>-0.9066834804539723</v>
      </c>
      <c r="BZ31" s="416">
        <v>0</v>
      </c>
      <c r="CA31" s="427">
        <f>BZ31-AY31</f>
        <v>-20</v>
      </c>
      <c r="CB31" s="428">
        <f>CA31/AY31</f>
        <v>-1</v>
      </c>
      <c r="CC31" s="416">
        <v>331</v>
      </c>
      <c r="CD31" s="427">
        <f>CC31-AZ31</f>
        <v>-637</v>
      </c>
      <c r="CE31" s="428">
        <f>CD31/AZ31</f>
        <v>-0.6580578512396694</v>
      </c>
      <c r="CF31" s="416">
        <v>550</v>
      </c>
      <c r="CG31" s="427">
        <f>CF31-BA31</f>
        <v>-926.3330291699999</v>
      </c>
      <c r="CH31" s="428">
        <f>CG31/BA31</f>
        <v>-0.6274553307872465</v>
      </c>
      <c r="CI31" s="416">
        <v>96</v>
      </c>
      <c r="CJ31" s="427">
        <f>CI31-BB31</f>
        <v>-398</v>
      </c>
      <c r="CK31" s="428">
        <f>CJ31/BB31</f>
        <v>-0.805668016194332</v>
      </c>
      <c r="CL31" s="416">
        <v>232</v>
      </c>
      <c r="CM31" s="42">
        <f>CL31-BC31</f>
        <v>232</v>
      </c>
      <c r="CN31" s="43">
        <f>CM31/BC31</f>
      </c>
      <c r="CO31" s="416">
        <v>159</v>
      </c>
      <c r="CP31" s="42">
        <f>CO31-BD31</f>
        <v>96</v>
      </c>
      <c r="CQ31" s="43">
        <f>CP31/BD31</f>
        <v>1.523809523809524</v>
      </c>
      <c r="CR31" s="416">
        <v>487</v>
      </c>
      <c r="CS31" s="42">
        <f>CR31-BE31</f>
        <v>-70</v>
      </c>
      <c r="CT31" s="43">
        <f>CS31/BE31</f>
        <v>-0.125673249551167</v>
      </c>
      <c r="CU31" s="416">
        <v>1037</v>
      </c>
      <c r="CV31" s="42">
        <f>CU31-BF31</f>
        <v>-996.3330291699999</v>
      </c>
      <c r="CW31" s="140">
        <f>CV31/BF31</f>
        <v>-0.489999923709841</v>
      </c>
    </row>
    <row r="32" ht="17" customHeight="1">
      <c r="A32" t="s" s="71">
        <v>130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416">
        <v>0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416">
        <v>0</v>
      </c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416">
        <v>0</v>
      </c>
      <c r="BG32" s="416">
        <v>0</v>
      </c>
      <c r="BH32" s="314"/>
      <c r="BI32" s="24"/>
      <c r="BJ32" s="24"/>
      <c r="BK32" s="24"/>
      <c r="BL32" s="24"/>
      <c r="BM32" s="24"/>
      <c r="BN32" s="24"/>
      <c r="BO32" s="24"/>
      <c r="BP32" s="24"/>
      <c r="BQ32" s="24"/>
      <c r="BR32" s="416">
        <v>0</v>
      </c>
      <c r="BS32" s="314"/>
      <c r="BT32" s="24"/>
      <c r="BU32" s="416">
        <v>0</v>
      </c>
      <c r="BV32" s="314"/>
      <c r="BW32" s="24"/>
      <c r="BX32" s="427">
        <v>0</v>
      </c>
      <c r="BY32" s="428"/>
      <c r="BZ32" s="24"/>
      <c r="CA32" s="427">
        <f>BZ32-AY32</f>
        <v>0</v>
      </c>
      <c r="CB32" s="428">
        <f>CA32/AY32</f>
      </c>
      <c r="CC32" s="24"/>
      <c r="CD32" s="427">
        <f>CC32-AZ32</f>
        <v>0</v>
      </c>
      <c r="CE32" s="428">
        <f>CD32/AZ32</f>
      </c>
      <c r="CF32" s="24"/>
      <c r="CG32" s="427">
        <f>CF32-BA32</f>
        <v>0</v>
      </c>
      <c r="CH32" s="428">
        <f>CG32/BA32</f>
      </c>
      <c r="CI32" s="24"/>
      <c r="CJ32" s="427">
        <f>CI32-BB32</f>
        <v>0</v>
      </c>
      <c r="CK32" s="428">
        <f>CJ32/BB32</f>
      </c>
      <c r="CL32" s="24"/>
      <c r="CM32" s="42">
        <f>CL32-BC32</f>
        <v>0</v>
      </c>
      <c r="CN32" s="43">
        <f>CM32/BC32</f>
      </c>
      <c r="CO32" s="24"/>
      <c r="CP32" s="42">
        <f>CO32-BD32</f>
        <v>0</v>
      </c>
      <c r="CQ32" s="43">
        <f>CP32/BD32</f>
      </c>
      <c r="CR32" s="24"/>
      <c r="CS32" s="42">
        <f>CR32-BE32</f>
        <v>0</v>
      </c>
      <c r="CT32" s="43">
        <f>CS32/BE32</f>
      </c>
      <c r="CU32" s="416">
        <v>0</v>
      </c>
      <c r="CV32" s="42">
        <f>CU32-BF32</f>
        <v>0</v>
      </c>
      <c r="CW32" s="140">
        <f>CV32/BF32</f>
      </c>
    </row>
    <row r="33" ht="17" customHeight="1">
      <c r="A33" t="s" s="71">
        <v>150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416">
        <v>0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416">
        <v>0</v>
      </c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416">
        <v>0</v>
      </c>
      <c r="BG33" s="416">
        <v>0</v>
      </c>
      <c r="BH33" s="314"/>
      <c r="BI33" s="24"/>
      <c r="BJ33" s="24"/>
      <c r="BK33" s="24"/>
      <c r="BL33" s="24"/>
      <c r="BM33" s="24"/>
      <c r="BN33" s="24"/>
      <c r="BO33" s="24"/>
      <c r="BP33" s="24"/>
      <c r="BQ33" s="24"/>
      <c r="BR33" s="416">
        <v>0</v>
      </c>
      <c r="BS33" s="314"/>
      <c r="BT33" s="24"/>
      <c r="BU33" s="416">
        <v>0</v>
      </c>
      <c r="BV33" s="314"/>
      <c r="BW33" s="24"/>
      <c r="BX33" s="427">
        <v>0</v>
      </c>
      <c r="BY33" s="428"/>
      <c r="BZ33" s="24"/>
      <c r="CA33" s="427">
        <f>BZ33-AY33</f>
        <v>0</v>
      </c>
      <c r="CB33" s="428">
        <f>CA33/AY33</f>
      </c>
      <c r="CC33" s="24"/>
      <c r="CD33" s="427">
        <f>CC33-AZ33</f>
        <v>0</v>
      </c>
      <c r="CE33" s="428">
        <f>CD33/AZ33</f>
      </c>
      <c r="CF33" s="24"/>
      <c r="CG33" s="427">
        <f>CF33-BA33</f>
        <v>0</v>
      </c>
      <c r="CH33" s="428">
        <f>CG33/BA33</f>
      </c>
      <c r="CI33" s="24"/>
      <c r="CJ33" s="427">
        <f>CI33-BB33</f>
        <v>0</v>
      </c>
      <c r="CK33" s="428">
        <f>CJ33/BB33</f>
      </c>
      <c r="CL33" s="24"/>
      <c r="CM33" s="42">
        <f>CL33-BC33</f>
        <v>0</v>
      </c>
      <c r="CN33" s="43">
        <f>CM33/BC33</f>
      </c>
      <c r="CO33" s="24"/>
      <c r="CP33" s="42">
        <f>CO33-BD33</f>
        <v>0</v>
      </c>
      <c r="CQ33" s="43">
        <f>CP33/BD33</f>
      </c>
      <c r="CR33" s="24"/>
      <c r="CS33" s="42">
        <f>CR33-BE33</f>
        <v>0</v>
      </c>
      <c r="CT33" s="43">
        <f>CS33/BE33</f>
      </c>
      <c r="CU33" s="416">
        <v>0</v>
      </c>
      <c r="CV33" s="42">
        <f>CU33-BF33</f>
        <v>0</v>
      </c>
      <c r="CW33" s="140">
        <f>CV33/BF33</f>
      </c>
    </row>
    <row r="34" ht="17" customHeight="1">
      <c r="A34" t="s" s="71">
        <v>151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416">
        <v>0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416">
        <v>0</v>
      </c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416">
        <v>0</v>
      </c>
      <c r="BG34" s="416">
        <v>0</v>
      </c>
      <c r="BH34" s="314"/>
      <c r="BI34" s="24"/>
      <c r="BJ34" s="24"/>
      <c r="BK34" s="24"/>
      <c r="BL34" s="24"/>
      <c r="BM34" s="24"/>
      <c r="BN34" s="24"/>
      <c r="BO34" s="24"/>
      <c r="BP34" s="24"/>
      <c r="BQ34" s="24"/>
      <c r="BR34" s="416">
        <v>0</v>
      </c>
      <c r="BS34" s="314"/>
      <c r="BT34" s="24"/>
      <c r="BU34" s="416">
        <v>0</v>
      </c>
      <c r="BV34" s="314"/>
      <c r="BW34" s="24"/>
      <c r="BX34" s="427">
        <v>0</v>
      </c>
      <c r="BY34" s="428"/>
      <c r="BZ34" s="24"/>
      <c r="CA34" s="427">
        <f>BZ34-AY34</f>
        <v>0</v>
      </c>
      <c r="CB34" s="428">
        <f>CA34/AY34</f>
      </c>
      <c r="CC34" s="24"/>
      <c r="CD34" s="427">
        <f>CC34-AZ34</f>
        <v>0</v>
      </c>
      <c r="CE34" s="428">
        <f>CD34/AZ34</f>
      </c>
      <c r="CF34" s="24"/>
      <c r="CG34" s="427">
        <f>CF34-BA34</f>
        <v>0</v>
      </c>
      <c r="CH34" s="428">
        <f>CG34/BA34</f>
      </c>
      <c r="CI34" s="24"/>
      <c r="CJ34" s="427">
        <f>CI34-BB34</f>
        <v>0</v>
      </c>
      <c r="CK34" s="428">
        <f>CJ34/BB34</f>
      </c>
      <c r="CL34" s="24"/>
      <c r="CM34" s="42">
        <f>CL34-BC34</f>
        <v>0</v>
      </c>
      <c r="CN34" s="43">
        <f>CM34/BC34</f>
      </c>
      <c r="CO34" s="24"/>
      <c r="CP34" s="42">
        <f>CO34-BD34</f>
        <v>0</v>
      </c>
      <c r="CQ34" s="43">
        <f>CP34/BD34</f>
      </c>
      <c r="CR34" s="24"/>
      <c r="CS34" s="42">
        <f>CR34-BE34</f>
        <v>0</v>
      </c>
      <c r="CT34" s="43">
        <f>CS34/BE34</f>
      </c>
      <c r="CU34" s="416">
        <v>0</v>
      </c>
      <c r="CV34" s="42">
        <f>CU34-BF34</f>
        <v>0</v>
      </c>
      <c r="CW34" s="140">
        <f>CV34/BF34</f>
      </c>
    </row>
    <row r="35" ht="17" customHeight="1">
      <c r="A35" t="s" s="71">
        <v>161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16">
        <v>0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416">
        <v>0</v>
      </c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416">
        <v>0</v>
      </c>
      <c r="BG35" s="416">
        <v>0</v>
      </c>
      <c r="BH35" s="314"/>
      <c r="BI35" s="24"/>
      <c r="BJ35" s="24"/>
      <c r="BK35" s="24"/>
      <c r="BL35" s="24"/>
      <c r="BM35" s="24"/>
      <c r="BN35" s="24"/>
      <c r="BO35" s="24"/>
      <c r="BP35" s="24"/>
      <c r="BQ35" s="24"/>
      <c r="BR35" s="416">
        <v>0</v>
      </c>
      <c r="BS35" s="314"/>
      <c r="BT35" s="24"/>
      <c r="BU35" s="416">
        <v>0</v>
      </c>
      <c r="BV35" s="314"/>
      <c r="BW35" s="24"/>
      <c r="BX35" s="427">
        <v>0</v>
      </c>
      <c r="BY35" s="428"/>
      <c r="BZ35" s="24"/>
      <c r="CA35" s="427">
        <f>BZ35-AY35</f>
        <v>0</v>
      </c>
      <c r="CB35" s="428">
        <f>CA35/AY35</f>
      </c>
      <c r="CC35" s="24"/>
      <c r="CD35" s="427">
        <f>CC35-AZ35</f>
        <v>0</v>
      </c>
      <c r="CE35" s="428">
        <f>CD35/AZ35</f>
      </c>
      <c r="CF35" s="24"/>
      <c r="CG35" s="427">
        <f>CF35-BA35</f>
        <v>0</v>
      </c>
      <c r="CH35" s="428">
        <f>CG35/BA35</f>
      </c>
      <c r="CI35" s="24"/>
      <c r="CJ35" s="427">
        <f>CI35-BB35</f>
        <v>0</v>
      </c>
      <c r="CK35" s="428">
        <f>CJ35/BB35</f>
      </c>
      <c r="CL35" s="24"/>
      <c r="CM35" s="42">
        <f>CL35-BC35</f>
        <v>0</v>
      </c>
      <c r="CN35" s="43">
        <f>CM35/BC35</f>
      </c>
      <c r="CO35" s="24"/>
      <c r="CP35" s="42">
        <f>CO35-BD35</f>
        <v>0</v>
      </c>
      <c r="CQ35" s="43">
        <f>CP35/BD35</f>
      </c>
      <c r="CR35" s="24"/>
      <c r="CS35" s="42">
        <f>CR35-BE35</f>
        <v>0</v>
      </c>
      <c r="CT35" s="43">
        <f>CS35/BE35</f>
      </c>
      <c r="CU35" s="416">
        <v>0</v>
      </c>
      <c r="CV35" s="42">
        <f>CU35-BF35</f>
        <v>0</v>
      </c>
      <c r="CW35" s="140">
        <f>CV35/BF35</f>
      </c>
    </row>
    <row r="36" ht="17" customHeight="1">
      <c r="A36" t="s" s="71">
        <v>162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16">
        <v>0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416">
        <v>0</v>
      </c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416">
        <v>0</v>
      </c>
      <c r="BG36" s="416">
        <v>0</v>
      </c>
      <c r="BH36" s="314"/>
      <c r="BI36" s="24"/>
      <c r="BJ36" s="24"/>
      <c r="BK36" s="24"/>
      <c r="BL36" s="24"/>
      <c r="BM36" s="24"/>
      <c r="BN36" s="24"/>
      <c r="BO36" s="24"/>
      <c r="BP36" s="24"/>
      <c r="BQ36" s="24"/>
      <c r="BR36" s="416">
        <v>0</v>
      </c>
      <c r="BS36" s="314"/>
      <c r="BT36" s="24"/>
      <c r="BU36" s="416">
        <v>0</v>
      </c>
      <c r="BV36" s="314"/>
      <c r="BW36" s="24"/>
      <c r="BX36" s="427">
        <v>0</v>
      </c>
      <c r="BY36" s="428"/>
      <c r="BZ36" s="24"/>
      <c r="CA36" s="427">
        <f>BZ36-AY36</f>
        <v>0</v>
      </c>
      <c r="CB36" s="428">
        <f>CA36/AY36</f>
      </c>
      <c r="CC36" s="24"/>
      <c r="CD36" s="427">
        <f>CC36-AZ36</f>
        <v>0</v>
      </c>
      <c r="CE36" s="428">
        <f>CD36/AZ36</f>
      </c>
      <c r="CF36" s="24"/>
      <c r="CG36" s="427">
        <f>CF36-BA36</f>
        <v>0</v>
      </c>
      <c r="CH36" s="428">
        <f>CG36/BA36</f>
      </c>
      <c r="CI36" s="24"/>
      <c r="CJ36" s="427">
        <f>CI36-BB36</f>
        <v>0</v>
      </c>
      <c r="CK36" s="428">
        <f>CJ36/BB36</f>
      </c>
      <c r="CL36" s="24"/>
      <c r="CM36" s="42">
        <f>CL36-BC36</f>
        <v>0</v>
      </c>
      <c r="CN36" s="43">
        <f>CM36/BC36</f>
      </c>
      <c r="CO36" s="24"/>
      <c r="CP36" s="42">
        <f>CO36-BD36</f>
        <v>0</v>
      </c>
      <c r="CQ36" s="43">
        <f>CP36/BD36</f>
      </c>
      <c r="CR36" s="24"/>
      <c r="CS36" s="42">
        <f>CR36-BE36</f>
        <v>0</v>
      </c>
      <c r="CT36" s="43">
        <f>CS36/BE36</f>
      </c>
      <c r="CU36" s="416">
        <v>0</v>
      </c>
      <c r="CV36" s="42">
        <f>CU36-BF36</f>
        <v>0</v>
      </c>
      <c r="CW36" s="140">
        <f>CV36/BF36</f>
      </c>
    </row>
    <row r="37" ht="17" customHeight="1">
      <c r="A37" t="s" s="71">
        <v>154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416">
        <v>0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416">
        <v>0</v>
      </c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416">
        <v>0</v>
      </c>
      <c r="BG37" s="416">
        <v>0</v>
      </c>
      <c r="BH37" s="314"/>
      <c r="BI37" s="24"/>
      <c r="BJ37" s="24"/>
      <c r="BK37" s="24"/>
      <c r="BL37" s="24"/>
      <c r="BM37" s="24"/>
      <c r="BN37" s="24"/>
      <c r="BO37" s="24"/>
      <c r="BP37" s="24"/>
      <c r="BQ37" s="24"/>
      <c r="BR37" s="416">
        <v>0</v>
      </c>
      <c r="BS37" s="314"/>
      <c r="BT37" s="24"/>
      <c r="BU37" s="416">
        <v>0</v>
      </c>
      <c r="BV37" s="314"/>
      <c r="BW37" s="24"/>
      <c r="BX37" s="427">
        <v>0</v>
      </c>
      <c r="BY37" s="428"/>
      <c r="BZ37" s="24"/>
      <c r="CA37" s="427">
        <f>BZ37-AY37</f>
        <v>0</v>
      </c>
      <c r="CB37" s="428">
        <f>CA37/AY37</f>
      </c>
      <c r="CC37" s="24"/>
      <c r="CD37" s="427">
        <f>CC37-AZ37</f>
        <v>0</v>
      </c>
      <c r="CE37" s="428">
        <f>CD37/AZ37</f>
      </c>
      <c r="CF37" s="24"/>
      <c r="CG37" s="427">
        <f>CF37-BA37</f>
        <v>0</v>
      </c>
      <c r="CH37" s="428">
        <f>CG37/BA37</f>
      </c>
      <c r="CI37" s="24"/>
      <c r="CJ37" s="427">
        <f>CI37-BB37</f>
        <v>0</v>
      </c>
      <c r="CK37" s="428">
        <f>CJ37/BB37</f>
      </c>
      <c r="CL37" s="24"/>
      <c r="CM37" s="42">
        <f>CL37-BC37</f>
        <v>0</v>
      </c>
      <c r="CN37" s="43">
        <f>CM37/BC37</f>
      </c>
      <c r="CO37" s="24"/>
      <c r="CP37" s="42">
        <f>CO37-BD37</f>
        <v>0</v>
      </c>
      <c r="CQ37" s="43">
        <f>CP37/BD37</f>
      </c>
      <c r="CR37" s="24"/>
      <c r="CS37" s="42">
        <f>CR37-BE37</f>
        <v>0</v>
      </c>
      <c r="CT37" s="43">
        <f>CS37/BE37</f>
      </c>
      <c r="CU37" s="416">
        <v>0</v>
      </c>
      <c r="CV37" s="42">
        <f>CU37-BF37</f>
        <v>0</v>
      </c>
      <c r="CW37" s="140">
        <f>CV37/BF37</f>
      </c>
    </row>
    <row r="38" ht="17" customHeight="1">
      <c r="A38" t="s" s="46">
        <v>84</v>
      </c>
      <c r="B38" s="415">
        <v>196179.41366823</v>
      </c>
      <c r="C38" s="415">
        <v>173590.36505392</v>
      </c>
      <c r="D38" s="415">
        <v>174569.46028148</v>
      </c>
      <c r="E38" s="415">
        <v>544339.23900363</v>
      </c>
      <c r="F38" s="415">
        <v>158902.15472253</v>
      </c>
      <c r="G38" s="415">
        <v>145768.36830623</v>
      </c>
      <c r="H38" s="415">
        <v>145502.00923313</v>
      </c>
      <c r="I38" s="415">
        <v>450172.53226189</v>
      </c>
      <c r="J38" s="415">
        <v>994511.55191552</v>
      </c>
      <c r="K38" s="415">
        <v>148266.212808</v>
      </c>
      <c r="L38" s="415">
        <v>159695.536539</v>
      </c>
      <c r="M38" s="415">
        <v>161760.3428189158</v>
      </c>
      <c r="N38" s="415">
        <v>469722.0921659158</v>
      </c>
      <c r="O38" s="415">
        <v>1464233.929926111</v>
      </c>
      <c r="P38" s="415">
        <v>163397.2036533308</v>
      </c>
      <c r="Q38" s="415">
        <v>172290.2228510096</v>
      </c>
      <c r="R38" s="415">
        <v>175760.3875181666</v>
      </c>
      <c r="S38" s="415">
        <v>634337.8140225069</v>
      </c>
      <c r="T38" s="415">
        <v>2098571.743948618</v>
      </c>
      <c r="U38" s="415">
        <v>198425.59878282</v>
      </c>
      <c r="V38" s="415">
        <v>187860.93245025</v>
      </c>
      <c r="W38" s="415">
        <v>188734.78970472</v>
      </c>
      <c r="X38" s="415">
        <v>575021.32093779</v>
      </c>
      <c r="Y38" s="415">
        <v>157734.0553644</v>
      </c>
      <c r="Z38" s="415">
        <v>145649.39668583</v>
      </c>
      <c r="AA38" s="415">
        <v>142678.72242169</v>
      </c>
      <c r="AB38" s="415">
        <v>446062.17447192</v>
      </c>
      <c r="AC38" s="415">
        <v>1021084.88299971</v>
      </c>
      <c r="AD38" s="415">
        <v>146842.610599212</v>
      </c>
      <c r="AE38" s="415">
        <v>154670.9282744843</v>
      </c>
      <c r="AF38" s="415">
        <v>147480.5265419285</v>
      </c>
      <c r="AG38" s="415">
        <v>448994.0654156248</v>
      </c>
      <c r="AH38" s="415">
        <v>1470078.501520091</v>
      </c>
      <c r="AI38" s="415">
        <v>163302.1496754321</v>
      </c>
      <c r="AJ38" s="415">
        <v>175161.9370461355</v>
      </c>
      <c r="AK38" s="415">
        <v>263720.384496</v>
      </c>
      <c r="AL38" s="415">
        <v>602184.4712175677</v>
      </c>
      <c r="AM38" s="415">
        <v>2072262.972737658</v>
      </c>
      <c r="AN38" s="415">
        <v>203888.6678288</v>
      </c>
      <c r="AO38" s="415">
        <v>177576.875807</v>
      </c>
      <c r="AP38" s="415">
        <v>180288.2226338</v>
      </c>
      <c r="AQ38" s="415">
        <v>561753.7662696</v>
      </c>
      <c r="AR38" s="415">
        <v>157501.93470548</v>
      </c>
      <c r="AS38" s="415">
        <v>148827.318797</v>
      </c>
      <c r="AT38" s="415">
        <v>134741.81605</v>
      </c>
      <c r="AU38" s="415">
        <v>441071.06955248</v>
      </c>
      <c r="AV38" s="415">
        <v>1003286.9561196</v>
      </c>
      <c r="AW38" s="415">
        <v>138789.7220823</v>
      </c>
      <c r="AX38" s="415">
        <v>149479.3946566</v>
      </c>
      <c r="AY38" s="415">
        <v>151150.37362</v>
      </c>
      <c r="AZ38" s="415">
        <v>439419.4903589</v>
      </c>
      <c r="BA38" s="415">
        <v>1443153.0548585</v>
      </c>
      <c r="BB38" s="415">
        <v>160949.9283466037</v>
      </c>
      <c r="BC38" s="415">
        <v>166690.0499</v>
      </c>
      <c r="BD38" s="415">
        <v>182582.9</v>
      </c>
      <c r="BE38" s="415">
        <v>510222.8782466037</v>
      </c>
      <c r="BF38" s="415">
        <v>1953375.933105104</v>
      </c>
      <c r="BG38" s="415">
        <v>-26925.4466615906</v>
      </c>
      <c r="BH38" s="244">
        <v>-0.0573706335521178</v>
      </c>
      <c r="BI38" s="415">
        <v>190048.4</v>
      </c>
      <c r="BJ38" s="415">
        <v>164132.5</v>
      </c>
      <c r="BK38" s="415">
        <v>167408.8</v>
      </c>
      <c r="BL38" s="415">
        <v>521589.7</v>
      </c>
      <c r="BM38" s="245">
        <v>144598.19745</v>
      </c>
      <c r="BN38" s="48">
        <v>139399.5</v>
      </c>
      <c r="BO38" s="48">
        <v>131873.4</v>
      </c>
      <c r="BP38" s="48">
        <v>415871.09745</v>
      </c>
      <c r="BQ38" s="48">
        <v>937460.79745</v>
      </c>
      <c r="BR38" s="415">
        <v>-65826.158669600030</v>
      </c>
      <c r="BS38" s="244">
        <v>-0.06561049983565521</v>
      </c>
      <c r="BT38" s="415">
        <v>134001</v>
      </c>
      <c r="BU38" s="415">
        <v>-4788.722082299995</v>
      </c>
      <c r="BV38" s="244">
        <v>-0.0345034344795385</v>
      </c>
      <c r="BW38" s="415">
        <v>139787.8</v>
      </c>
      <c r="BX38" s="42">
        <v>-9691.594656600006</v>
      </c>
      <c r="BY38" s="43">
        <v>-0.06483565630476743</v>
      </c>
      <c r="BZ38" s="416">
        <v>143354.4</v>
      </c>
      <c r="CA38" s="42">
        <f>BZ38-AY38</f>
        <v>-7795.973620000004</v>
      </c>
      <c r="CB38" s="43">
        <f>CA38/AY38</f>
        <v>-0.05157760072495416</v>
      </c>
      <c r="CC38" s="416">
        <v>417143.2</v>
      </c>
      <c r="CD38" s="42">
        <f>CC38-AZ38</f>
        <v>-22276.290358900093</v>
      </c>
      <c r="CE38" s="43">
        <f>CD38/AZ38</f>
        <v>-0.05069481633758603</v>
      </c>
      <c r="CF38" s="416">
        <v>1354603.99745</v>
      </c>
      <c r="CG38" s="42">
        <f>CF38-BA38</f>
        <v>-88549.0574085</v>
      </c>
      <c r="CH38" s="43">
        <f>CG38/BA38</f>
        <v>-0.06135805007680364</v>
      </c>
      <c r="CI38" s="416">
        <v>161645.1</v>
      </c>
      <c r="CJ38" s="42">
        <f>CI38-BB38</f>
        <v>695.1716533962754</v>
      </c>
      <c r="CK38" s="43">
        <f>CJ38/BB38</f>
        <v>0.004319179638895096</v>
      </c>
      <c r="CL38" s="416">
        <v>169285.5</v>
      </c>
      <c r="CM38" s="42">
        <f>CL38-BC38</f>
        <v>2595.450100000016</v>
      </c>
      <c r="CN38" s="43">
        <f>CM38/BC38</f>
        <v>0.01557051606593836</v>
      </c>
      <c r="CO38" s="416">
        <v>190592.5</v>
      </c>
      <c r="CP38" s="42">
        <f>CO38-BD38</f>
        <v>8009.600000000006</v>
      </c>
      <c r="CQ38" s="43">
        <f>CP38/BD38</f>
        <v>0.04386829215660396</v>
      </c>
      <c r="CR38" s="416">
        <v>521523.1</v>
      </c>
      <c r="CS38" s="42">
        <f>CR38-BE38</f>
        <v>11300.221753396268</v>
      </c>
      <c r="CT38" s="43">
        <f>CS38/BE38</f>
        <v>0.02214761868818941</v>
      </c>
      <c r="CU38" s="416">
        <v>1876126.99745</v>
      </c>
      <c r="CV38" s="42">
        <f>CU38-BF38</f>
        <v>-77248.935655103764</v>
      </c>
      <c r="CW38" s="140">
        <f>CV38/BF38</f>
        <v>-0.03954637422623927</v>
      </c>
    </row>
    <row r="39" ht="17" customHeight="1">
      <c r="A39" t="s" s="61">
        <v>85</v>
      </c>
      <c r="B39" s="414">
        <v>33117.1125</v>
      </c>
      <c r="C39" s="414">
        <v>29931.1853</v>
      </c>
      <c r="D39" s="414">
        <v>30454.4017</v>
      </c>
      <c r="E39" s="414">
        <v>93502.6995</v>
      </c>
      <c r="F39" s="414">
        <v>28196.1727</v>
      </c>
      <c r="G39" s="414">
        <v>24976.7184</v>
      </c>
      <c r="H39" s="414">
        <v>24232.6537</v>
      </c>
      <c r="I39" s="414">
        <v>77405.5448</v>
      </c>
      <c r="J39" s="414">
        <v>170908.02495</v>
      </c>
      <c r="K39" s="414">
        <v>24381.48352</v>
      </c>
      <c r="L39" s="414">
        <v>29007.0158</v>
      </c>
      <c r="M39" s="414">
        <v>24872.8517834118</v>
      </c>
      <c r="N39" s="414">
        <v>78261.3511034118</v>
      </c>
      <c r="O39" s="414">
        <v>249169.661898087</v>
      </c>
      <c r="P39" s="414">
        <v>26370.538679730824</v>
      </c>
      <c r="Q39" s="414">
        <v>29148.1222288966</v>
      </c>
      <c r="R39" s="414">
        <v>34018.1876</v>
      </c>
      <c r="S39" s="414">
        <v>89536.848508627430</v>
      </c>
      <c r="T39" s="414">
        <v>338706.5104067144</v>
      </c>
      <c r="U39" s="414">
        <v>34045.71232</v>
      </c>
      <c r="V39" s="414">
        <v>32036.96495</v>
      </c>
      <c r="W39" s="414">
        <v>32064.17526</v>
      </c>
      <c r="X39" s="414">
        <v>98146.85253</v>
      </c>
      <c r="Y39" s="414">
        <v>27847.76992</v>
      </c>
      <c r="Z39" s="414">
        <v>24626.51824</v>
      </c>
      <c r="AA39" s="414">
        <v>24286.6855</v>
      </c>
      <c r="AB39" s="414">
        <v>76760.97366</v>
      </c>
      <c r="AC39" s="414">
        <v>174909.21378</v>
      </c>
      <c r="AD39" s="414">
        <v>23591.37844</v>
      </c>
      <c r="AE39" s="414">
        <v>31295.8869</v>
      </c>
      <c r="AF39" s="414">
        <v>25170.449939628528</v>
      </c>
      <c r="AG39" s="414">
        <v>80057.715279628523</v>
      </c>
      <c r="AH39" s="414">
        <v>254966.4821643844</v>
      </c>
      <c r="AI39" s="414">
        <v>24613.7109780321</v>
      </c>
      <c r="AJ39" s="414">
        <v>28199.920472135513</v>
      </c>
      <c r="AK39" s="414">
        <v>34614.7652</v>
      </c>
      <c r="AL39" s="414">
        <v>87428.396650167619</v>
      </c>
      <c r="AM39" s="414">
        <v>342394.8788145521</v>
      </c>
      <c r="AN39" s="414">
        <v>33064.67915</v>
      </c>
      <c r="AO39" s="414">
        <v>28719.7268</v>
      </c>
      <c r="AP39" s="414">
        <v>33133.938653</v>
      </c>
      <c r="AQ39" s="414">
        <v>94918.344602999990</v>
      </c>
      <c r="AR39" s="414">
        <v>26719.78420548</v>
      </c>
      <c r="AS39" s="414">
        <v>24071.123797</v>
      </c>
      <c r="AT39" s="414">
        <v>22032.35712</v>
      </c>
      <c r="AU39" s="414">
        <v>72823.265122479992</v>
      </c>
      <c r="AV39" s="414">
        <v>168203.730023</v>
      </c>
      <c r="AW39" s="414">
        <v>21826.5915</v>
      </c>
      <c r="AX39" s="414">
        <v>29605.9</v>
      </c>
      <c r="AY39" s="414">
        <v>25884.175</v>
      </c>
      <c r="AZ39" s="414">
        <v>77316.666500000007</v>
      </c>
      <c r="BA39" s="414">
        <v>245967.004903</v>
      </c>
      <c r="BB39" s="414">
        <v>24878.4441466037</v>
      </c>
      <c r="BC39" s="414">
        <v>27457.4499</v>
      </c>
      <c r="BD39" s="414">
        <v>30991.8</v>
      </c>
      <c r="BE39" s="414">
        <v>83327.6940466037</v>
      </c>
      <c r="BF39" s="414">
        <v>329294.6989496037</v>
      </c>
      <c r="BG39" s="414">
        <v>-8999.477261384425</v>
      </c>
      <c r="BH39" s="420">
        <v>-0.03826044335214396</v>
      </c>
      <c r="BI39" s="414">
        <v>31373.7</v>
      </c>
      <c r="BJ39" s="414">
        <v>27763.7</v>
      </c>
      <c r="BK39" s="414">
        <v>29313.7</v>
      </c>
      <c r="BL39" s="414">
        <v>88451.100000000006</v>
      </c>
      <c r="BM39" s="414">
        <v>26261.99745</v>
      </c>
      <c r="BN39" s="414">
        <v>24047</v>
      </c>
      <c r="BO39" s="414">
        <v>22277.9</v>
      </c>
      <c r="BP39" s="414">
        <v>72586.89745</v>
      </c>
      <c r="BQ39" s="414">
        <v>161037.99745</v>
      </c>
      <c r="BR39" s="414">
        <v>-7165.732573000016</v>
      </c>
      <c r="BS39" s="420">
        <v>-0.04260150813552221</v>
      </c>
      <c r="BT39" s="414">
        <v>22655.8</v>
      </c>
      <c r="BU39" s="414">
        <v>829.2085000000006</v>
      </c>
      <c r="BV39" s="420">
        <v>0.03799074628761897</v>
      </c>
      <c r="BW39" s="414">
        <v>30594.9</v>
      </c>
      <c r="BX39" s="427">
        <v>989.0000000000036</v>
      </c>
      <c r="BY39" s="428">
        <v>0.03340550363272198</v>
      </c>
      <c r="BZ39" s="416">
        <v>25190.6</v>
      </c>
      <c r="CA39" s="427">
        <f>BZ39-AY39</f>
        <v>-693.5750000000007</v>
      </c>
      <c r="CB39" s="428">
        <f>CA39/AY39</f>
        <v>-0.02679532957878707</v>
      </c>
      <c r="CC39" s="416">
        <v>78441.3</v>
      </c>
      <c r="CD39" s="427">
        <f>CC39-AZ39</f>
        <v>1124.633499999996</v>
      </c>
      <c r="CE39" s="428">
        <f>CD39/AZ39</f>
        <v>0.01454580947304546</v>
      </c>
      <c r="CF39" s="416">
        <v>239479.29745</v>
      </c>
      <c r="CG39" s="427">
        <f>CF39-BA39</f>
        <v>-6487.707453000010</v>
      </c>
      <c r="CH39" s="428">
        <f>CG39/BA39</f>
        <v>-0.02637633228716394</v>
      </c>
      <c r="CI39" s="416">
        <v>24357.8</v>
      </c>
      <c r="CJ39" s="427">
        <f>CI39-BB39</f>
        <v>-520.6441466036995</v>
      </c>
      <c r="CK39" s="428">
        <f>CJ39/BB39</f>
        <v>-0.0209275203680603</v>
      </c>
      <c r="CL39" s="416">
        <v>27367.5</v>
      </c>
      <c r="CM39" s="42">
        <f>CL39-BC39</f>
        <v>-89.94989999999962</v>
      </c>
      <c r="CN39" s="43">
        <f>CM39/BC39</f>
        <v>-0.003275974292135542</v>
      </c>
      <c r="CO39" s="416">
        <v>32092.5</v>
      </c>
      <c r="CP39" s="42">
        <f>CO39-BD39</f>
        <v>1100.700000000001</v>
      </c>
      <c r="CQ39" s="43">
        <f>CP39/BD39</f>
        <v>0.03551584612704008</v>
      </c>
      <c r="CR39" s="416">
        <v>83817.8</v>
      </c>
      <c r="CS39" s="42">
        <f>CR39-BE39</f>
        <v>490.105953396298</v>
      </c>
      <c r="CT39" s="43">
        <f>CS39/BE39</f>
        <v>0.005881669461802104</v>
      </c>
      <c r="CU39" s="416">
        <v>323297.09745</v>
      </c>
      <c r="CV39" s="42">
        <f>CU39-BF39</f>
        <v>-5997.601499603712</v>
      </c>
      <c r="CW39" s="140">
        <f>CV39/BF39</f>
        <v>-0.01821347722491459</v>
      </c>
    </row>
    <row r="40" ht="17" customHeight="1">
      <c r="A40" t="s" s="71">
        <v>86</v>
      </c>
      <c r="B40" s="416">
        <v>28779</v>
      </c>
      <c r="C40" s="416">
        <v>25949</v>
      </c>
      <c r="D40" s="416">
        <v>26668</v>
      </c>
      <c r="E40" s="416">
        <v>81396</v>
      </c>
      <c r="F40" s="416">
        <v>24680</v>
      </c>
      <c r="G40" s="416">
        <v>21578</v>
      </c>
      <c r="H40" s="416">
        <v>20894</v>
      </c>
      <c r="I40" s="416">
        <v>67152</v>
      </c>
      <c r="J40" s="416">
        <v>148548</v>
      </c>
      <c r="K40" s="416">
        <v>21085</v>
      </c>
      <c r="L40" s="416">
        <v>25887</v>
      </c>
      <c r="M40" s="416">
        <v>21494</v>
      </c>
      <c r="N40" s="416">
        <v>68466</v>
      </c>
      <c r="O40" s="416">
        <v>217014</v>
      </c>
      <c r="P40" s="416">
        <v>22658</v>
      </c>
      <c r="Q40" s="416">
        <v>25082</v>
      </c>
      <c r="R40" s="416">
        <v>29294</v>
      </c>
      <c r="S40" s="416">
        <v>77034</v>
      </c>
      <c r="T40" s="416">
        <v>294048</v>
      </c>
      <c r="U40" s="416">
        <v>29285</v>
      </c>
      <c r="V40" s="416">
        <v>27591</v>
      </c>
      <c r="W40" s="416">
        <v>27729</v>
      </c>
      <c r="X40" s="416">
        <v>84605</v>
      </c>
      <c r="Y40" s="416">
        <v>24155</v>
      </c>
      <c r="Z40" s="416">
        <v>21199</v>
      </c>
      <c r="AA40" s="416">
        <v>20845</v>
      </c>
      <c r="AB40" s="416">
        <v>66199</v>
      </c>
      <c r="AC40" s="416">
        <v>150804</v>
      </c>
      <c r="AD40" s="416">
        <v>20384</v>
      </c>
      <c r="AE40" s="416">
        <v>27988</v>
      </c>
      <c r="AF40" s="416">
        <v>21675</v>
      </c>
      <c r="AG40" s="416">
        <v>70047</v>
      </c>
      <c r="AH40" s="416">
        <v>220851</v>
      </c>
      <c r="AI40" s="416">
        <v>20981</v>
      </c>
      <c r="AJ40" s="416">
        <v>24527</v>
      </c>
      <c r="AK40" s="416">
        <v>27994</v>
      </c>
      <c r="AL40" s="416">
        <v>73502</v>
      </c>
      <c r="AM40" s="416">
        <v>294353</v>
      </c>
      <c r="AN40" s="416">
        <v>28626</v>
      </c>
      <c r="AO40" s="416">
        <v>24818.4</v>
      </c>
      <c r="AP40" s="416">
        <v>28929</v>
      </c>
      <c r="AQ40" s="416">
        <v>82373.399999999994</v>
      </c>
      <c r="AR40" s="416">
        <v>23253</v>
      </c>
      <c r="AS40" s="416">
        <v>20905.1</v>
      </c>
      <c r="AT40" s="416">
        <v>18567</v>
      </c>
      <c r="AU40" s="416">
        <v>62725.1</v>
      </c>
      <c r="AV40" s="416">
        <v>145098.5</v>
      </c>
      <c r="AW40" s="416">
        <v>18544</v>
      </c>
      <c r="AX40" s="416">
        <v>26560.3</v>
      </c>
      <c r="AY40" s="416">
        <v>22580.8</v>
      </c>
      <c r="AZ40" s="416">
        <v>67685.100000000006</v>
      </c>
      <c r="BA40" s="416">
        <v>212783.6</v>
      </c>
      <c r="BB40" s="416">
        <v>21275.1</v>
      </c>
      <c r="BC40" s="416">
        <v>23569.9</v>
      </c>
      <c r="BD40" s="416">
        <v>26781</v>
      </c>
      <c r="BE40" s="416">
        <v>71626</v>
      </c>
      <c r="BF40" s="422">
        <v>284409.6</v>
      </c>
      <c r="BG40" s="416">
        <v>-8067.399999999994</v>
      </c>
      <c r="BH40" s="314">
        <v>-0.0337805288208376</v>
      </c>
      <c r="BI40" s="416">
        <v>27018</v>
      </c>
      <c r="BJ40" s="416">
        <v>24232</v>
      </c>
      <c r="BK40" s="416">
        <v>25488</v>
      </c>
      <c r="BL40" s="416">
        <v>76738</v>
      </c>
      <c r="BM40" s="416">
        <v>22898</v>
      </c>
      <c r="BN40" s="416">
        <v>20899</v>
      </c>
      <c r="BO40" s="416">
        <v>18955</v>
      </c>
      <c r="BP40" s="416">
        <v>62752</v>
      </c>
      <c r="BQ40" s="416">
        <v>139490</v>
      </c>
      <c r="BR40" s="416">
        <v>-5608.5</v>
      </c>
      <c r="BS40" s="314">
        <v>-0.03865305292611571</v>
      </c>
      <c r="BT40" s="416">
        <v>19547</v>
      </c>
      <c r="BU40" s="416">
        <v>1003</v>
      </c>
      <c r="BV40" s="314">
        <v>0.05408757549611734</v>
      </c>
      <c r="BW40" s="416">
        <v>27283.5</v>
      </c>
      <c r="BX40" s="427">
        <v>723.2000000000007</v>
      </c>
      <c r="BY40" s="428">
        <v>0.02722860811060119</v>
      </c>
      <c r="BZ40" s="416">
        <v>22036</v>
      </c>
      <c r="CA40" s="427">
        <f>BZ40-AY40</f>
        <v>-544.7999999999993</v>
      </c>
      <c r="CB40" s="428">
        <f>CA40/AY40</f>
        <v>-0.02412669170268544</v>
      </c>
      <c r="CC40" s="416">
        <v>68866.5</v>
      </c>
      <c r="CD40" s="427">
        <f>CC40-AZ40</f>
        <v>1181.399999999994</v>
      </c>
      <c r="CE40" s="428">
        <f>CD40/AZ40</f>
        <v>0.0174543584924894</v>
      </c>
      <c r="CF40" s="416">
        <v>208356.5</v>
      </c>
      <c r="CG40" s="427">
        <f>CF40-BA40</f>
        <v>-4427.100000000006</v>
      </c>
      <c r="CH40" s="428">
        <f>CG40/BA40</f>
        <v>-0.02080564479593355</v>
      </c>
      <c r="CI40" s="416">
        <v>20945</v>
      </c>
      <c r="CJ40" s="427">
        <f>CI40-BB40</f>
        <v>-330.0999999999985</v>
      </c>
      <c r="CK40" s="428">
        <f>CJ40/BB40</f>
        <v>-0.01551579076009037</v>
      </c>
      <c r="CL40" s="416">
        <v>23634.1</v>
      </c>
      <c r="CM40" s="42">
        <f>CL40-BC40</f>
        <v>64.19999999999709</v>
      </c>
      <c r="CN40" s="43">
        <f>CM40/BC40</f>
        <v>0.002723812998782222</v>
      </c>
      <c r="CO40" s="416">
        <v>27687.5</v>
      </c>
      <c r="CP40" s="42">
        <f>CO40-BD40</f>
        <v>906.5</v>
      </c>
      <c r="CQ40" s="43">
        <f>CP40/BD40</f>
        <v>0.03384862402449498</v>
      </c>
      <c r="CR40" s="416">
        <v>72266.600000000006</v>
      </c>
      <c r="CS40" s="42">
        <f>CR40-BE40</f>
        <v>640.6000000000058</v>
      </c>
      <c r="CT40" s="43">
        <f>CS40/BE40</f>
        <v>0.008943679669393877</v>
      </c>
      <c r="CU40" s="416">
        <v>280623.1</v>
      </c>
      <c r="CV40" s="42">
        <f>CU40-BF40</f>
        <v>-3786.5</v>
      </c>
      <c r="CW40" s="140">
        <f>CV40/BF40</f>
        <v>-0.01331354497175904</v>
      </c>
    </row>
    <row r="41" ht="17" customHeight="1">
      <c r="A41" t="s" s="71">
        <v>87</v>
      </c>
      <c r="B41" s="416">
        <v>6536</v>
      </c>
      <c r="C41" s="416">
        <v>5017</v>
      </c>
      <c r="D41" s="416">
        <v>7091</v>
      </c>
      <c r="E41" s="416">
        <v>18644</v>
      </c>
      <c r="F41" s="416">
        <v>6648</v>
      </c>
      <c r="G41" s="416">
        <v>7842</v>
      </c>
      <c r="H41" s="416">
        <v>8864</v>
      </c>
      <c r="I41" s="416">
        <v>23354</v>
      </c>
      <c r="J41" s="416">
        <v>41998</v>
      </c>
      <c r="K41" s="416">
        <v>6610</v>
      </c>
      <c r="L41" s="416">
        <v>9485</v>
      </c>
      <c r="M41" s="416">
        <v>7741</v>
      </c>
      <c r="N41" s="416">
        <v>23836</v>
      </c>
      <c r="O41" s="416">
        <v>65834</v>
      </c>
      <c r="P41" s="416">
        <v>8981</v>
      </c>
      <c r="Q41" s="416">
        <v>5063</v>
      </c>
      <c r="R41" s="416">
        <v>5792</v>
      </c>
      <c r="S41" s="416">
        <v>19836</v>
      </c>
      <c r="T41" s="416">
        <v>84316</v>
      </c>
      <c r="U41" s="416">
        <v>5437</v>
      </c>
      <c r="V41" s="416">
        <v>5630</v>
      </c>
      <c r="W41" s="416">
        <v>5597</v>
      </c>
      <c r="X41" s="416">
        <v>16664</v>
      </c>
      <c r="Y41" s="416">
        <v>6038</v>
      </c>
      <c r="Z41" s="416">
        <v>7332</v>
      </c>
      <c r="AA41" s="416">
        <v>7329</v>
      </c>
      <c r="AB41" s="416">
        <v>20699</v>
      </c>
      <c r="AC41" s="416">
        <v>37363</v>
      </c>
      <c r="AD41" s="416">
        <v>5431</v>
      </c>
      <c r="AE41" s="416">
        <v>11585</v>
      </c>
      <c r="AF41" s="416">
        <v>8580</v>
      </c>
      <c r="AG41" s="416">
        <v>25596</v>
      </c>
      <c r="AH41" s="416">
        <v>62959</v>
      </c>
      <c r="AI41" s="416">
        <v>8400</v>
      </c>
      <c r="AJ41" s="416">
        <v>7379</v>
      </c>
      <c r="AK41" s="416">
        <v>5578</v>
      </c>
      <c r="AL41" s="416">
        <v>21357</v>
      </c>
      <c r="AM41" s="416">
        <v>84316</v>
      </c>
      <c r="AN41" s="416">
        <v>5612</v>
      </c>
      <c r="AO41" s="416">
        <v>4748</v>
      </c>
      <c r="AP41" s="416">
        <v>6512</v>
      </c>
      <c r="AQ41" s="416">
        <v>16872</v>
      </c>
      <c r="AR41" s="416">
        <v>5799</v>
      </c>
      <c r="AS41" s="416">
        <v>7682</v>
      </c>
      <c r="AT41" s="416">
        <v>5388</v>
      </c>
      <c r="AU41" s="416">
        <v>18869</v>
      </c>
      <c r="AV41" s="416">
        <v>35741</v>
      </c>
      <c r="AW41" s="416">
        <v>4513</v>
      </c>
      <c r="AX41" s="416">
        <v>15146</v>
      </c>
      <c r="AY41" s="416">
        <v>8092</v>
      </c>
      <c r="AZ41" s="416">
        <v>27751</v>
      </c>
      <c r="BA41" s="416">
        <v>63492</v>
      </c>
      <c r="BB41" s="416">
        <v>7957</v>
      </c>
      <c r="BC41" s="416">
        <v>5235</v>
      </c>
      <c r="BD41" s="416">
        <v>6016</v>
      </c>
      <c r="BE41" s="416">
        <v>19208</v>
      </c>
      <c r="BF41" s="416">
        <v>82700</v>
      </c>
      <c r="BG41" s="416">
        <v>533</v>
      </c>
      <c r="BH41" s="314">
        <v>-0.01916599459177382</v>
      </c>
      <c r="BI41" s="416">
        <v>5264</v>
      </c>
      <c r="BJ41" s="416">
        <v>4443</v>
      </c>
      <c r="BK41" s="416">
        <v>5129</v>
      </c>
      <c r="BL41" s="416">
        <v>14836</v>
      </c>
      <c r="BM41" s="416">
        <v>6121</v>
      </c>
      <c r="BN41" s="416">
        <v>7755</v>
      </c>
      <c r="BO41" s="416">
        <v>5699</v>
      </c>
      <c r="BP41" s="416">
        <v>19575</v>
      </c>
      <c r="BQ41" s="416">
        <v>34411</v>
      </c>
      <c r="BR41" s="416">
        <v>-1330</v>
      </c>
      <c r="BS41" s="314">
        <v>-0.03721216530035534</v>
      </c>
      <c r="BT41" s="416">
        <v>4707</v>
      </c>
      <c r="BU41" s="416">
        <v>194</v>
      </c>
      <c r="BV41" s="314">
        <v>0.04298692665632617</v>
      </c>
      <c r="BW41" s="416">
        <v>10577</v>
      </c>
      <c r="BX41" s="427">
        <v>-4569</v>
      </c>
      <c r="BY41" s="428">
        <v>-0.3016638056252476</v>
      </c>
      <c r="BZ41" s="416">
        <v>8010</v>
      </c>
      <c r="CA41" s="427">
        <f>BZ41-AY41</f>
        <v>-82</v>
      </c>
      <c r="CB41" s="428">
        <f>CA41/AY41</f>
        <v>-0.01013346515076619</v>
      </c>
      <c r="CC41" s="416">
        <v>23294</v>
      </c>
      <c r="CD41" s="427">
        <f>CC41-AZ41</f>
        <v>-4457</v>
      </c>
      <c r="CE41" s="428">
        <f>CD41/AZ41</f>
        <v>-0.16060682497928</v>
      </c>
      <c r="CF41" s="416">
        <v>57705</v>
      </c>
      <c r="CG41" s="427">
        <f>CF41-BA41</f>
        <v>-5787</v>
      </c>
      <c r="CH41" s="428">
        <f>CG41/BA41</f>
        <v>-0.09114534114534115</v>
      </c>
      <c r="CI41" s="416">
        <v>8131</v>
      </c>
      <c r="CJ41" s="427">
        <f>CI41-BB41</f>
        <v>174</v>
      </c>
      <c r="CK41" s="428">
        <f>CJ41/BB41</f>
        <v>0.02186753801684052</v>
      </c>
      <c r="CL41" s="416">
        <v>7477</v>
      </c>
      <c r="CM41" s="42">
        <f>CL41-BC41</f>
        <v>2242</v>
      </c>
      <c r="CN41" s="43">
        <f>CM41/BC41</f>
        <v>0.4282712511938873</v>
      </c>
      <c r="CO41" s="416">
        <v>6287</v>
      </c>
      <c r="CP41" s="42">
        <f>CO41-BD41</f>
        <v>271</v>
      </c>
      <c r="CQ41" s="43">
        <f>CP41/BD41</f>
        <v>0.04504654255319149</v>
      </c>
      <c r="CR41" s="416">
        <v>21895</v>
      </c>
      <c r="CS41" s="42">
        <f>CR41-BE41</f>
        <v>2687</v>
      </c>
      <c r="CT41" s="43">
        <f>CS41/BE41</f>
        <v>0.1398896293211162</v>
      </c>
      <c r="CU41" s="416">
        <v>79600</v>
      </c>
      <c r="CV41" s="42">
        <f>CU41-BF41</f>
        <v>-3100</v>
      </c>
      <c r="CW41" s="140">
        <f>CV41/BF41</f>
        <v>-0.03748488512696493</v>
      </c>
    </row>
    <row r="42" ht="17" customHeight="1">
      <c r="A42" t="s" s="71">
        <v>88</v>
      </c>
      <c r="B42" s="416">
        <v>22239</v>
      </c>
      <c r="C42" s="416">
        <v>20924</v>
      </c>
      <c r="D42" s="416">
        <v>19547</v>
      </c>
      <c r="E42" s="416">
        <v>62710</v>
      </c>
      <c r="F42" s="416">
        <v>18032</v>
      </c>
      <c r="G42" s="416">
        <v>13732</v>
      </c>
      <c r="H42" s="416">
        <v>12009</v>
      </c>
      <c r="I42" s="416">
        <v>43773</v>
      </c>
      <c r="J42" s="416">
        <v>106483</v>
      </c>
      <c r="K42" s="416">
        <v>14475</v>
      </c>
      <c r="L42" s="416">
        <v>16394</v>
      </c>
      <c r="M42" s="416">
        <v>13735</v>
      </c>
      <c r="N42" s="416">
        <v>44604</v>
      </c>
      <c r="O42" s="416">
        <v>151087</v>
      </c>
      <c r="P42" s="416">
        <v>13664</v>
      </c>
      <c r="Q42" s="416">
        <v>20016</v>
      </c>
      <c r="R42" s="416">
        <v>23482</v>
      </c>
      <c r="S42" s="416">
        <v>57162</v>
      </c>
      <c r="T42" s="416">
        <v>209656</v>
      </c>
      <c r="U42" s="416">
        <v>23837</v>
      </c>
      <c r="V42" s="416">
        <v>21960</v>
      </c>
      <c r="W42" s="416">
        <v>22126</v>
      </c>
      <c r="X42" s="416">
        <v>67923</v>
      </c>
      <c r="Y42" s="416">
        <v>17870</v>
      </c>
      <c r="Z42" s="416">
        <v>13862</v>
      </c>
      <c r="AA42" s="416">
        <v>13514</v>
      </c>
      <c r="AB42" s="416">
        <v>45246</v>
      </c>
      <c r="AC42" s="416">
        <v>113169</v>
      </c>
      <c r="AD42" s="416">
        <v>14943</v>
      </c>
      <c r="AE42" s="416">
        <v>16375</v>
      </c>
      <c r="AF42" s="416">
        <v>13064</v>
      </c>
      <c r="AG42" s="416">
        <v>44382</v>
      </c>
      <c r="AH42" s="416">
        <v>157551</v>
      </c>
      <c r="AI42" s="416">
        <v>12573</v>
      </c>
      <c r="AJ42" s="416">
        <v>17119</v>
      </c>
      <c r="AK42" s="416">
        <v>22413</v>
      </c>
      <c r="AL42" s="416">
        <v>52105</v>
      </c>
      <c r="AM42" s="416">
        <v>209656</v>
      </c>
      <c r="AN42" s="416">
        <v>23008</v>
      </c>
      <c r="AO42" s="416">
        <v>20069</v>
      </c>
      <c r="AP42" s="416">
        <v>22415</v>
      </c>
      <c r="AQ42" s="416">
        <v>65492</v>
      </c>
      <c r="AR42" s="416">
        <v>17434</v>
      </c>
      <c r="AS42" s="416">
        <v>13216</v>
      </c>
      <c r="AT42" s="416">
        <v>13168</v>
      </c>
      <c r="AU42" s="416">
        <v>43818</v>
      </c>
      <c r="AV42" s="416">
        <v>109315</v>
      </c>
      <c r="AW42" s="416">
        <v>14031</v>
      </c>
      <c r="AX42" s="416">
        <v>11379</v>
      </c>
      <c r="AY42" s="416">
        <v>14471</v>
      </c>
      <c r="AZ42" s="416">
        <v>39881</v>
      </c>
      <c r="BA42" s="416">
        <v>149196</v>
      </c>
      <c r="BB42" s="416">
        <v>13314</v>
      </c>
      <c r="BC42" s="416">
        <v>18330</v>
      </c>
      <c r="BD42" s="416">
        <v>20765</v>
      </c>
      <c r="BE42" s="416">
        <v>52409</v>
      </c>
      <c r="BF42" s="416">
        <v>201605</v>
      </c>
      <c r="BG42" s="416">
        <v>-8355</v>
      </c>
      <c r="BH42" s="314">
        <v>-0.03840099973289579</v>
      </c>
      <c r="BI42" s="416">
        <v>21749</v>
      </c>
      <c r="BJ42" s="416">
        <v>19777</v>
      </c>
      <c r="BK42" s="416">
        <v>20359</v>
      </c>
      <c r="BL42" s="416">
        <v>61885</v>
      </c>
      <c r="BM42" s="416">
        <v>16763</v>
      </c>
      <c r="BN42" s="416">
        <v>13135</v>
      </c>
      <c r="BO42" s="416">
        <v>13245</v>
      </c>
      <c r="BP42" s="416">
        <v>43143</v>
      </c>
      <c r="BQ42" s="416">
        <v>105028</v>
      </c>
      <c r="BR42" s="416">
        <v>-4287</v>
      </c>
      <c r="BS42" s="314">
        <v>-0.03921694186525179</v>
      </c>
      <c r="BT42" s="416">
        <v>14840</v>
      </c>
      <c r="BU42" s="416">
        <v>809</v>
      </c>
      <c r="BV42" s="314">
        <v>0.05765804290499608</v>
      </c>
      <c r="BW42" s="416">
        <v>16703.5</v>
      </c>
      <c r="BX42" s="427">
        <v>5324.5</v>
      </c>
      <c r="BY42" s="428">
        <v>0.4679233676069953</v>
      </c>
      <c r="BZ42" s="416">
        <v>14015</v>
      </c>
      <c r="CA42" s="427">
        <f>BZ42-AY42</f>
        <v>-456</v>
      </c>
      <c r="CB42" s="428">
        <f>CA42/AY42</f>
        <v>-0.03151129845898694</v>
      </c>
      <c r="CC42" s="416">
        <v>45558.5</v>
      </c>
      <c r="CD42" s="427">
        <f>CC42-AZ42</f>
        <v>5677.5</v>
      </c>
      <c r="CE42" s="428">
        <f>CD42/AZ42</f>
        <v>0.1423610240465384</v>
      </c>
      <c r="CF42" s="416">
        <v>150586.5</v>
      </c>
      <c r="CG42" s="427">
        <f>CF42-BA42</f>
        <v>1390.5</v>
      </c>
      <c r="CH42" s="428">
        <f>CG42/BA42</f>
        <v>0.009319954958577977</v>
      </c>
      <c r="CI42" s="416">
        <v>12801</v>
      </c>
      <c r="CJ42" s="427">
        <f>CI42-BB42</f>
        <v>-513</v>
      </c>
      <c r="CK42" s="428">
        <f>CJ42/BB42</f>
        <v>-0.03853086976115367</v>
      </c>
      <c r="CL42" s="416">
        <v>16151.1</v>
      </c>
      <c r="CM42" s="42">
        <f>CL42-BC42</f>
        <v>-2178.9</v>
      </c>
      <c r="CN42" s="43">
        <f>CM42/BC42</f>
        <v>-0.1188707037643208</v>
      </c>
      <c r="CO42" s="416">
        <v>21395.5</v>
      </c>
      <c r="CP42" s="42">
        <f>CO42-BD42</f>
        <v>630.5</v>
      </c>
      <c r="CQ42" s="43">
        <f>CP42/BD42</f>
        <v>0.03036359258367445</v>
      </c>
      <c r="CR42" s="416">
        <v>50347.6</v>
      </c>
      <c r="CS42" s="42">
        <f>CR42-BE42</f>
        <v>-2061.400000000001</v>
      </c>
      <c r="CT42" s="43">
        <f>CS42/BE42</f>
        <v>-0.03933293899902691</v>
      </c>
      <c r="CU42" s="416">
        <v>200934.1</v>
      </c>
      <c r="CV42" s="42">
        <f>CU42-BF42</f>
        <v>-670.8999999999942</v>
      </c>
      <c r="CW42" s="140">
        <f>CV42/BF42</f>
        <v>-0.003327794449542393</v>
      </c>
    </row>
    <row r="43" ht="17" customHeight="1">
      <c r="A43" t="s" s="71">
        <v>89</v>
      </c>
      <c r="B43" s="416">
        <v>4</v>
      </c>
      <c r="C43" s="416">
        <v>8</v>
      </c>
      <c r="D43" s="416">
        <v>30</v>
      </c>
      <c r="E43" s="416">
        <v>42</v>
      </c>
      <c r="F43" s="416">
        <v>0</v>
      </c>
      <c r="G43" s="416">
        <v>4</v>
      </c>
      <c r="H43" s="416">
        <v>21</v>
      </c>
      <c r="I43" s="416">
        <v>25</v>
      </c>
      <c r="J43" s="416">
        <v>67</v>
      </c>
      <c r="K43" s="416">
        <v>0</v>
      </c>
      <c r="L43" s="416">
        <v>8</v>
      </c>
      <c r="M43" s="416">
        <v>18</v>
      </c>
      <c r="N43" s="416">
        <v>26</v>
      </c>
      <c r="O43" s="416">
        <v>93</v>
      </c>
      <c r="P43" s="416">
        <v>13</v>
      </c>
      <c r="Q43" s="416">
        <v>3</v>
      </c>
      <c r="R43" s="416">
        <v>20</v>
      </c>
      <c r="S43" s="416">
        <v>36</v>
      </c>
      <c r="T43" s="416">
        <v>129</v>
      </c>
      <c r="U43" s="416">
        <v>11</v>
      </c>
      <c r="V43" s="416">
        <v>1</v>
      </c>
      <c r="W43" s="416">
        <v>6</v>
      </c>
      <c r="X43" s="416">
        <v>18</v>
      </c>
      <c r="Y43" s="416">
        <v>247</v>
      </c>
      <c r="Z43" s="416">
        <v>5</v>
      </c>
      <c r="AA43" s="416">
        <v>2</v>
      </c>
      <c r="AB43" s="416">
        <v>254</v>
      </c>
      <c r="AC43" s="416">
        <v>272</v>
      </c>
      <c r="AD43" s="416">
        <v>10</v>
      </c>
      <c r="AE43" s="416">
        <v>28</v>
      </c>
      <c r="AF43" s="416">
        <v>31</v>
      </c>
      <c r="AG43" s="416">
        <v>69</v>
      </c>
      <c r="AH43" s="416">
        <v>341</v>
      </c>
      <c r="AI43" s="416">
        <v>8</v>
      </c>
      <c r="AJ43" s="416">
        <v>29</v>
      </c>
      <c r="AK43" s="416">
        <v>3</v>
      </c>
      <c r="AL43" s="416">
        <v>40</v>
      </c>
      <c r="AM43" s="416">
        <v>381</v>
      </c>
      <c r="AN43" s="416">
        <v>6</v>
      </c>
      <c r="AO43" s="416">
        <v>1.4</v>
      </c>
      <c r="AP43" s="416">
        <v>2</v>
      </c>
      <c r="AQ43" s="416">
        <v>9</v>
      </c>
      <c r="AR43" s="416">
        <v>20</v>
      </c>
      <c r="AS43" s="416">
        <v>7.1</v>
      </c>
      <c r="AT43" s="416">
        <v>11</v>
      </c>
      <c r="AU43" s="416">
        <v>38.1</v>
      </c>
      <c r="AV43" s="416">
        <v>47.1</v>
      </c>
      <c r="AW43" s="24"/>
      <c r="AX43" s="416">
        <v>35.3</v>
      </c>
      <c r="AY43" s="416">
        <v>17.8</v>
      </c>
      <c r="AZ43" s="416">
        <v>53.09999999999999</v>
      </c>
      <c r="BA43" s="416">
        <v>100.2</v>
      </c>
      <c r="BB43" s="416">
        <v>4.1</v>
      </c>
      <c r="BC43" s="416">
        <v>4.9</v>
      </c>
      <c r="BD43" s="416">
        <v>0</v>
      </c>
      <c r="BE43" s="416">
        <v>9</v>
      </c>
      <c r="BF43" s="416">
        <v>109.2</v>
      </c>
      <c r="BG43" s="416">
        <v>-240.8</v>
      </c>
      <c r="BH43" s="314">
        <v>-0.7133858267716535</v>
      </c>
      <c r="BI43" s="416">
        <v>5</v>
      </c>
      <c r="BJ43" s="416">
        <v>12</v>
      </c>
      <c r="BK43" s="416">
        <v>0</v>
      </c>
      <c r="BL43" s="416">
        <v>17</v>
      </c>
      <c r="BM43" s="416">
        <v>14</v>
      </c>
      <c r="BN43" s="416">
        <v>9</v>
      </c>
      <c r="BO43" s="416">
        <v>11</v>
      </c>
      <c r="BP43" s="416">
        <v>34</v>
      </c>
      <c r="BQ43" s="416">
        <v>51</v>
      </c>
      <c r="BR43" s="416">
        <v>3.899999999999999</v>
      </c>
      <c r="BS43" s="314">
        <v>0.0828025477707006</v>
      </c>
      <c r="BT43" s="416">
        <v>0</v>
      </c>
      <c r="BU43" s="416">
        <v>0</v>
      </c>
      <c r="BV43" s="314"/>
      <c r="BW43" s="416">
        <v>3</v>
      </c>
      <c r="BX43" s="427">
        <v>-32.3</v>
      </c>
      <c r="BY43" s="428">
        <v>-0.915014164305949</v>
      </c>
      <c r="BZ43" s="416">
        <v>11</v>
      </c>
      <c r="CA43" s="427">
        <f>BZ43-AY43</f>
        <v>-6.800000000000001</v>
      </c>
      <c r="CB43" s="428">
        <f>CA43/AY43</f>
        <v>-0.3820224719101124</v>
      </c>
      <c r="CC43" s="416">
        <v>14</v>
      </c>
      <c r="CD43" s="427">
        <f>CC43-AZ43</f>
        <v>-39.09999999999999</v>
      </c>
      <c r="CE43" s="428">
        <f>CD43/AZ43</f>
        <v>-0.736346516007533</v>
      </c>
      <c r="CF43" s="416">
        <v>65</v>
      </c>
      <c r="CG43" s="427">
        <f>CF43-BA43</f>
        <v>-35.19999999999999</v>
      </c>
      <c r="CH43" s="428">
        <f>CG43/BA43</f>
        <v>-0.3512974051896207</v>
      </c>
      <c r="CI43" s="416">
        <v>13</v>
      </c>
      <c r="CJ43" s="427">
        <f>CI43-BB43</f>
        <v>8.9</v>
      </c>
      <c r="CK43" s="428">
        <f>CJ43/BB43</f>
        <v>2.170731707317073</v>
      </c>
      <c r="CL43" s="416">
        <v>6</v>
      </c>
      <c r="CM43" s="42">
        <f>CL43-BC43</f>
        <v>1.1</v>
      </c>
      <c r="CN43" s="43">
        <f>CM43/BC43</f>
        <v>0.2244897959183673</v>
      </c>
      <c r="CO43" s="416">
        <v>5</v>
      </c>
      <c r="CP43" s="42">
        <f>CO43-BD43</f>
        <v>5</v>
      </c>
      <c r="CQ43" s="43">
        <f>CP43/BD43</f>
      </c>
      <c r="CR43" s="416">
        <v>24</v>
      </c>
      <c r="CS43" s="42">
        <f>CR43-BE43</f>
        <v>15</v>
      </c>
      <c r="CT43" s="43">
        <f>CS43/BE43</f>
        <v>1.666666666666667</v>
      </c>
      <c r="CU43" s="416">
        <v>89</v>
      </c>
      <c r="CV43" s="42">
        <f>CU43-BF43</f>
        <v>-20.19999999999999</v>
      </c>
      <c r="CW43" s="140">
        <f>CV43/BF43</f>
        <v>-0.1849816849816849</v>
      </c>
    </row>
    <row r="44" ht="17" customHeight="1">
      <c r="A44" t="s" s="71">
        <v>131</v>
      </c>
      <c r="B44" s="416"/>
      <c r="C44" s="416"/>
      <c r="D44" s="416"/>
      <c r="E44" s="416">
        <v>0</v>
      </c>
      <c r="F44" s="416"/>
      <c r="G44" s="416"/>
      <c r="H44" s="416"/>
      <c r="I44" s="416">
        <v>0</v>
      </c>
      <c r="J44" s="416"/>
      <c r="K44" s="416"/>
      <c r="L44" s="416"/>
      <c r="M44" s="416"/>
      <c r="N44" s="416">
        <v>0</v>
      </c>
      <c r="O44" s="416"/>
      <c r="P44" s="416"/>
      <c r="Q44" s="416"/>
      <c r="R44" s="416"/>
      <c r="S44" s="416">
        <v>0</v>
      </c>
      <c r="T44" s="416">
        <v>0</v>
      </c>
      <c r="U44" s="416"/>
      <c r="V44" s="416"/>
      <c r="W44" s="416"/>
      <c r="X44" s="416">
        <v>0</v>
      </c>
      <c r="Y44" s="416"/>
      <c r="Z44" s="416"/>
      <c r="AA44" s="416"/>
      <c r="AB44" s="416">
        <v>0</v>
      </c>
      <c r="AC44" s="416">
        <v>0</v>
      </c>
      <c r="AD44" s="416"/>
      <c r="AE44" s="416"/>
      <c r="AF44" s="416"/>
      <c r="AG44" s="416">
        <v>0</v>
      </c>
      <c r="AH44" s="416">
        <v>0</v>
      </c>
      <c r="AI44" s="416"/>
      <c r="AJ44" s="416"/>
      <c r="AK44" s="416"/>
      <c r="AL44" s="416">
        <v>0</v>
      </c>
      <c r="AM44" s="416">
        <v>0</v>
      </c>
      <c r="AN44" s="416"/>
      <c r="AO44" s="416"/>
      <c r="AP44" s="416"/>
      <c r="AQ44" s="416">
        <v>0</v>
      </c>
      <c r="AR44" s="416"/>
      <c r="AS44" s="416"/>
      <c r="AT44" s="416"/>
      <c r="AU44" s="416">
        <v>0</v>
      </c>
      <c r="AV44" s="416">
        <v>0</v>
      </c>
      <c r="AW44" s="416"/>
      <c r="AX44" s="416"/>
      <c r="AY44" s="416"/>
      <c r="AZ44" s="416">
        <v>0</v>
      </c>
      <c r="BA44" s="416">
        <v>0</v>
      </c>
      <c r="BB44" s="416"/>
      <c r="BC44" s="416"/>
      <c r="BD44" s="416"/>
      <c r="BE44" s="416">
        <v>0</v>
      </c>
      <c r="BF44" s="416">
        <v>0</v>
      </c>
      <c r="BG44" s="416">
        <v>0</v>
      </c>
      <c r="BH44" s="314"/>
      <c r="BI44" s="416"/>
      <c r="BJ44" s="416"/>
      <c r="BK44" s="416"/>
      <c r="BL44" s="352">
        <v>0</v>
      </c>
      <c r="BM44" s="416"/>
      <c r="BN44" s="416"/>
      <c r="BO44" s="416"/>
      <c r="BP44" s="352">
        <v>0</v>
      </c>
      <c r="BQ44" s="352">
        <v>0</v>
      </c>
      <c r="BR44" s="416">
        <v>0</v>
      </c>
      <c r="BS44" s="314"/>
      <c r="BT44" s="416">
        <v>0</v>
      </c>
      <c r="BU44" s="416">
        <v>0</v>
      </c>
      <c r="BV44" s="314"/>
      <c r="BW44" s="416"/>
      <c r="BX44" s="427">
        <v>0</v>
      </c>
      <c r="BY44" s="428"/>
      <c r="BZ44" s="24"/>
      <c r="CA44" s="427">
        <f>BZ44-AY44</f>
        <v>0</v>
      </c>
      <c r="CB44" s="428">
        <f>CA44/AY44</f>
      </c>
      <c r="CC44" s="416">
        <v>0</v>
      </c>
      <c r="CD44" s="427">
        <f>CC44-AZ44</f>
        <v>0</v>
      </c>
      <c r="CE44" s="428">
        <f>CD44/AZ44</f>
      </c>
      <c r="CF44" s="416">
        <v>0</v>
      </c>
      <c r="CG44" s="427">
        <f>CF44-BA44</f>
        <v>0</v>
      </c>
      <c r="CH44" s="428">
        <f>CG44/BA44</f>
      </c>
      <c r="CI44" s="416">
        <v>0</v>
      </c>
      <c r="CJ44" s="427">
        <f>CI44-BB44</f>
        <v>0</v>
      </c>
      <c r="CK44" s="428">
        <f>CJ44/BB44</f>
      </c>
      <c r="CL44" s="416">
        <v>0</v>
      </c>
      <c r="CM44" s="42">
        <f>CL44-BC44</f>
        <v>0</v>
      </c>
      <c r="CN44" s="43">
        <f>CM44/BC44</f>
      </c>
      <c r="CO44" s="416">
        <v>0</v>
      </c>
      <c r="CP44" s="42">
        <f>CO44-BD44</f>
        <v>0</v>
      </c>
      <c r="CQ44" s="43">
        <f>CP44/BD44</f>
      </c>
      <c r="CR44" s="416">
        <v>0</v>
      </c>
      <c r="CS44" s="42">
        <f>CR44-BE44</f>
        <v>0</v>
      </c>
      <c r="CT44" s="43">
        <f>CS44/BE44</f>
      </c>
      <c r="CU44" s="416">
        <v>0</v>
      </c>
      <c r="CV44" s="42">
        <f>CU44-BF44</f>
        <v>0</v>
      </c>
      <c r="CW44" s="140">
        <f>CV44/BF44</f>
      </c>
    </row>
    <row r="45" ht="17" customHeight="1">
      <c r="A45" t="s" s="71">
        <v>133</v>
      </c>
      <c r="B45" s="416"/>
      <c r="C45" s="416"/>
      <c r="D45" s="416"/>
      <c r="E45" s="416">
        <v>0</v>
      </c>
      <c r="F45" s="416"/>
      <c r="G45" s="416"/>
      <c r="H45" s="416"/>
      <c r="I45" s="416">
        <v>0</v>
      </c>
      <c r="J45" s="416"/>
      <c r="K45" s="416"/>
      <c r="L45" s="416"/>
      <c r="M45" s="416"/>
      <c r="N45" s="416">
        <v>0</v>
      </c>
      <c r="O45" s="416"/>
      <c r="P45" s="416"/>
      <c r="Q45" s="416"/>
      <c r="R45" s="416"/>
      <c r="S45" s="416">
        <v>0</v>
      </c>
      <c r="T45" s="416">
        <v>0</v>
      </c>
      <c r="U45" s="416"/>
      <c r="V45" s="416"/>
      <c r="W45" s="416"/>
      <c r="X45" s="416">
        <v>0</v>
      </c>
      <c r="Y45" s="416"/>
      <c r="Z45" s="416"/>
      <c r="AA45" s="416"/>
      <c r="AB45" s="416">
        <v>0</v>
      </c>
      <c r="AC45" s="416">
        <v>0</v>
      </c>
      <c r="AD45" s="416"/>
      <c r="AE45" s="416"/>
      <c r="AF45" s="416"/>
      <c r="AG45" s="416">
        <v>0</v>
      </c>
      <c r="AH45" s="416">
        <v>0</v>
      </c>
      <c r="AI45" s="416"/>
      <c r="AJ45" s="416"/>
      <c r="AK45" s="416">
        <v>0</v>
      </c>
      <c r="AL45" s="416">
        <v>0</v>
      </c>
      <c r="AM45" s="416">
        <v>0</v>
      </c>
      <c r="AN45" s="416"/>
      <c r="AO45" s="416"/>
      <c r="AP45" s="416"/>
      <c r="AQ45" s="416">
        <v>0</v>
      </c>
      <c r="AR45" s="416"/>
      <c r="AS45" s="416"/>
      <c r="AT45" s="416"/>
      <c r="AU45" s="416">
        <v>0</v>
      </c>
      <c r="AV45" s="416">
        <v>0</v>
      </c>
      <c r="AW45" s="416"/>
      <c r="AX45" s="416"/>
      <c r="AY45" s="416"/>
      <c r="AZ45" s="416">
        <v>0</v>
      </c>
      <c r="BA45" s="416">
        <v>0</v>
      </c>
      <c r="BB45" s="416"/>
      <c r="BC45" s="416"/>
      <c r="BD45" s="416">
        <v>0</v>
      </c>
      <c r="BE45" s="416">
        <v>0</v>
      </c>
      <c r="BF45" s="416">
        <v>0</v>
      </c>
      <c r="BG45" s="416">
        <v>0</v>
      </c>
      <c r="BH45" s="314"/>
      <c r="BI45" s="416"/>
      <c r="BJ45" s="416"/>
      <c r="BK45" s="416"/>
      <c r="BL45" s="352">
        <v>0</v>
      </c>
      <c r="BM45" s="416"/>
      <c r="BN45" s="416"/>
      <c r="BO45" s="416"/>
      <c r="BP45" s="352">
        <v>0</v>
      </c>
      <c r="BQ45" s="352">
        <v>0</v>
      </c>
      <c r="BR45" s="416">
        <v>0</v>
      </c>
      <c r="BS45" s="314"/>
      <c r="BT45" s="416">
        <v>0</v>
      </c>
      <c r="BU45" s="416">
        <v>0</v>
      </c>
      <c r="BV45" s="314"/>
      <c r="BW45" s="416"/>
      <c r="BX45" s="427">
        <v>0</v>
      </c>
      <c r="BY45" s="428"/>
      <c r="BZ45" s="24"/>
      <c r="CA45" s="427">
        <f>BZ45-AY45</f>
        <v>0</v>
      </c>
      <c r="CB45" s="428">
        <f>CA45/AY45</f>
      </c>
      <c r="CC45" s="416">
        <v>0</v>
      </c>
      <c r="CD45" s="427">
        <f>CC45-AZ45</f>
        <v>0</v>
      </c>
      <c r="CE45" s="428">
        <f>CD45/AZ45</f>
      </c>
      <c r="CF45" s="416">
        <v>0</v>
      </c>
      <c r="CG45" s="427">
        <f>CF45-BA45</f>
        <v>0</v>
      </c>
      <c r="CH45" s="428">
        <f>CG45/BA45</f>
      </c>
      <c r="CI45" s="416">
        <v>0</v>
      </c>
      <c r="CJ45" s="427">
        <f>CI45-BB45</f>
        <v>0</v>
      </c>
      <c r="CK45" s="428">
        <f>CJ45/BB45</f>
      </c>
      <c r="CL45" s="416">
        <v>0</v>
      </c>
      <c r="CM45" s="42">
        <f>CL45-BC45</f>
        <v>0</v>
      </c>
      <c r="CN45" s="43">
        <f>CM45/BC45</f>
      </c>
      <c r="CO45" s="416">
        <v>0</v>
      </c>
      <c r="CP45" s="42">
        <f>CO45-BD45</f>
        <v>0</v>
      </c>
      <c r="CQ45" s="43">
        <f>CP45/BD45</f>
      </c>
      <c r="CR45" s="416">
        <v>0</v>
      </c>
      <c r="CS45" s="42">
        <f>CR45-BE45</f>
        <v>0</v>
      </c>
      <c r="CT45" s="43">
        <f>CS45/BE45</f>
      </c>
      <c r="CU45" s="416">
        <v>0</v>
      </c>
      <c r="CV45" s="42">
        <f>CU45-BF45</f>
        <v>0</v>
      </c>
      <c r="CW45" s="140">
        <f>CV45/BF45</f>
      </c>
    </row>
    <row r="46" ht="17" customHeight="1">
      <c r="A46" t="s" s="71">
        <v>90</v>
      </c>
      <c r="B46" s="416">
        <v>4338.1125</v>
      </c>
      <c r="C46" s="416">
        <v>3982.1853</v>
      </c>
      <c r="D46" s="416">
        <v>3786.4017</v>
      </c>
      <c r="E46" s="416">
        <v>12106.6995</v>
      </c>
      <c r="F46" s="416">
        <v>3516.1727</v>
      </c>
      <c r="G46" s="416">
        <v>3398.7184</v>
      </c>
      <c r="H46" s="416">
        <v>3338.6537</v>
      </c>
      <c r="I46" s="416">
        <v>10253.5448</v>
      </c>
      <c r="J46" s="416">
        <v>22360.02495</v>
      </c>
      <c r="K46" s="416">
        <v>3296.48352</v>
      </c>
      <c r="L46" s="416">
        <v>3120.0158</v>
      </c>
      <c r="M46" s="416">
        <v>3378.851783411794</v>
      </c>
      <c r="N46" s="416">
        <v>9795.351103411793</v>
      </c>
      <c r="O46" s="416">
        <v>32155.661898086986</v>
      </c>
      <c r="P46" s="416">
        <v>3712.538679730825</v>
      </c>
      <c r="Q46" s="416">
        <v>4066.122228896601</v>
      </c>
      <c r="R46" s="416">
        <v>4724.1876</v>
      </c>
      <c r="S46" s="416">
        <v>12502.848508627427</v>
      </c>
      <c r="T46" s="416">
        <v>44658.510406714413</v>
      </c>
      <c r="U46" s="416">
        <v>4760.71232</v>
      </c>
      <c r="V46" s="416">
        <v>4445.96495</v>
      </c>
      <c r="W46" s="416">
        <v>4335.175259999999</v>
      </c>
      <c r="X46" s="416">
        <v>13541.85253</v>
      </c>
      <c r="Y46" s="416">
        <v>3692.76992</v>
      </c>
      <c r="Z46" s="416">
        <v>3427.51824</v>
      </c>
      <c r="AA46" s="416">
        <v>3441.685500000001</v>
      </c>
      <c r="AB46" s="416">
        <v>10561.97366</v>
      </c>
      <c r="AC46" s="416">
        <v>24105.21378</v>
      </c>
      <c r="AD46" s="416">
        <v>3207.37844</v>
      </c>
      <c r="AE46" s="416">
        <v>3307.8869</v>
      </c>
      <c r="AF46" s="416">
        <v>3495.449939628527</v>
      </c>
      <c r="AG46" s="416">
        <v>10010.715279628528</v>
      </c>
      <c r="AH46" s="416">
        <v>34115.482164384448</v>
      </c>
      <c r="AI46" s="416">
        <v>3632.710978032104</v>
      </c>
      <c r="AJ46" s="416">
        <v>3672.920472135511</v>
      </c>
      <c r="AK46" s="416">
        <v>6620.7652</v>
      </c>
      <c r="AL46" s="416">
        <v>13926.396650167615</v>
      </c>
      <c r="AM46" s="416">
        <v>48041.878814552067</v>
      </c>
      <c r="AN46" s="416">
        <v>4438.67915</v>
      </c>
      <c r="AO46" s="416">
        <v>3901.3268</v>
      </c>
      <c r="AP46" s="416">
        <v>4204.938653</v>
      </c>
      <c r="AQ46" s="416">
        <v>12544.944603</v>
      </c>
      <c r="AR46" s="416">
        <v>3466.78420548</v>
      </c>
      <c r="AS46" s="416">
        <v>3166.023796999999</v>
      </c>
      <c r="AT46" s="416">
        <v>3465.35712</v>
      </c>
      <c r="AU46" s="416">
        <v>10098.16512248</v>
      </c>
      <c r="AV46" s="416">
        <v>23105.230023</v>
      </c>
      <c r="AW46" s="416">
        <v>3282.5915</v>
      </c>
      <c r="AX46" s="416">
        <v>3045.6</v>
      </c>
      <c r="AY46" s="416">
        <v>3303.375</v>
      </c>
      <c r="AZ46" s="416">
        <v>9631.566500000001</v>
      </c>
      <c r="BA46" s="416">
        <v>33183.404903</v>
      </c>
      <c r="BB46" s="416">
        <v>3603.3441466037</v>
      </c>
      <c r="BC46" s="416">
        <v>3887.5499</v>
      </c>
      <c r="BD46" s="416">
        <v>4210.8</v>
      </c>
      <c r="BE46" s="416">
        <v>11701.6940466037</v>
      </c>
      <c r="BF46" s="416">
        <v>44885.0989496037</v>
      </c>
      <c r="BG46" s="416">
        <v>-932.0772613844456</v>
      </c>
      <c r="BH46" s="314">
        <v>-0.06570891777846466</v>
      </c>
      <c r="BI46" s="416">
        <v>4355.7</v>
      </c>
      <c r="BJ46" s="416">
        <v>3531.7</v>
      </c>
      <c r="BK46" s="416">
        <v>3825.7</v>
      </c>
      <c r="BL46" s="416">
        <v>11713.1</v>
      </c>
      <c r="BM46" s="416">
        <v>3363.99745</v>
      </c>
      <c r="BN46" s="416">
        <v>3148</v>
      </c>
      <c r="BO46" s="416">
        <v>3322.9</v>
      </c>
      <c r="BP46" s="416">
        <v>9834.89745</v>
      </c>
      <c r="BQ46" s="416">
        <v>21547.99745</v>
      </c>
      <c r="BR46" s="416">
        <v>-1557.232573000001</v>
      </c>
      <c r="BS46" s="314">
        <v>-0.06739740619114637</v>
      </c>
      <c r="BT46" s="416">
        <v>3108.8</v>
      </c>
      <c r="BU46" s="416">
        <v>-173.7914999999998</v>
      </c>
      <c r="BV46" s="314">
        <v>-0.05294338329944491</v>
      </c>
      <c r="BW46" s="416">
        <v>3311.4</v>
      </c>
      <c r="BX46" s="427">
        <v>265.8000000000002</v>
      </c>
      <c r="BY46" s="428">
        <v>0.08727344365642244</v>
      </c>
      <c r="BZ46" s="416">
        <v>3154.6</v>
      </c>
      <c r="CA46" s="427">
        <f>BZ46-AY46</f>
        <v>-148.7750000000001</v>
      </c>
      <c r="CB46" s="428">
        <f>CA46/AY46</f>
        <v>-0.0450372724864722</v>
      </c>
      <c r="CC46" s="416">
        <v>9574.799999999999</v>
      </c>
      <c r="CD46" s="427">
        <f>CC46-AZ46</f>
        <v>-56.76650000000154</v>
      </c>
      <c r="CE46" s="428">
        <f>CD46/AZ46</f>
        <v>-0.005893797234333743</v>
      </c>
      <c r="CF46" s="416">
        <v>31122.79745</v>
      </c>
      <c r="CG46" s="427">
        <f>CF46-BA46</f>
        <v>-2060.607453000004</v>
      </c>
      <c r="CH46" s="428">
        <f>CG46/BA46</f>
        <v>-0.06209752914215598</v>
      </c>
      <c r="CI46" s="416">
        <v>3412.8</v>
      </c>
      <c r="CJ46" s="427">
        <f>CI46-BB46</f>
        <v>-190.5441466036996</v>
      </c>
      <c r="CK46" s="428">
        <f>CJ46/BB46</f>
        <v>-0.05287980799261022</v>
      </c>
      <c r="CL46" s="416">
        <v>3733.4</v>
      </c>
      <c r="CM46" s="42">
        <f>CL46-BC46</f>
        <v>-154.1498999999994</v>
      </c>
      <c r="CN46" s="43">
        <f>CM46/BC46</f>
        <v>-0.03965219841936934</v>
      </c>
      <c r="CO46" s="416">
        <v>4405</v>
      </c>
      <c r="CP46" s="42">
        <f>CO46-BD46</f>
        <v>194.1999999999998</v>
      </c>
      <c r="CQ46" s="43">
        <f>CP46/BD46</f>
        <v>0.04611950223235485</v>
      </c>
      <c r="CR46" s="416">
        <v>11551.2</v>
      </c>
      <c r="CS46" s="42">
        <f>CR46-BE46</f>
        <v>-150.4940466036987</v>
      </c>
      <c r="CT46" s="43">
        <f>CS46/BE46</f>
        <v>-0.01286087689563018</v>
      </c>
      <c r="CU46" s="416">
        <v>42673.99745</v>
      </c>
      <c r="CV46" s="42">
        <f>CU46-BF46</f>
        <v>-2211.101499603705</v>
      </c>
      <c r="CW46" s="140">
        <f>CV46/BF46</f>
        <v>-0.04926137072987843</v>
      </c>
    </row>
    <row r="47" ht="17" customHeight="1">
      <c r="A47" t="s" s="61">
        <v>91</v>
      </c>
      <c r="B47" s="414">
        <v>7177.2559</v>
      </c>
      <c r="C47" s="414">
        <v>5143</v>
      </c>
      <c r="D47" s="414">
        <v>7210.927800000001</v>
      </c>
      <c r="E47" s="414">
        <v>19531.1837</v>
      </c>
      <c r="F47" s="414">
        <v>6017.9082</v>
      </c>
      <c r="G47" s="414">
        <v>1089.8757</v>
      </c>
      <c r="H47" s="414">
        <v>517</v>
      </c>
      <c r="I47" s="414">
        <v>7624.783899999999</v>
      </c>
      <c r="J47" s="414">
        <v>27155.9676</v>
      </c>
      <c r="K47" s="414"/>
      <c r="L47" s="414"/>
      <c r="M47" s="414">
        <v>1069</v>
      </c>
      <c r="N47" s="414"/>
      <c r="O47" s="414"/>
      <c r="P47" s="414">
        <v>2704.9844</v>
      </c>
      <c r="Q47" s="414">
        <v>5653</v>
      </c>
      <c r="R47" s="414">
        <v>6656</v>
      </c>
      <c r="S47" s="414">
        <v>15013.9844</v>
      </c>
      <c r="T47" s="414"/>
      <c r="U47" s="414">
        <v>6584.9331</v>
      </c>
      <c r="V47" s="414">
        <v>6961</v>
      </c>
      <c r="W47" s="414">
        <v>7623.0111</v>
      </c>
      <c r="X47" s="414">
        <v>21168.9442</v>
      </c>
      <c r="Y47" s="414">
        <v>5468.8864</v>
      </c>
      <c r="Z47" s="414">
        <v>936</v>
      </c>
      <c r="AA47" s="414">
        <v>293.0178</v>
      </c>
      <c r="AB47" s="414">
        <v>6697.904200000001</v>
      </c>
      <c r="AC47" s="414">
        <v>27866.8484</v>
      </c>
      <c r="AD47" s="414">
        <v>1174</v>
      </c>
      <c r="AE47" s="414">
        <v>3400</v>
      </c>
      <c r="AF47" s="414">
        <v>3398.0728</v>
      </c>
      <c r="AG47" s="414">
        <v>7972.0728</v>
      </c>
      <c r="AH47" s="414">
        <v>45366.2475</v>
      </c>
      <c r="AI47" s="414">
        <v>4128</v>
      </c>
      <c r="AJ47" s="414">
        <v>6139</v>
      </c>
      <c r="AK47" s="414">
        <v>7232.399100000001</v>
      </c>
      <c r="AL47" s="414">
        <v>17499.3991</v>
      </c>
      <c r="AM47" s="416">
        <v>62865.6466</v>
      </c>
      <c r="AN47" s="414">
        <v>7440.1135</v>
      </c>
      <c r="AO47" s="414">
        <v>7462.043006999999</v>
      </c>
      <c r="AP47" s="414">
        <v>7994.0136</v>
      </c>
      <c r="AQ47" s="414">
        <v>22896.170107</v>
      </c>
      <c r="AR47" s="414">
        <v>6372.0085</v>
      </c>
      <c r="AS47" s="414">
        <v>1145</v>
      </c>
      <c r="AT47" s="414">
        <v>564</v>
      </c>
      <c r="AU47" s="414">
        <v>8081.0085</v>
      </c>
      <c r="AV47" s="414">
        <v>30977.178607</v>
      </c>
      <c r="AW47" s="414">
        <v>0</v>
      </c>
      <c r="AX47" s="414">
        <v>0</v>
      </c>
      <c r="AY47" s="414">
        <v>1178.1168</v>
      </c>
      <c r="AZ47" s="414">
        <v>1178.1168</v>
      </c>
      <c r="BA47" s="414">
        <v>32155.295407</v>
      </c>
      <c r="BB47" s="414">
        <v>4438</v>
      </c>
      <c r="BC47" s="414">
        <v>5664</v>
      </c>
      <c r="BD47" s="414">
        <v>8169</v>
      </c>
      <c r="BE47" s="414">
        <v>18271</v>
      </c>
      <c r="BF47" s="416">
        <v>50426.295407</v>
      </c>
      <c r="BG47" s="414">
        <v>-13210.952093</v>
      </c>
      <c r="BH47" s="420">
        <v>-0.1978719995063251</v>
      </c>
      <c r="BI47" s="414">
        <v>8924</v>
      </c>
      <c r="BJ47" s="414">
        <v>6721</v>
      </c>
      <c r="BK47" s="414">
        <v>8134</v>
      </c>
      <c r="BL47" s="414">
        <v>23779</v>
      </c>
      <c r="BM47" s="414">
        <v>5698</v>
      </c>
      <c r="BN47" s="414">
        <v>3230</v>
      </c>
      <c r="BO47" s="414">
        <v>835</v>
      </c>
      <c r="BP47" s="414">
        <v>9763</v>
      </c>
      <c r="BQ47" s="414">
        <v>33542</v>
      </c>
      <c r="BR47" s="414">
        <v>2564.821392999998</v>
      </c>
      <c r="BS47" s="420">
        <v>0.08279712705728527</v>
      </c>
      <c r="BT47" s="414">
        <v>0</v>
      </c>
      <c r="BU47" s="414">
        <v>0</v>
      </c>
      <c r="BV47" s="420"/>
      <c r="BW47" s="414">
        <v>1</v>
      </c>
      <c r="BX47" s="427">
        <v>1</v>
      </c>
      <c r="BY47" s="428"/>
      <c r="BZ47" s="416">
        <v>1120</v>
      </c>
      <c r="CA47" s="427">
        <f>BZ47-AY47</f>
        <v>-58.11679999999978</v>
      </c>
      <c r="CB47" s="428">
        <f>CA47/AY47</f>
        <v>-0.04933025316335341</v>
      </c>
      <c r="CC47" s="416">
        <v>1121</v>
      </c>
      <c r="CD47" s="427">
        <f>CC47-AZ47</f>
        <v>-57.11679999999978</v>
      </c>
      <c r="CE47" s="428">
        <f>CD47/AZ47</f>
        <v>-0.04848144088939212</v>
      </c>
      <c r="CF47" s="416">
        <v>34663</v>
      </c>
      <c r="CG47" s="427">
        <f>CF47-BA47</f>
        <v>2507.704593000002</v>
      </c>
      <c r="CH47" s="428">
        <f>CG47/BA47</f>
        <v>0.077987297621097</v>
      </c>
      <c r="CI47" s="416">
        <v>5238</v>
      </c>
      <c r="CJ47" s="427">
        <f>CI47-BB47</f>
        <v>800</v>
      </c>
      <c r="CK47" s="428">
        <f>CJ47/BB47</f>
        <v>0.1802613789995494</v>
      </c>
      <c r="CL47" s="416">
        <v>8919</v>
      </c>
      <c r="CM47" s="42">
        <f>CL47-BC47</f>
        <v>3255</v>
      </c>
      <c r="CN47" s="43">
        <f>CM47/BC47</f>
        <v>0.5746822033898306</v>
      </c>
      <c r="CO47" s="416">
        <v>8421</v>
      </c>
      <c r="CP47" s="42">
        <f>CO47-BD47</f>
        <v>252</v>
      </c>
      <c r="CQ47" s="43">
        <f>CP47/BD47</f>
        <v>0.03084832904884319</v>
      </c>
      <c r="CR47" s="416">
        <v>22578</v>
      </c>
      <c r="CS47" s="42">
        <f>CR47-BE47</f>
        <v>4307</v>
      </c>
      <c r="CT47" s="43">
        <f>CS47/BE47</f>
        <v>0.235728750478901</v>
      </c>
      <c r="CU47" s="416">
        <v>57241</v>
      </c>
      <c r="CV47" s="42">
        <f>CU47-BF47</f>
        <v>6814.704593000002</v>
      </c>
      <c r="CW47" s="140">
        <f>CV47/BF47</f>
        <v>0.1351418845663211</v>
      </c>
    </row>
    <row r="48" ht="17" customHeight="1">
      <c r="A48" t="s" s="71">
        <v>92</v>
      </c>
      <c r="B48" s="416">
        <v>7177.2559</v>
      </c>
      <c r="C48" s="416">
        <v>5143</v>
      </c>
      <c r="D48" s="416">
        <v>7210.927800000001</v>
      </c>
      <c r="E48" s="416">
        <v>19531.1837</v>
      </c>
      <c r="F48" s="416">
        <v>6017.9082</v>
      </c>
      <c r="G48" s="416">
        <v>1089.8757</v>
      </c>
      <c r="H48" s="416">
        <v>517</v>
      </c>
      <c r="I48" s="416">
        <v>7624.783899999999</v>
      </c>
      <c r="J48" s="416">
        <v>27155.9676</v>
      </c>
      <c r="K48" s="416"/>
      <c r="L48" s="416"/>
      <c r="M48" s="416">
        <v>1069</v>
      </c>
      <c r="N48" s="416"/>
      <c r="O48" s="416"/>
      <c r="P48" s="416">
        <v>2704.9844</v>
      </c>
      <c r="Q48" s="416">
        <v>5653</v>
      </c>
      <c r="R48" s="416">
        <v>6656</v>
      </c>
      <c r="S48" s="416">
        <v>15013.9844</v>
      </c>
      <c r="T48" s="416"/>
      <c r="U48" s="416">
        <v>6584.9331</v>
      </c>
      <c r="V48" s="416">
        <v>6961</v>
      </c>
      <c r="W48" s="416">
        <v>7623.0111</v>
      </c>
      <c r="X48" s="416">
        <v>21168.9442</v>
      </c>
      <c r="Y48" s="416">
        <v>5468.8864</v>
      </c>
      <c r="Z48" s="416">
        <v>936</v>
      </c>
      <c r="AA48" s="416">
        <v>293.0178</v>
      </c>
      <c r="AB48" s="416">
        <v>6697.904200000001</v>
      </c>
      <c r="AC48" s="416">
        <v>27866.8484</v>
      </c>
      <c r="AD48" s="416">
        <v>4128</v>
      </c>
      <c r="AE48" s="416">
        <v>6139</v>
      </c>
      <c r="AF48" s="416">
        <v>7232.399100000001</v>
      </c>
      <c r="AG48" s="416">
        <v>17499.3991</v>
      </c>
      <c r="AH48" s="416">
        <v>45366.2475</v>
      </c>
      <c r="AI48" s="416">
        <v>4128</v>
      </c>
      <c r="AJ48" s="416">
        <v>6139</v>
      </c>
      <c r="AK48" s="416">
        <v>7232.399100000001</v>
      </c>
      <c r="AL48" s="416">
        <v>17499.3991</v>
      </c>
      <c r="AM48" s="416">
        <v>62865.6466</v>
      </c>
      <c r="AN48" s="416">
        <v>7440.1135</v>
      </c>
      <c r="AO48" s="416">
        <v>7462.043006999999</v>
      </c>
      <c r="AP48" s="416">
        <v>7994.0136</v>
      </c>
      <c r="AQ48" s="416">
        <v>22896.170107</v>
      </c>
      <c r="AR48" s="416">
        <v>6372.0085</v>
      </c>
      <c r="AS48" s="416">
        <v>1145</v>
      </c>
      <c r="AT48" s="416">
        <v>564</v>
      </c>
      <c r="AU48" s="416">
        <v>8081.0085</v>
      </c>
      <c r="AV48" s="416">
        <v>30977.178607</v>
      </c>
      <c r="AW48" s="416">
        <v>0</v>
      </c>
      <c r="AX48" s="416">
        <v>0</v>
      </c>
      <c r="AY48" s="416">
        <v>1178.1168</v>
      </c>
      <c r="AZ48" s="416">
        <v>1178.1168</v>
      </c>
      <c r="BA48" s="422">
        <v>32155.295407</v>
      </c>
      <c r="BB48" s="422">
        <v>4438</v>
      </c>
      <c r="BC48" s="422">
        <v>5664</v>
      </c>
      <c r="BD48" s="422">
        <v>8169</v>
      </c>
      <c r="BE48" s="422">
        <v>18271</v>
      </c>
      <c r="BF48" s="422">
        <v>50426.295407</v>
      </c>
      <c r="BG48" s="416">
        <v>-13210.952093</v>
      </c>
      <c r="BH48" s="314">
        <v>-0.1978719995063251</v>
      </c>
      <c r="BI48" s="416">
        <v>8924</v>
      </c>
      <c r="BJ48" s="416">
        <v>6721</v>
      </c>
      <c r="BK48" s="416">
        <v>8134</v>
      </c>
      <c r="BL48" s="416">
        <v>23779</v>
      </c>
      <c r="BM48" s="416">
        <v>5698</v>
      </c>
      <c r="BN48" s="416">
        <v>3230</v>
      </c>
      <c r="BO48" s="416">
        <v>835</v>
      </c>
      <c r="BP48" s="416">
        <v>9763</v>
      </c>
      <c r="BQ48" s="416">
        <v>33542</v>
      </c>
      <c r="BR48" s="416">
        <v>2564.821392999998</v>
      </c>
      <c r="BS48" s="314">
        <v>0.08279712705728527</v>
      </c>
      <c r="BT48" s="416">
        <v>0</v>
      </c>
      <c r="BU48" s="416">
        <v>0</v>
      </c>
      <c r="BV48" s="314"/>
      <c r="BW48" s="416">
        <v>1</v>
      </c>
      <c r="BX48" s="427">
        <v>1</v>
      </c>
      <c r="BY48" s="428"/>
      <c r="BZ48" s="416">
        <v>1120</v>
      </c>
      <c r="CA48" s="427">
        <f>BZ48-AY48</f>
        <v>-58.11679999999978</v>
      </c>
      <c r="CB48" s="428">
        <f>CA48/AY48</f>
        <v>-0.04933025316335341</v>
      </c>
      <c r="CC48" s="416">
        <v>1121</v>
      </c>
      <c r="CD48" s="427">
        <f>CC48-AZ48</f>
        <v>-57.11679999999978</v>
      </c>
      <c r="CE48" s="428">
        <f>CD48/AZ48</f>
        <v>-0.04848144088939212</v>
      </c>
      <c r="CF48" s="416">
        <v>34663</v>
      </c>
      <c r="CG48" s="427">
        <f>CF48-BA48</f>
        <v>2507.704593000002</v>
      </c>
      <c r="CH48" s="428">
        <f>CG48/BA48</f>
        <v>0.077987297621097</v>
      </c>
      <c r="CI48" s="416">
        <v>5238</v>
      </c>
      <c r="CJ48" s="427">
        <f>CI48-BB48</f>
        <v>800</v>
      </c>
      <c r="CK48" s="428">
        <f>CJ48/BB48</f>
        <v>0.1802613789995494</v>
      </c>
      <c r="CL48" s="416">
        <v>8919</v>
      </c>
      <c r="CM48" s="42">
        <f>CL48-BC48</f>
        <v>3255</v>
      </c>
      <c r="CN48" s="43">
        <f>CM48/BC48</f>
        <v>0.5746822033898306</v>
      </c>
      <c r="CO48" s="416">
        <v>8421</v>
      </c>
      <c r="CP48" s="42">
        <f>CO48-BD48</f>
        <v>252</v>
      </c>
      <c r="CQ48" s="43">
        <f>CP48/BD48</f>
        <v>0.03084832904884319</v>
      </c>
      <c r="CR48" s="416">
        <v>22578</v>
      </c>
      <c r="CS48" s="42">
        <f>CR48-BE48</f>
        <v>4307</v>
      </c>
      <c r="CT48" s="43">
        <f>CS48/BE48</f>
        <v>0.235728750478901</v>
      </c>
      <c r="CU48" s="416">
        <v>57241</v>
      </c>
      <c r="CV48" s="42">
        <f>CU48-BF48</f>
        <v>6814.704593000002</v>
      </c>
      <c r="CW48" s="140">
        <f>CV48/BF48</f>
        <v>0.1351418845663211</v>
      </c>
    </row>
    <row r="49" ht="17" customHeight="1">
      <c r="A49" t="s" s="71">
        <v>93</v>
      </c>
      <c r="B49" s="416">
        <v>2881.9583</v>
      </c>
      <c r="C49" s="416">
        <v>1496</v>
      </c>
      <c r="D49" s="416">
        <v>5585.926800000001</v>
      </c>
      <c r="E49" s="416">
        <v>9963.885100000001</v>
      </c>
      <c r="F49" s="416">
        <v>3600.055</v>
      </c>
      <c r="G49" s="416">
        <v>0</v>
      </c>
      <c r="H49" s="416">
        <v>0</v>
      </c>
      <c r="I49" s="416">
        <v>3600.055</v>
      </c>
      <c r="J49" s="416">
        <v>13563.9401</v>
      </c>
      <c r="K49" s="416"/>
      <c r="L49" s="416">
        <v>424.009</v>
      </c>
      <c r="M49" s="416">
        <v>0</v>
      </c>
      <c r="N49" s="416"/>
      <c r="O49" s="416"/>
      <c r="P49" s="416">
        <v>1120.9844</v>
      </c>
      <c r="Q49" s="416">
        <v>3063</v>
      </c>
      <c r="R49" s="416">
        <v>3284</v>
      </c>
      <c r="S49" s="416">
        <v>7467.9844</v>
      </c>
      <c r="T49" s="416"/>
      <c r="U49" s="416">
        <v>2889.0831</v>
      </c>
      <c r="V49" s="416">
        <v>3117</v>
      </c>
      <c r="W49" s="416">
        <v>4992.816</v>
      </c>
      <c r="X49" s="416">
        <v>10998.8991</v>
      </c>
      <c r="Y49" s="416">
        <v>3648.8864</v>
      </c>
      <c r="Z49" s="416">
        <v>0</v>
      </c>
      <c r="AA49" s="416">
        <v>0</v>
      </c>
      <c r="AB49" s="416">
        <v>3648.8864</v>
      </c>
      <c r="AC49" s="416">
        <v>14647.7855</v>
      </c>
      <c r="AD49" s="416">
        <v>1174</v>
      </c>
      <c r="AE49" s="416">
        <v>3400</v>
      </c>
      <c r="AF49" s="416">
        <v>3398.0728</v>
      </c>
      <c r="AG49" s="416">
        <v>7972.0728</v>
      </c>
      <c r="AH49" s="416">
        <v>22619.8583</v>
      </c>
      <c r="AI49" s="416">
        <v>1174</v>
      </c>
      <c r="AJ49" s="416">
        <v>3400</v>
      </c>
      <c r="AK49" s="416">
        <v>3398.0728</v>
      </c>
      <c r="AL49" s="416">
        <v>7972.0728</v>
      </c>
      <c r="AM49" s="416">
        <v>30591.9311</v>
      </c>
      <c r="AN49" s="416">
        <v>3182.077600000001</v>
      </c>
      <c r="AO49" s="416">
        <v>2918.038399999999</v>
      </c>
      <c r="AP49" s="416">
        <v>4421.9176</v>
      </c>
      <c r="AQ49" s="416">
        <v>10522.0336</v>
      </c>
      <c r="AR49" s="416">
        <v>1664.0794</v>
      </c>
      <c r="AS49" s="416">
        <v>0</v>
      </c>
      <c r="AT49" s="416">
        <v>0</v>
      </c>
      <c r="AU49" s="416">
        <v>1664.0794</v>
      </c>
      <c r="AV49" s="416">
        <v>12186.113</v>
      </c>
      <c r="AW49" s="416">
        <v>0</v>
      </c>
      <c r="AX49" s="416">
        <v>0</v>
      </c>
      <c r="AY49" s="416">
        <v>0</v>
      </c>
      <c r="AZ49" s="416">
        <v>0</v>
      </c>
      <c r="BA49" s="416">
        <v>12186.113</v>
      </c>
      <c r="BB49" s="416">
        <v>2083</v>
      </c>
      <c r="BC49" s="416">
        <v>3105</v>
      </c>
      <c r="BD49" s="416">
        <v>2953</v>
      </c>
      <c r="BE49" s="416">
        <v>8141</v>
      </c>
      <c r="BF49" s="416">
        <v>20327.113</v>
      </c>
      <c r="BG49" s="416">
        <v>-10433.7453</v>
      </c>
      <c r="BH49" s="314">
        <v>-0.3355400502977729</v>
      </c>
      <c r="BI49" s="416">
        <v>3015</v>
      </c>
      <c r="BJ49" s="416">
        <v>2676</v>
      </c>
      <c r="BK49" s="416">
        <v>4038</v>
      </c>
      <c r="BL49" s="416">
        <v>9729</v>
      </c>
      <c r="BM49" s="416">
        <v>1889</v>
      </c>
      <c r="BN49" s="416">
        <v>0</v>
      </c>
      <c r="BO49" s="416">
        <v>0</v>
      </c>
      <c r="BP49" s="416">
        <v>1889</v>
      </c>
      <c r="BQ49" s="416">
        <v>11618</v>
      </c>
      <c r="BR49" s="416">
        <v>-568.1129999999994</v>
      </c>
      <c r="BS49" s="314">
        <v>-0.04661970556156827</v>
      </c>
      <c r="BT49" s="416">
        <v>0</v>
      </c>
      <c r="BU49" s="416">
        <v>0</v>
      </c>
      <c r="BV49" s="314"/>
      <c r="BW49" s="416">
        <v>0</v>
      </c>
      <c r="BX49" s="427">
        <v>0</v>
      </c>
      <c r="BY49" s="428"/>
      <c r="BZ49" s="416">
        <v>0</v>
      </c>
      <c r="CA49" s="427">
        <f>BZ49-AY49</f>
        <v>0</v>
      </c>
      <c r="CB49" s="428">
        <f>CA49/AY49</f>
      </c>
      <c r="CC49" s="416">
        <v>0</v>
      </c>
      <c r="CD49" s="427">
        <f>CC49-AZ49</f>
        <v>0</v>
      </c>
      <c r="CE49" s="428">
        <f>CD49/AZ49</f>
      </c>
      <c r="CF49" s="416">
        <v>11618</v>
      </c>
      <c r="CG49" s="427">
        <f>CF49-BA49</f>
        <v>-568.1129999999994</v>
      </c>
      <c r="CH49" s="428">
        <f>CG49/BA49</f>
        <v>-0.04661970556156827</v>
      </c>
      <c r="CI49" s="416">
        <v>313</v>
      </c>
      <c r="CJ49" s="427">
        <f>CI49-BB49</f>
        <v>-1770</v>
      </c>
      <c r="CK49" s="428">
        <f>CJ49/BB49</f>
        <v>-0.8497359577532405</v>
      </c>
      <c r="CL49" s="416">
        <v>2731</v>
      </c>
      <c r="CM49" s="42">
        <f>CL49-BC49</f>
        <v>-374</v>
      </c>
      <c r="CN49" s="43">
        <f>CM49/BC49</f>
        <v>-0.120450885668277</v>
      </c>
      <c r="CO49" s="416">
        <v>3115</v>
      </c>
      <c r="CP49" s="42">
        <f>CO49-BD49</f>
        <v>162</v>
      </c>
      <c r="CQ49" s="43">
        <f>CP49/BD49</f>
        <v>0.05485946495089739</v>
      </c>
      <c r="CR49" s="416">
        <v>6159</v>
      </c>
      <c r="CS49" s="42">
        <f>CR49-BE49</f>
        <v>-1982</v>
      </c>
      <c r="CT49" s="43">
        <f>CS49/BE49</f>
        <v>-0.2434590345166441</v>
      </c>
      <c r="CU49" s="416">
        <v>17777</v>
      </c>
      <c r="CV49" s="42">
        <f>CU49-BF49</f>
        <v>-2550.112999999998</v>
      </c>
      <c r="CW49" s="140">
        <f>CV49/BF49</f>
        <v>-0.125453772013763</v>
      </c>
    </row>
    <row r="50" ht="17" customHeight="1">
      <c r="A50" t="s" s="71">
        <v>134</v>
      </c>
      <c r="B50" s="24"/>
      <c r="C50" s="24"/>
      <c r="D50" s="24"/>
      <c r="E50" s="416">
        <v>0</v>
      </c>
      <c r="F50" s="24"/>
      <c r="G50" s="24"/>
      <c r="H50" s="24"/>
      <c r="I50" s="416">
        <v>0</v>
      </c>
      <c r="J50" s="416">
        <v>0</v>
      </c>
      <c r="K50" s="24"/>
      <c r="L50" s="24"/>
      <c r="M50" s="24"/>
      <c r="N50" s="416">
        <v>0</v>
      </c>
      <c r="O50" s="416">
        <v>0</v>
      </c>
      <c r="P50" s="24"/>
      <c r="Q50" s="24"/>
      <c r="R50" s="24"/>
      <c r="S50" s="416">
        <v>0</v>
      </c>
      <c r="T50" s="416">
        <v>0</v>
      </c>
      <c r="U50" s="24"/>
      <c r="V50" s="24"/>
      <c r="W50" s="24"/>
      <c r="X50" s="416">
        <v>0</v>
      </c>
      <c r="Y50" s="24"/>
      <c r="Z50" s="24"/>
      <c r="AA50" s="24"/>
      <c r="AB50" s="416">
        <v>0</v>
      </c>
      <c r="AC50" s="416">
        <v>0</v>
      </c>
      <c r="AD50" s="24"/>
      <c r="AE50" s="24"/>
      <c r="AF50" s="24"/>
      <c r="AG50" s="416">
        <v>0</v>
      </c>
      <c r="AH50" s="416">
        <v>0</v>
      </c>
      <c r="AI50" s="24"/>
      <c r="AJ50" s="24"/>
      <c r="AK50" s="24"/>
      <c r="AL50" s="416">
        <v>0</v>
      </c>
      <c r="AM50" s="416">
        <v>0</v>
      </c>
      <c r="AN50" s="24"/>
      <c r="AO50" s="24"/>
      <c r="AP50" s="24"/>
      <c r="AQ50" s="416">
        <v>0</v>
      </c>
      <c r="AR50" s="24"/>
      <c r="AS50" s="24"/>
      <c r="AT50" s="24"/>
      <c r="AU50" s="416">
        <v>0</v>
      </c>
      <c r="AV50" s="416">
        <v>0</v>
      </c>
      <c r="AW50" s="416">
        <v>0</v>
      </c>
      <c r="AX50" s="24"/>
      <c r="AY50" s="24"/>
      <c r="AZ50" s="416">
        <v>0</v>
      </c>
      <c r="BA50" s="416">
        <v>0</v>
      </c>
      <c r="BB50" s="24"/>
      <c r="BC50" s="24"/>
      <c r="BD50" s="24"/>
      <c r="BE50" s="416">
        <v>0</v>
      </c>
      <c r="BF50" s="416">
        <v>0</v>
      </c>
      <c r="BG50" s="416">
        <v>0</v>
      </c>
      <c r="BH50" s="314"/>
      <c r="BI50" s="24"/>
      <c r="BJ50" s="24"/>
      <c r="BK50" s="24"/>
      <c r="BL50" s="416">
        <v>0</v>
      </c>
      <c r="BM50" s="24"/>
      <c r="BN50" s="24"/>
      <c r="BO50" s="24"/>
      <c r="BP50" s="416">
        <v>0</v>
      </c>
      <c r="BQ50" s="416">
        <v>0</v>
      </c>
      <c r="BR50" s="416">
        <v>0</v>
      </c>
      <c r="BS50" s="314"/>
      <c r="BT50" s="416">
        <v>0</v>
      </c>
      <c r="BU50" s="416">
        <v>0</v>
      </c>
      <c r="BV50" s="314"/>
      <c r="BW50" s="416">
        <v>0</v>
      </c>
      <c r="BX50" s="427">
        <v>0</v>
      </c>
      <c r="BY50" s="428"/>
      <c r="BZ50" s="416">
        <v>0</v>
      </c>
      <c r="CA50" s="427">
        <f>BZ50-AY50</f>
        <v>0</v>
      </c>
      <c r="CB50" s="428">
        <f>CA50/AY50</f>
      </c>
      <c r="CC50" s="416">
        <v>0</v>
      </c>
      <c r="CD50" s="427">
        <f>CC50-AZ50</f>
        <v>0</v>
      </c>
      <c r="CE50" s="428">
        <f>CD50/AZ50</f>
      </c>
      <c r="CF50" s="416">
        <v>0</v>
      </c>
      <c r="CG50" s="427">
        <f>CF50-BA50</f>
        <v>0</v>
      </c>
      <c r="CH50" s="428">
        <f>CG50/BA50</f>
      </c>
      <c r="CI50" s="416">
        <v>0</v>
      </c>
      <c r="CJ50" s="427">
        <f>CI50-BB50</f>
        <v>0</v>
      </c>
      <c r="CK50" s="428">
        <f>CJ50/BB50</f>
      </c>
      <c r="CL50" s="416">
        <v>0</v>
      </c>
      <c r="CM50" s="42">
        <f>CL50-BC50</f>
        <v>0</v>
      </c>
      <c r="CN50" s="43">
        <f>CM50/BC50</f>
      </c>
      <c r="CO50" s="416">
        <v>0</v>
      </c>
      <c r="CP50" s="42">
        <f>CO50-BD50</f>
        <v>0</v>
      </c>
      <c r="CQ50" s="43">
        <f>CP50/BD50</f>
      </c>
      <c r="CR50" s="416">
        <v>0</v>
      </c>
      <c r="CS50" s="42">
        <f>CR50-BE50</f>
        <v>0</v>
      </c>
      <c r="CT50" s="43">
        <f>CS50/BE50</f>
      </c>
      <c r="CU50" s="416">
        <v>0</v>
      </c>
      <c r="CV50" s="42">
        <f>CU50-BF50</f>
        <v>0</v>
      </c>
      <c r="CW50" s="140">
        <f>CV50/BF50</f>
      </c>
    </row>
    <row r="51" ht="17" customHeight="1">
      <c r="A51" t="s" s="71">
        <v>135</v>
      </c>
      <c r="B51" s="24"/>
      <c r="C51" s="24"/>
      <c r="D51" s="24"/>
      <c r="E51" s="416">
        <v>0</v>
      </c>
      <c r="F51" s="24"/>
      <c r="G51" s="24"/>
      <c r="H51" s="24"/>
      <c r="I51" s="416">
        <v>0</v>
      </c>
      <c r="J51" s="416">
        <v>0</v>
      </c>
      <c r="K51" s="24"/>
      <c r="L51" s="24"/>
      <c r="M51" s="24"/>
      <c r="N51" s="416">
        <v>0</v>
      </c>
      <c r="O51" s="416">
        <v>0</v>
      </c>
      <c r="P51" s="24"/>
      <c r="Q51" s="24"/>
      <c r="R51" s="24"/>
      <c r="S51" s="416">
        <v>0</v>
      </c>
      <c r="T51" s="416">
        <v>0</v>
      </c>
      <c r="U51" s="24"/>
      <c r="V51" s="24"/>
      <c r="W51" s="24"/>
      <c r="X51" s="416">
        <v>0</v>
      </c>
      <c r="Y51" s="24"/>
      <c r="Z51" s="24"/>
      <c r="AA51" s="24"/>
      <c r="AB51" s="416">
        <v>0</v>
      </c>
      <c r="AC51" s="416">
        <v>0</v>
      </c>
      <c r="AD51" s="24"/>
      <c r="AE51" s="24"/>
      <c r="AF51" s="24"/>
      <c r="AG51" s="24"/>
      <c r="AH51" s="416">
        <v>9527.326300000001</v>
      </c>
      <c r="AI51" s="24"/>
      <c r="AJ51" s="24"/>
      <c r="AK51" s="24"/>
      <c r="AL51" s="416">
        <v>0</v>
      </c>
      <c r="AM51" s="416">
        <v>9527.326300000001</v>
      </c>
      <c r="AN51" s="24"/>
      <c r="AO51" s="24"/>
      <c r="AP51" s="24"/>
      <c r="AQ51" s="416">
        <v>0</v>
      </c>
      <c r="AR51" s="24"/>
      <c r="AS51" s="24"/>
      <c r="AT51" s="24"/>
      <c r="AU51" s="416">
        <v>0</v>
      </c>
      <c r="AV51" s="416">
        <v>0</v>
      </c>
      <c r="AW51" s="416">
        <v>0</v>
      </c>
      <c r="AX51" s="24"/>
      <c r="AY51" s="24"/>
      <c r="AZ51" s="416">
        <v>0</v>
      </c>
      <c r="BA51" s="416">
        <v>0</v>
      </c>
      <c r="BB51" s="24"/>
      <c r="BC51" s="24"/>
      <c r="BD51" s="24"/>
      <c r="BE51" s="416">
        <v>0</v>
      </c>
      <c r="BF51" s="416">
        <v>0</v>
      </c>
      <c r="BG51" s="416">
        <v>-9527.326300000001</v>
      </c>
      <c r="BH51" s="314">
        <v>-1</v>
      </c>
      <c r="BI51" s="24"/>
      <c r="BJ51" s="24"/>
      <c r="BK51" s="24"/>
      <c r="BL51" s="416">
        <v>0</v>
      </c>
      <c r="BM51" s="24"/>
      <c r="BN51" s="24"/>
      <c r="BO51" s="24"/>
      <c r="BP51" s="416">
        <v>0</v>
      </c>
      <c r="BQ51" s="416">
        <v>0</v>
      </c>
      <c r="BR51" s="416">
        <v>0</v>
      </c>
      <c r="BS51" s="314"/>
      <c r="BT51" s="416">
        <v>0</v>
      </c>
      <c r="BU51" s="416">
        <v>0</v>
      </c>
      <c r="BV51" s="314"/>
      <c r="BW51" s="416">
        <v>0</v>
      </c>
      <c r="BX51" s="427">
        <v>0</v>
      </c>
      <c r="BY51" s="428"/>
      <c r="BZ51" s="416">
        <v>0</v>
      </c>
      <c r="CA51" s="427">
        <f>BZ51-AY51</f>
        <v>0</v>
      </c>
      <c r="CB51" s="428">
        <f>CA51/AY51</f>
      </c>
      <c r="CC51" s="416">
        <v>0</v>
      </c>
      <c r="CD51" s="427">
        <f>CC51-AZ51</f>
        <v>0</v>
      </c>
      <c r="CE51" s="428">
        <f>CD51/AZ51</f>
      </c>
      <c r="CF51" s="416">
        <v>0</v>
      </c>
      <c r="CG51" s="427">
        <f>CF51-BA51</f>
        <v>0</v>
      </c>
      <c r="CH51" s="428">
        <f>CG51/BA51</f>
      </c>
      <c r="CI51" s="416">
        <v>0</v>
      </c>
      <c r="CJ51" s="427">
        <f>CI51-BB51</f>
        <v>0</v>
      </c>
      <c r="CK51" s="428">
        <f>CJ51/BB51</f>
      </c>
      <c r="CL51" s="416">
        <v>0</v>
      </c>
      <c r="CM51" s="42">
        <f>CL51-BC51</f>
        <v>0</v>
      </c>
      <c r="CN51" s="43">
        <f>CM51/BC51</f>
      </c>
      <c r="CO51" s="416">
        <v>0</v>
      </c>
      <c r="CP51" s="42">
        <f>CO51-BD51</f>
        <v>0</v>
      </c>
      <c r="CQ51" s="43">
        <f>CP51/BD51</f>
      </c>
      <c r="CR51" s="416">
        <v>0</v>
      </c>
      <c r="CS51" s="42">
        <f>CR51-BE51</f>
        <v>0</v>
      </c>
      <c r="CT51" s="43">
        <f>CS51/BE51</f>
      </c>
      <c r="CU51" s="416">
        <v>0</v>
      </c>
      <c r="CV51" s="42">
        <f>CU51-BF51</f>
        <v>0</v>
      </c>
      <c r="CW51" s="140">
        <f>CV51/BF51</f>
      </c>
    </row>
    <row r="52" ht="17" customHeight="1">
      <c r="A52" t="s" s="71">
        <v>94</v>
      </c>
      <c r="B52" s="416">
        <v>4295.2976</v>
      </c>
      <c r="C52" s="416">
        <v>3647</v>
      </c>
      <c r="D52" s="416">
        <v>1625.001</v>
      </c>
      <c r="E52" s="416">
        <v>9567.2986</v>
      </c>
      <c r="F52" s="416">
        <v>2417.8532</v>
      </c>
      <c r="G52" s="416">
        <v>1089.8757</v>
      </c>
      <c r="H52" s="416">
        <v>517</v>
      </c>
      <c r="I52" s="416">
        <v>4024.7289</v>
      </c>
      <c r="J52" s="416">
        <v>13592.0275</v>
      </c>
      <c r="K52" s="416">
        <v>3</v>
      </c>
      <c r="L52" s="416"/>
      <c r="M52" s="416">
        <v>1069</v>
      </c>
      <c r="N52" s="416"/>
      <c r="O52" s="416"/>
      <c r="P52" s="416">
        <v>1584</v>
      </c>
      <c r="Q52" s="416">
        <v>2590</v>
      </c>
      <c r="R52" s="416">
        <v>3372</v>
      </c>
      <c r="S52" s="416">
        <v>7546</v>
      </c>
      <c r="T52" s="416"/>
      <c r="U52" s="416">
        <v>3695.85</v>
      </c>
      <c r="V52" s="416">
        <v>3844</v>
      </c>
      <c r="W52" s="416">
        <v>2630.1951</v>
      </c>
      <c r="X52" s="416">
        <v>10170.0451</v>
      </c>
      <c r="Y52" s="416">
        <v>1820</v>
      </c>
      <c r="Z52" s="416">
        <v>936</v>
      </c>
      <c r="AA52" s="416">
        <v>293.0178</v>
      </c>
      <c r="AB52" s="416">
        <v>3049.0178</v>
      </c>
      <c r="AC52" s="416">
        <v>13219.0629</v>
      </c>
      <c r="AD52" s="416">
        <v>2954</v>
      </c>
      <c r="AE52" s="416">
        <v>2739</v>
      </c>
      <c r="AF52" s="416">
        <v>3834.3263</v>
      </c>
      <c r="AG52" s="416">
        <v>9527.326300000001</v>
      </c>
      <c r="AH52" s="416">
        <v>22746.3892</v>
      </c>
      <c r="AI52" s="416">
        <v>2954</v>
      </c>
      <c r="AJ52" s="416">
        <v>2739</v>
      </c>
      <c r="AK52" s="416">
        <v>3834.3263</v>
      </c>
      <c r="AL52" s="416">
        <v>9527.326300000001</v>
      </c>
      <c r="AM52" s="416">
        <v>32273.7155</v>
      </c>
      <c r="AN52" s="416">
        <v>4258.0359</v>
      </c>
      <c r="AO52" s="416">
        <v>4544.004607</v>
      </c>
      <c r="AP52" s="416">
        <v>3572.096</v>
      </c>
      <c r="AQ52" s="416">
        <v>12374.136507</v>
      </c>
      <c r="AR52" s="416">
        <v>4707.9291</v>
      </c>
      <c r="AS52" s="416">
        <v>1145</v>
      </c>
      <c r="AT52" s="416">
        <v>564</v>
      </c>
      <c r="AU52" s="416">
        <v>6416.9291</v>
      </c>
      <c r="AV52" s="416">
        <v>18791.065607</v>
      </c>
      <c r="AW52" s="416">
        <v>0</v>
      </c>
      <c r="AX52" s="416">
        <v>0</v>
      </c>
      <c r="AY52" s="416">
        <v>1178.1168</v>
      </c>
      <c r="AZ52" s="416">
        <v>1178.1168</v>
      </c>
      <c r="BA52" s="416">
        <v>19969.182407</v>
      </c>
      <c r="BB52" s="416">
        <v>2355</v>
      </c>
      <c r="BC52" s="416">
        <v>2559</v>
      </c>
      <c r="BD52" s="416">
        <v>5216</v>
      </c>
      <c r="BE52" s="416">
        <v>10130</v>
      </c>
      <c r="BF52" s="416">
        <v>30099.182407</v>
      </c>
      <c r="BG52" s="416">
        <v>-2777.206792999998</v>
      </c>
      <c r="BH52" s="314">
        <v>-0.06737783547109721</v>
      </c>
      <c r="BI52" s="416">
        <v>5909</v>
      </c>
      <c r="BJ52" s="416">
        <v>4045</v>
      </c>
      <c r="BK52" s="416">
        <v>4096</v>
      </c>
      <c r="BL52" s="416">
        <v>14050</v>
      </c>
      <c r="BM52" s="416">
        <v>3809</v>
      </c>
      <c r="BN52" s="416">
        <v>3230</v>
      </c>
      <c r="BO52" s="416">
        <v>835</v>
      </c>
      <c r="BP52" s="416">
        <v>7874</v>
      </c>
      <c r="BQ52" s="416">
        <v>21924</v>
      </c>
      <c r="BR52" s="416">
        <v>3132.934393</v>
      </c>
      <c r="BS52" s="314">
        <v>0.1667246796175799</v>
      </c>
      <c r="BT52" s="416">
        <v>0</v>
      </c>
      <c r="BU52" s="416">
        <v>0</v>
      </c>
      <c r="BV52" s="314"/>
      <c r="BW52" s="416">
        <v>1</v>
      </c>
      <c r="BX52" s="427">
        <v>1</v>
      </c>
      <c r="BY52" s="428"/>
      <c r="BZ52" s="416">
        <v>1120</v>
      </c>
      <c r="CA52" s="427">
        <f>BZ52-AY52</f>
        <v>-58.11679999999978</v>
      </c>
      <c r="CB52" s="428">
        <f>CA52/AY52</f>
        <v>-0.04933025316335341</v>
      </c>
      <c r="CC52" s="416">
        <v>1121</v>
      </c>
      <c r="CD52" s="427">
        <f>CC52-AZ52</f>
        <v>-57.11679999999978</v>
      </c>
      <c r="CE52" s="428">
        <f>CD52/AZ52</f>
        <v>-0.04848144088939212</v>
      </c>
      <c r="CF52" s="416">
        <v>23045</v>
      </c>
      <c r="CG52" s="427">
        <f>CF52-BA52</f>
        <v>3075.817593</v>
      </c>
      <c r="CH52" s="428">
        <f>CG52/BA52</f>
        <v>0.1540282185975627</v>
      </c>
      <c r="CI52" s="416">
        <v>4925</v>
      </c>
      <c r="CJ52" s="427">
        <f>CI52-BB52</f>
        <v>2570</v>
      </c>
      <c r="CK52" s="428">
        <f>CJ52/BB52</f>
        <v>1.091295116772824</v>
      </c>
      <c r="CL52" s="416">
        <v>6188</v>
      </c>
      <c r="CM52" s="42">
        <f>CL52-BC52</f>
        <v>3629</v>
      </c>
      <c r="CN52" s="43">
        <f>CM52/BC52</f>
        <v>1.418132082844861</v>
      </c>
      <c r="CO52" s="416">
        <v>5306</v>
      </c>
      <c r="CP52" s="42">
        <f>CO52-BD52</f>
        <v>90</v>
      </c>
      <c r="CQ52" s="43">
        <f>CP52/BD52</f>
        <v>0.01725460122699387</v>
      </c>
      <c r="CR52" s="416">
        <v>16419</v>
      </c>
      <c r="CS52" s="42">
        <f>CR52-BE52</f>
        <v>6289</v>
      </c>
      <c r="CT52" s="43">
        <f>CS52/BE52</f>
        <v>0.6208292201382034</v>
      </c>
      <c r="CU52" s="416">
        <v>39464</v>
      </c>
      <c r="CV52" s="42">
        <f>CU52-BF52</f>
        <v>9364.817593</v>
      </c>
      <c r="CW52" s="140">
        <f>CV52/BF52</f>
        <v>0.3111319592130209</v>
      </c>
    </row>
    <row r="53" ht="17" customHeight="1">
      <c r="A53" t="s" s="71">
        <v>134</v>
      </c>
      <c r="B53" s="24"/>
      <c r="C53" s="24"/>
      <c r="D53" s="24"/>
      <c r="E53" s="416">
        <v>0</v>
      </c>
      <c r="F53" s="24"/>
      <c r="G53" s="24"/>
      <c r="H53" s="24"/>
      <c r="I53" s="416">
        <v>0</v>
      </c>
      <c r="J53" s="416">
        <v>0</v>
      </c>
      <c r="K53" s="24"/>
      <c r="L53" s="24"/>
      <c r="M53" s="24"/>
      <c r="N53" s="416">
        <v>0</v>
      </c>
      <c r="O53" s="416">
        <v>0</v>
      </c>
      <c r="P53" s="24"/>
      <c r="Q53" s="24"/>
      <c r="R53" s="24"/>
      <c r="S53" s="416">
        <v>0</v>
      </c>
      <c r="T53" s="416">
        <v>0</v>
      </c>
      <c r="U53" s="24"/>
      <c r="V53" s="24"/>
      <c r="W53" s="24"/>
      <c r="X53" s="416">
        <v>0</v>
      </c>
      <c r="Y53" s="24"/>
      <c r="Z53" s="24"/>
      <c r="AA53" s="24"/>
      <c r="AB53" s="416">
        <v>0</v>
      </c>
      <c r="AC53" s="416">
        <v>0</v>
      </c>
      <c r="AD53" s="24"/>
      <c r="AE53" s="24"/>
      <c r="AF53" s="24"/>
      <c r="AG53" s="416">
        <v>0</v>
      </c>
      <c r="AH53" s="416">
        <v>0</v>
      </c>
      <c r="AI53" s="24"/>
      <c r="AJ53" s="24"/>
      <c r="AK53" s="24"/>
      <c r="AL53" s="416">
        <v>0</v>
      </c>
      <c r="AM53" s="416">
        <v>0</v>
      </c>
      <c r="AN53" s="24"/>
      <c r="AO53" s="24"/>
      <c r="AP53" s="24"/>
      <c r="AQ53" s="416">
        <v>0</v>
      </c>
      <c r="AR53" s="24"/>
      <c r="AS53" s="24"/>
      <c r="AT53" s="24"/>
      <c r="AU53" s="416">
        <v>0</v>
      </c>
      <c r="AV53" s="416">
        <v>0</v>
      </c>
      <c r="AW53" s="416">
        <v>0</v>
      </c>
      <c r="AX53" s="24"/>
      <c r="AY53" s="24"/>
      <c r="AZ53" s="416">
        <v>0</v>
      </c>
      <c r="BA53" s="416">
        <v>0</v>
      </c>
      <c r="BB53" s="24"/>
      <c r="BC53" s="24"/>
      <c r="BD53" s="24"/>
      <c r="BE53" s="416">
        <v>0</v>
      </c>
      <c r="BF53" s="416">
        <v>0</v>
      </c>
      <c r="BG53" s="416">
        <v>0</v>
      </c>
      <c r="BH53" s="314"/>
      <c r="BI53" s="24"/>
      <c r="BJ53" s="24"/>
      <c r="BK53" s="24"/>
      <c r="BL53" s="416">
        <v>0</v>
      </c>
      <c r="BM53" s="24"/>
      <c r="BN53" s="24"/>
      <c r="BO53" s="24"/>
      <c r="BP53" s="416">
        <v>0</v>
      </c>
      <c r="BQ53" s="416">
        <v>0</v>
      </c>
      <c r="BR53" s="416">
        <v>0</v>
      </c>
      <c r="BS53" s="314"/>
      <c r="BT53" s="416">
        <v>0</v>
      </c>
      <c r="BU53" s="416">
        <v>0</v>
      </c>
      <c r="BV53" s="314"/>
      <c r="BW53" s="416">
        <v>0</v>
      </c>
      <c r="BX53" s="427">
        <v>0</v>
      </c>
      <c r="BY53" s="428"/>
      <c r="BZ53" s="416">
        <v>0</v>
      </c>
      <c r="CA53" s="427">
        <f>BZ53-AY53</f>
        <v>0</v>
      </c>
      <c r="CB53" s="428">
        <f>CA53/AY53</f>
      </c>
      <c r="CC53" s="416">
        <v>0</v>
      </c>
      <c r="CD53" s="427">
        <f>CC53-AZ53</f>
        <v>0</v>
      </c>
      <c r="CE53" s="428">
        <f>CD53/AZ53</f>
      </c>
      <c r="CF53" s="416">
        <v>0</v>
      </c>
      <c r="CG53" s="427">
        <f>CF53-BA53</f>
        <v>0</v>
      </c>
      <c r="CH53" s="428">
        <f>CG53/BA53</f>
      </c>
      <c r="CI53" s="416">
        <v>0</v>
      </c>
      <c r="CJ53" s="427">
        <f>CI53-BB53</f>
        <v>0</v>
      </c>
      <c r="CK53" s="428">
        <f>CJ53/BB53</f>
      </c>
      <c r="CL53" s="416">
        <v>0</v>
      </c>
      <c r="CM53" s="42">
        <f>CL53-BC53</f>
        <v>0</v>
      </c>
      <c r="CN53" s="43">
        <f>CM53/BC53</f>
      </c>
      <c r="CO53" s="416">
        <v>0</v>
      </c>
      <c r="CP53" s="42">
        <f>CO53-BD53</f>
        <v>0</v>
      </c>
      <c r="CQ53" s="43">
        <f>CP53/BD53</f>
      </c>
      <c r="CR53" s="416">
        <v>0</v>
      </c>
      <c r="CS53" s="42">
        <f>CR53-BE53</f>
        <v>0</v>
      </c>
      <c r="CT53" s="43">
        <f>CS53/BE53</f>
      </c>
      <c r="CU53" s="416">
        <v>0</v>
      </c>
      <c r="CV53" s="42">
        <f>CU53-BF53</f>
        <v>0</v>
      </c>
      <c r="CW53" s="140">
        <f>CV53/BF53</f>
      </c>
    </row>
    <row r="54" ht="17" customHeight="1">
      <c r="A54" t="s" s="61">
        <v>95</v>
      </c>
      <c r="B54" s="414">
        <v>9144.143700000001</v>
      </c>
      <c r="C54" s="414">
        <v>7915.31364</v>
      </c>
      <c r="D54" s="414">
        <v>7715.503290000001</v>
      </c>
      <c r="E54" s="414">
        <v>24774.96063</v>
      </c>
      <c r="F54" s="414">
        <v>8711.059499999999</v>
      </c>
      <c r="G54" s="414">
        <v>7149.96299</v>
      </c>
      <c r="H54" s="414">
        <v>4306</v>
      </c>
      <c r="I54" s="414">
        <v>20167.02249</v>
      </c>
      <c r="J54" s="414">
        <v>44941.98312</v>
      </c>
      <c r="K54" s="414"/>
      <c r="L54" s="414"/>
      <c r="M54" s="414"/>
      <c r="N54" s="414"/>
      <c r="O54" s="414"/>
      <c r="P54" s="414">
        <v>7811</v>
      </c>
      <c r="Q54" s="414">
        <v>7733</v>
      </c>
      <c r="R54" s="414">
        <v>8944</v>
      </c>
      <c r="S54" s="414">
        <v>24488</v>
      </c>
      <c r="T54" s="414"/>
      <c r="U54" s="414">
        <v>9031.402300000002</v>
      </c>
      <c r="V54" s="414">
        <v>8248.983340000001</v>
      </c>
      <c r="W54" s="414">
        <v>8409.97221</v>
      </c>
      <c r="X54" s="414">
        <v>25690.35785</v>
      </c>
      <c r="Y54" s="414">
        <v>7903.159799999999</v>
      </c>
      <c r="Z54" s="414">
        <v>6923.1407</v>
      </c>
      <c r="AA54" s="414">
        <v>3181.39549</v>
      </c>
      <c r="AB54" s="414">
        <v>18007.69599</v>
      </c>
      <c r="AC54" s="414">
        <v>43698.05384</v>
      </c>
      <c r="AD54" s="414">
        <v>6998.7</v>
      </c>
      <c r="AE54" s="414">
        <v>9009</v>
      </c>
      <c r="AF54" s="414">
        <v>9891</v>
      </c>
      <c r="AG54" s="414">
        <v>25898.7</v>
      </c>
      <c r="AH54" s="414">
        <v>69596.753839999990</v>
      </c>
      <c r="AI54" s="414">
        <v>6998.7</v>
      </c>
      <c r="AJ54" s="414">
        <v>9009</v>
      </c>
      <c r="AK54" s="414">
        <v>9891</v>
      </c>
      <c r="AL54" s="414">
        <v>25898.7</v>
      </c>
      <c r="AM54" s="416">
        <v>95495.453839999987</v>
      </c>
      <c r="AN54" s="414">
        <v>9826</v>
      </c>
      <c r="AO54" s="414">
        <v>8691.799999999999</v>
      </c>
      <c r="AP54" s="414">
        <v>8911.112360000001</v>
      </c>
      <c r="AQ54" s="414">
        <v>27428.91236</v>
      </c>
      <c r="AR54" s="414">
        <v>9469.700000000001</v>
      </c>
      <c r="AS54" s="414">
        <v>9929.700000000001</v>
      </c>
      <c r="AT54" s="414">
        <v>5908.55285</v>
      </c>
      <c r="AU54" s="414">
        <v>25307.95285</v>
      </c>
      <c r="AV54" s="414">
        <v>52736.86521</v>
      </c>
      <c r="AW54" s="414">
        <v>5327</v>
      </c>
      <c r="AX54" s="414">
        <v>5373</v>
      </c>
      <c r="AY54" s="414">
        <v>4931.072</v>
      </c>
      <c r="AZ54" s="414">
        <v>15631.072</v>
      </c>
      <c r="BA54" s="414">
        <v>68367.93721</v>
      </c>
      <c r="BB54" s="414">
        <v>7913</v>
      </c>
      <c r="BC54" s="414">
        <v>9883</v>
      </c>
      <c r="BD54" s="414">
        <v>9822</v>
      </c>
      <c r="BE54" s="414">
        <v>27618</v>
      </c>
      <c r="BF54" s="414">
        <v>95985.93721</v>
      </c>
      <c r="BG54" s="414">
        <v>-1228.816629999987</v>
      </c>
      <c r="BH54" s="420">
        <v>0.005136196020616879</v>
      </c>
      <c r="BI54" s="414">
        <v>9505</v>
      </c>
      <c r="BJ54" s="414">
        <v>8414</v>
      </c>
      <c r="BK54" s="414">
        <v>8753</v>
      </c>
      <c r="BL54" s="414">
        <v>26672</v>
      </c>
      <c r="BM54" s="414">
        <v>8448</v>
      </c>
      <c r="BN54" s="414">
        <v>8511</v>
      </c>
      <c r="BO54" s="414">
        <v>7632</v>
      </c>
      <c r="BP54" s="414">
        <v>24591</v>
      </c>
      <c r="BQ54" s="414">
        <v>51263</v>
      </c>
      <c r="BR54" s="414">
        <v>-1473.865210000004</v>
      </c>
      <c r="BS54" s="420">
        <v>-0.02794753165799715</v>
      </c>
      <c r="BT54" s="414">
        <v>6920</v>
      </c>
      <c r="BU54" s="414">
        <v>1593</v>
      </c>
      <c r="BV54" s="420">
        <v>0.2990426131030599</v>
      </c>
      <c r="BW54" s="414">
        <v>4958</v>
      </c>
      <c r="BX54" s="427">
        <v>-415</v>
      </c>
      <c r="BY54" s="428">
        <v>-0.07723804206216267</v>
      </c>
      <c r="BZ54" s="416">
        <v>4990</v>
      </c>
      <c r="CA54" s="427">
        <f>BZ54-AY54</f>
        <v>58.92799999999988</v>
      </c>
      <c r="CB54" s="428">
        <f>CA54/AY54</f>
        <v>0.01195034264354686</v>
      </c>
      <c r="CC54" s="416">
        <v>16868</v>
      </c>
      <c r="CD54" s="427">
        <f>CC54-AZ54</f>
        <v>1236.928</v>
      </c>
      <c r="CE54" s="428">
        <f>CD54/AZ54</f>
        <v>0.07913264042287053</v>
      </c>
      <c r="CF54" s="416">
        <v>68131</v>
      </c>
      <c r="CG54" s="427">
        <f>CF54-BA54</f>
        <v>-236.9372100000037</v>
      </c>
      <c r="CH54" s="428">
        <f>CG54/BA54</f>
        <v>-0.003465618821761782</v>
      </c>
      <c r="CI54" s="416">
        <v>6765</v>
      </c>
      <c r="CJ54" s="427">
        <f>CI54-BB54</f>
        <v>-1148</v>
      </c>
      <c r="CK54" s="428">
        <f>CJ54/BB54</f>
        <v>-0.1450777202072539</v>
      </c>
      <c r="CL54" s="416">
        <v>8183</v>
      </c>
      <c r="CM54" s="42">
        <f>CL54-BC54</f>
        <v>-1700</v>
      </c>
      <c r="CN54" s="43">
        <f>CM54/BC54</f>
        <v>-0.1720125467975311</v>
      </c>
      <c r="CO54" s="416">
        <v>9444</v>
      </c>
      <c r="CP54" s="42">
        <f>CO54-BD54</f>
        <v>-378</v>
      </c>
      <c r="CQ54" s="43">
        <f>CP54/BD54</f>
        <v>-0.03848503359804521</v>
      </c>
      <c r="CR54" s="416">
        <v>24392</v>
      </c>
      <c r="CS54" s="42">
        <f>CR54-BE54</f>
        <v>-3226</v>
      </c>
      <c r="CT54" s="43">
        <f>CS54/BE54</f>
        <v>-0.1168078789195452</v>
      </c>
      <c r="CU54" s="416">
        <v>92523</v>
      </c>
      <c r="CV54" s="42">
        <f>CU54-BF54</f>
        <v>-3462.937210000004</v>
      </c>
      <c r="CW54" s="140">
        <f>CV54/BF54</f>
        <v>-0.03607754751014952</v>
      </c>
    </row>
    <row r="55" ht="17" customHeight="1">
      <c r="A55" t="s" s="71">
        <v>136</v>
      </c>
      <c r="B55" s="416">
        <v>9144.143700000001</v>
      </c>
      <c r="C55" s="416">
        <v>7915.31364</v>
      </c>
      <c r="D55" s="416">
        <v>7715.503290000001</v>
      </c>
      <c r="E55" s="416">
        <v>24774.96063</v>
      </c>
      <c r="F55" s="416">
        <v>8711.059499999999</v>
      </c>
      <c r="G55" s="416">
        <v>7149.96299</v>
      </c>
      <c r="H55" s="416">
        <v>4306</v>
      </c>
      <c r="I55" s="416">
        <v>20167.02249</v>
      </c>
      <c r="J55" s="416">
        <v>44941.98312</v>
      </c>
      <c r="K55" s="416"/>
      <c r="L55" s="416"/>
      <c r="M55" s="416"/>
      <c r="N55" s="416"/>
      <c r="O55" s="416"/>
      <c r="P55" s="416">
        <v>7811</v>
      </c>
      <c r="Q55" s="416">
        <v>7733</v>
      </c>
      <c r="R55" s="416">
        <v>8944</v>
      </c>
      <c r="S55" s="416">
        <v>24488</v>
      </c>
      <c r="T55" s="416"/>
      <c r="U55" s="416">
        <v>9031.402300000002</v>
      </c>
      <c r="V55" s="416">
        <v>8248.983340000001</v>
      </c>
      <c r="W55" s="416">
        <v>8409.97221</v>
      </c>
      <c r="X55" s="416">
        <v>25690.35785</v>
      </c>
      <c r="Y55" s="416">
        <v>7903.159799999999</v>
      </c>
      <c r="Z55" s="416">
        <v>6923.1407</v>
      </c>
      <c r="AA55" s="416">
        <v>3181.39549</v>
      </c>
      <c r="AB55" s="416">
        <v>18007.69599</v>
      </c>
      <c r="AC55" s="416">
        <v>43698.05384</v>
      </c>
      <c r="AD55" s="416">
        <v>6998.7</v>
      </c>
      <c r="AE55" s="416">
        <v>9009</v>
      </c>
      <c r="AF55" s="416">
        <v>9891</v>
      </c>
      <c r="AG55" s="416">
        <v>25898.7</v>
      </c>
      <c r="AH55" s="416">
        <v>69596.753839999990</v>
      </c>
      <c r="AI55" s="416">
        <v>6998.7</v>
      </c>
      <c r="AJ55" s="416">
        <v>9009</v>
      </c>
      <c r="AK55" s="416">
        <v>9891</v>
      </c>
      <c r="AL55" s="416">
        <v>25898.7</v>
      </c>
      <c r="AM55" s="416">
        <v>95495.453839999987</v>
      </c>
      <c r="AN55" s="416">
        <v>9826</v>
      </c>
      <c r="AO55" s="416">
        <v>8691.799999999999</v>
      </c>
      <c r="AP55" s="416">
        <v>8911.112360000001</v>
      </c>
      <c r="AQ55" s="416">
        <v>27428.91236</v>
      </c>
      <c r="AR55" s="416">
        <v>9469.700000000001</v>
      </c>
      <c r="AS55" s="416">
        <v>9929.700000000001</v>
      </c>
      <c r="AT55" s="416">
        <v>5908.55285</v>
      </c>
      <c r="AU55" s="416">
        <v>25307.95285</v>
      </c>
      <c r="AV55" s="416">
        <v>52736.86521</v>
      </c>
      <c r="AW55" s="416">
        <v>5327</v>
      </c>
      <c r="AX55" s="416">
        <v>5373</v>
      </c>
      <c r="AY55" s="416">
        <v>4931.072</v>
      </c>
      <c r="AZ55" s="416">
        <v>15631.072</v>
      </c>
      <c r="BA55" s="416">
        <v>68367.93721</v>
      </c>
      <c r="BB55" s="416">
        <v>7913</v>
      </c>
      <c r="BC55" s="416">
        <v>9883</v>
      </c>
      <c r="BD55" s="416">
        <v>9822</v>
      </c>
      <c r="BE55" s="416">
        <v>27618</v>
      </c>
      <c r="BF55" s="416">
        <v>95985.93721</v>
      </c>
      <c r="BG55" s="416">
        <v>-1228.816629999987</v>
      </c>
      <c r="BH55" s="314">
        <v>0.005136196020616879</v>
      </c>
      <c r="BI55" s="416">
        <v>9505</v>
      </c>
      <c r="BJ55" s="416">
        <v>8414</v>
      </c>
      <c r="BK55" s="416">
        <v>8753</v>
      </c>
      <c r="BL55" s="416">
        <v>26672</v>
      </c>
      <c r="BM55" s="416">
        <v>8448</v>
      </c>
      <c r="BN55" s="416">
        <v>8511</v>
      </c>
      <c r="BO55" s="416">
        <v>7632</v>
      </c>
      <c r="BP55" s="416">
        <v>24591</v>
      </c>
      <c r="BQ55" s="416">
        <v>51263</v>
      </c>
      <c r="BR55" s="416">
        <v>-1473.865210000004</v>
      </c>
      <c r="BS55" s="314">
        <v>-0.02794753165799715</v>
      </c>
      <c r="BT55" s="416">
        <v>6920</v>
      </c>
      <c r="BU55" s="416">
        <v>1593</v>
      </c>
      <c r="BV55" s="314">
        <v>0.2990426131030599</v>
      </c>
      <c r="BW55" s="416">
        <v>4958</v>
      </c>
      <c r="BX55" s="427">
        <v>-415</v>
      </c>
      <c r="BY55" s="428">
        <v>-0.07723804206216267</v>
      </c>
      <c r="BZ55" s="416">
        <v>4990</v>
      </c>
      <c r="CA55" s="427">
        <f>BZ55-AY55</f>
        <v>58.92799999999988</v>
      </c>
      <c r="CB55" s="428">
        <f>CA55/AY55</f>
        <v>0.01195034264354686</v>
      </c>
      <c r="CC55" s="416">
        <v>16868</v>
      </c>
      <c r="CD55" s="427">
        <f>CC55-AZ55</f>
        <v>1236.928</v>
      </c>
      <c r="CE55" s="428">
        <f>CD55/AZ55</f>
        <v>0.07913264042287053</v>
      </c>
      <c r="CF55" s="416">
        <v>68131</v>
      </c>
      <c r="CG55" s="427">
        <f>CF55-BA55</f>
        <v>-236.9372100000037</v>
      </c>
      <c r="CH55" s="428">
        <f>CG55/BA55</f>
        <v>-0.003465618821761782</v>
      </c>
      <c r="CI55" s="416">
        <v>6765</v>
      </c>
      <c r="CJ55" s="427">
        <f>CI55-BB55</f>
        <v>-1148</v>
      </c>
      <c r="CK55" s="428">
        <f>CJ55/BB55</f>
        <v>-0.1450777202072539</v>
      </c>
      <c r="CL55" s="416">
        <v>8183</v>
      </c>
      <c r="CM55" s="42">
        <f>CL55-BC55</f>
        <v>-1700</v>
      </c>
      <c r="CN55" s="43">
        <f>CM55/BC55</f>
        <v>-0.1720125467975311</v>
      </c>
      <c r="CO55" s="416">
        <v>9444</v>
      </c>
      <c r="CP55" s="42">
        <f>CO55-BD55</f>
        <v>-378</v>
      </c>
      <c r="CQ55" s="43">
        <f>CP55/BD55</f>
        <v>-0.03848503359804521</v>
      </c>
      <c r="CR55" s="416">
        <v>24392</v>
      </c>
      <c r="CS55" s="42">
        <f>CR55-BE55</f>
        <v>-3226</v>
      </c>
      <c r="CT55" s="43">
        <f>CS55/BE55</f>
        <v>-0.1168078789195452</v>
      </c>
      <c r="CU55" s="416">
        <v>92523</v>
      </c>
      <c r="CV55" s="42">
        <f>CU55-BF55</f>
        <v>-3462.937210000004</v>
      </c>
      <c r="CW55" s="140">
        <f>CV55/BF55</f>
        <v>-0.03607754751014952</v>
      </c>
    </row>
    <row r="56" ht="17" customHeight="1">
      <c r="A56" t="s" s="71">
        <v>97</v>
      </c>
      <c r="B56" s="416">
        <v>2393.24</v>
      </c>
      <c r="C56" s="416">
        <v>2192.01912</v>
      </c>
      <c r="D56" s="416">
        <v>2527.01934</v>
      </c>
      <c r="E56" s="416">
        <v>7112.27846</v>
      </c>
      <c r="F56" s="416">
        <v>2412.7575</v>
      </c>
      <c r="G56" s="416">
        <v>2465.9787</v>
      </c>
      <c r="H56" s="416">
        <v>456.0000000000001</v>
      </c>
      <c r="I56" s="416">
        <v>5334.736199999999</v>
      </c>
      <c r="J56" s="416">
        <v>12447.01466</v>
      </c>
      <c r="K56" s="416"/>
      <c r="L56" s="416"/>
      <c r="M56" s="416"/>
      <c r="N56" s="416"/>
      <c r="O56" s="416"/>
      <c r="P56" s="416">
        <v>2395</v>
      </c>
      <c r="Q56" s="416">
        <v>2742</v>
      </c>
      <c r="R56" s="416">
        <v>3294</v>
      </c>
      <c r="S56" s="416">
        <v>8431</v>
      </c>
      <c r="T56" s="416"/>
      <c r="U56" s="416">
        <v>3325.72</v>
      </c>
      <c r="V56" s="416">
        <v>3198.9867</v>
      </c>
      <c r="W56" s="416">
        <v>2974.00005</v>
      </c>
      <c r="X56" s="416">
        <v>9498.706750000001</v>
      </c>
      <c r="Y56" s="416">
        <v>2445.856</v>
      </c>
      <c r="Z56" s="416">
        <v>2474.1363</v>
      </c>
      <c r="AA56" s="416">
        <v>0</v>
      </c>
      <c r="AB56" s="416">
        <v>4919.9923</v>
      </c>
      <c r="AC56" s="416">
        <v>14418.69905</v>
      </c>
      <c r="AD56" s="416">
        <v>2409.4</v>
      </c>
      <c r="AE56" s="416">
        <v>2864</v>
      </c>
      <c r="AF56" s="416">
        <v>2879</v>
      </c>
      <c r="AG56" s="416">
        <v>8152.4</v>
      </c>
      <c r="AH56" s="416">
        <v>22571.09905</v>
      </c>
      <c r="AI56" s="416">
        <v>2409.4</v>
      </c>
      <c r="AJ56" s="416">
        <v>2864</v>
      </c>
      <c r="AK56" s="416">
        <v>2879</v>
      </c>
      <c r="AL56" s="416">
        <v>8152.4</v>
      </c>
      <c r="AM56" s="416">
        <v>30723.49905</v>
      </c>
      <c r="AN56" s="416">
        <v>2880</v>
      </c>
      <c r="AO56" s="416">
        <v>2323</v>
      </c>
      <c r="AP56" s="416">
        <v>2170.012</v>
      </c>
      <c r="AQ56" s="416">
        <v>7373.012000000001</v>
      </c>
      <c r="AR56" s="416">
        <v>2933</v>
      </c>
      <c r="AS56" s="416">
        <v>3178</v>
      </c>
      <c r="AT56" s="416">
        <v>2340.065</v>
      </c>
      <c r="AU56" s="416">
        <v>8451.065000000001</v>
      </c>
      <c r="AV56" s="416">
        <v>15824.077</v>
      </c>
      <c r="AW56" s="416">
        <v>0</v>
      </c>
      <c r="AX56" s="416">
        <v>0</v>
      </c>
      <c r="AY56" s="416">
        <v>250.9824</v>
      </c>
      <c r="AZ56" s="416">
        <v>250.9824</v>
      </c>
      <c r="BA56" s="416">
        <v>16075.0594</v>
      </c>
      <c r="BB56" s="416">
        <v>3119</v>
      </c>
      <c r="BC56" s="416">
        <v>3842</v>
      </c>
      <c r="BD56" s="416">
        <v>3341</v>
      </c>
      <c r="BE56" s="416">
        <v>10302</v>
      </c>
      <c r="BF56" s="416">
        <v>26377.0594</v>
      </c>
      <c r="BG56" s="416">
        <v>-6496.039649999999</v>
      </c>
      <c r="BH56" s="314">
        <v>-0.1414695521147028</v>
      </c>
      <c r="BI56" s="416">
        <v>2658</v>
      </c>
      <c r="BJ56" s="416">
        <v>2279</v>
      </c>
      <c r="BK56" s="416">
        <v>2299</v>
      </c>
      <c r="BL56" s="416">
        <v>7236</v>
      </c>
      <c r="BM56" s="416">
        <v>2385</v>
      </c>
      <c r="BN56" s="416">
        <v>2545</v>
      </c>
      <c r="BO56" s="416">
        <v>256</v>
      </c>
      <c r="BP56" s="416">
        <v>5186</v>
      </c>
      <c r="BQ56" s="416">
        <v>12422</v>
      </c>
      <c r="BR56" s="416">
        <v>-3402.077000000001</v>
      </c>
      <c r="BS56" s="314">
        <v>-0.214993708637793</v>
      </c>
      <c r="BT56" s="416">
        <v>0</v>
      </c>
      <c r="BU56" s="416">
        <v>0</v>
      </c>
      <c r="BV56" s="314"/>
      <c r="BW56" s="416">
        <v>0</v>
      </c>
      <c r="BX56" s="427">
        <v>0</v>
      </c>
      <c r="BY56" s="428"/>
      <c r="BZ56" s="416">
        <v>0</v>
      </c>
      <c r="CA56" s="427">
        <f>BZ56-AY56</f>
        <v>-250.9824</v>
      </c>
      <c r="CB56" s="428">
        <f>CA56/AY56</f>
        <v>-1</v>
      </c>
      <c r="CC56" s="416">
        <v>0</v>
      </c>
      <c r="CD56" s="427">
        <f>CC56-AZ56</f>
        <v>-250.9824</v>
      </c>
      <c r="CE56" s="428">
        <f>CD56/AZ56</f>
        <v>-1</v>
      </c>
      <c r="CF56" s="416">
        <v>12422</v>
      </c>
      <c r="CG56" s="427">
        <f>CF56-BA56</f>
        <v>-3653.059400000002</v>
      </c>
      <c r="CH56" s="428">
        <f>CG56/BA56</f>
        <v>-0.2272501338315429</v>
      </c>
      <c r="CI56" s="416">
        <v>2010</v>
      </c>
      <c r="CJ56" s="427">
        <f>CI56-BB56</f>
        <v>-1109</v>
      </c>
      <c r="CK56" s="428">
        <f>CJ56/BB56</f>
        <v>-0.3555626803462648</v>
      </c>
      <c r="CL56" s="416">
        <v>2581</v>
      </c>
      <c r="CM56" s="42">
        <f>CL56-BC56</f>
        <v>-1261</v>
      </c>
      <c r="CN56" s="43">
        <f>CM56/BC56</f>
        <v>-0.3282144716293597</v>
      </c>
      <c r="CO56" s="416">
        <v>3003</v>
      </c>
      <c r="CP56" s="42">
        <f>CO56-BD56</f>
        <v>-338</v>
      </c>
      <c r="CQ56" s="43">
        <f>CP56/BD56</f>
        <v>-0.1011673151750973</v>
      </c>
      <c r="CR56" s="416">
        <v>7594</v>
      </c>
      <c r="CS56" s="42">
        <f>CR56-BE56</f>
        <v>-2708</v>
      </c>
      <c r="CT56" s="43">
        <f>CS56/BE56</f>
        <v>-0.2628615802756746</v>
      </c>
      <c r="CU56" s="416">
        <v>20016</v>
      </c>
      <c r="CV56" s="42">
        <f>CU56-BF56</f>
        <v>-6361.059400000002</v>
      </c>
      <c r="CW56" s="140">
        <f>CV56/BF56</f>
        <v>-0.2411587775398497</v>
      </c>
    </row>
    <row r="57" ht="17" customHeight="1">
      <c r="A57" t="s" s="71">
        <v>98</v>
      </c>
      <c r="B57" s="416">
        <v>888.0147000000001</v>
      </c>
      <c r="C57" s="416">
        <v>789.31017</v>
      </c>
      <c r="D57" s="416">
        <v>716.50074</v>
      </c>
      <c r="E57" s="416">
        <v>2393.82561</v>
      </c>
      <c r="F57" s="416">
        <v>617.9143</v>
      </c>
      <c r="G57" s="416">
        <v>377.9958</v>
      </c>
      <c r="H57" s="416">
        <v>1009</v>
      </c>
      <c r="I57" s="416">
        <v>2004.9101</v>
      </c>
      <c r="J57" s="416">
        <v>4398.73571</v>
      </c>
      <c r="K57" s="416">
        <v>1593.958</v>
      </c>
      <c r="L57" s="416">
        <v>1754.6774</v>
      </c>
      <c r="M57" s="416">
        <v>1304.3</v>
      </c>
      <c r="N57" s="416">
        <v>4652.935399999999</v>
      </c>
      <c r="O57" s="416">
        <v>9051.671109999999</v>
      </c>
      <c r="P57" s="416">
        <v>594</v>
      </c>
      <c r="Q57" s="416">
        <v>620</v>
      </c>
      <c r="R57" s="416">
        <v>600</v>
      </c>
      <c r="S57" s="416">
        <v>1814</v>
      </c>
      <c r="T57" s="416">
        <v>10865.67111</v>
      </c>
      <c r="U57" s="416">
        <v>739.1268</v>
      </c>
      <c r="V57" s="416">
        <v>571.0078</v>
      </c>
      <c r="W57" s="416">
        <v>551.986</v>
      </c>
      <c r="X57" s="416">
        <v>1862.1206</v>
      </c>
      <c r="Y57" s="416">
        <v>454.078</v>
      </c>
      <c r="Z57" s="416">
        <v>388.9944</v>
      </c>
      <c r="AA57" s="416">
        <v>1090.00584</v>
      </c>
      <c r="AB57" s="416">
        <v>1933.07824</v>
      </c>
      <c r="AC57" s="416">
        <v>3795.19884</v>
      </c>
      <c r="AD57" s="416">
        <v>472.3</v>
      </c>
      <c r="AE57" s="416">
        <v>546</v>
      </c>
      <c r="AF57" s="416">
        <v>842</v>
      </c>
      <c r="AG57" s="416">
        <v>1860.3</v>
      </c>
      <c r="AH57" s="416">
        <v>5655.49884</v>
      </c>
      <c r="AI57" s="416">
        <v>472.3</v>
      </c>
      <c r="AJ57" s="416">
        <v>546</v>
      </c>
      <c r="AK57" s="416">
        <v>842</v>
      </c>
      <c r="AL57" s="416">
        <v>1860.3</v>
      </c>
      <c r="AM57" s="416">
        <v>7515.79884</v>
      </c>
      <c r="AN57" s="416">
        <v>835</v>
      </c>
      <c r="AO57" s="416">
        <v>954</v>
      </c>
      <c r="AP57" s="416">
        <v>721.0059799999999</v>
      </c>
      <c r="AQ57" s="416">
        <v>2510.00598</v>
      </c>
      <c r="AR57" s="416">
        <v>292</v>
      </c>
      <c r="AS57" s="416">
        <v>0</v>
      </c>
      <c r="AT57" s="416">
        <v>320.0024</v>
      </c>
      <c r="AU57" s="416">
        <v>612.0024000000001</v>
      </c>
      <c r="AV57" s="416">
        <v>3122.00838</v>
      </c>
      <c r="AW57" s="416">
        <v>1702</v>
      </c>
      <c r="AX57" s="416">
        <v>1690</v>
      </c>
      <c r="AY57" s="416">
        <v>1101.134</v>
      </c>
      <c r="AZ57" s="416">
        <v>4493.134</v>
      </c>
      <c r="BA57" s="416">
        <v>7615.14238</v>
      </c>
      <c r="BB57" s="416">
        <v>391</v>
      </c>
      <c r="BC57" s="416">
        <v>175</v>
      </c>
      <c r="BD57" s="416">
        <v>505</v>
      </c>
      <c r="BE57" s="416">
        <v>1071</v>
      </c>
      <c r="BF57" s="416">
        <v>8686.142380000001</v>
      </c>
      <c r="BG57" s="416">
        <v>1959.64354</v>
      </c>
      <c r="BH57" s="314">
        <v>0.1557177839528234</v>
      </c>
      <c r="BI57" s="416">
        <v>856</v>
      </c>
      <c r="BJ57" s="416">
        <v>668</v>
      </c>
      <c r="BK57" s="416">
        <v>881</v>
      </c>
      <c r="BL57" s="416">
        <v>2405</v>
      </c>
      <c r="BM57" s="416">
        <v>541</v>
      </c>
      <c r="BN57" s="416">
        <v>332</v>
      </c>
      <c r="BO57" s="416">
        <v>1054</v>
      </c>
      <c r="BP57" s="416">
        <v>1927</v>
      </c>
      <c r="BQ57" s="416">
        <v>4332</v>
      </c>
      <c r="BR57" s="416">
        <v>1209.99162</v>
      </c>
      <c r="BS57" s="314">
        <v>0.3875683447076461</v>
      </c>
      <c r="BT57" s="416">
        <v>1629</v>
      </c>
      <c r="BU57" s="416">
        <v>-73</v>
      </c>
      <c r="BV57" s="314">
        <v>-0.04289071680376028</v>
      </c>
      <c r="BW57" s="416">
        <v>1682</v>
      </c>
      <c r="BX57" s="427">
        <v>-8</v>
      </c>
      <c r="BY57" s="428">
        <v>-0.004733727810650888</v>
      </c>
      <c r="BZ57" s="416">
        <v>1298</v>
      </c>
      <c r="CA57" s="427">
        <f>BZ57-AY57</f>
        <v>196.866</v>
      </c>
      <c r="CB57" s="428">
        <f>CA57/AY57</f>
        <v>0.178784780054017</v>
      </c>
      <c r="CC57" s="416">
        <v>4609</v>
      </c>
      <c r="CD57" s="427">
        <f>CC57-AZ57</f>
        <v>115.866</v>
      </c>
      <c r="CE57" s="428">
        <f>CD57/AZ57</f>
        <v>0.02578734575910711</v>
      </c>
      <c r="CF57" s="416">
        <v>8941</v>
      </c>
      <c r="CG57" s="427">
        <f>CF57-BA57</f>
        <v>1325.85762</v>
      </c>
      <c r="CH57" s="428">
        <f>CG57/BA57</f>
        <v>0.1741080539061437</v>
      </c>
      <c r="CI57" s="416">
        <v>682</v>
      </c>
      <c r="CJ57" s="427">
        <f>CI57-BB57</f>
        <v>291</v>
      </c>
      <c r="CK57" s="428">
        <f>CJ57/BB57</f>
        <v>0.7442455242966752</v>
      </c>
      <c r="CL57" s="416">
        <v>519</v>
      </c>
      <c r="CM57" s="42">
        <f>CL57-BC57</f>
        <v>344</v>
      </c>
      <c r="CN57" s="43">
        <f>CM57/BC57</f>
        <v>1.965714285714286</v>
      </c>
      <c r="CO57" s="416">
        <v>613</v>
      </c>
      <c r="CP57" s="42">
        <f>CO57-BD57</f>
        <v>108</v>
      </c>
      <c r="CQ57" s="43">
        <f>CP57/BD57</f>
        <v>0.2138613861386139</v>
      </c>
      <c r="CR57" s="416">
        <v>1814</v>
      </c>
      <c r="CS57" s="42">
        <f>CR57-BE57</f>
        <v>743</v>
      </c>
      <c r="CT57" s="43">
        <f>CS57/BE57</f>
        <v>0.6937441643323996</v>
      </c>
      <c r="CU57" s="416">
        <v>10755</v>
      </c>
      <c r="CV57" s="42">
        <f>CU57-BF57</f>
        <v>2068.857619999999</v>
      </c>
      <c r="CW57" s="140">
        <f>CV57/BF57</f>
        <v>0.2381791052335938</v>
      </c>
    </row>
    <row r="58" ht="17" customHeight="1">
      <c r="A58" t="s" s="71">
        <v>99</v>
      </c>
      <c r="B58" s="416">
        <v>1957.0906</v>
      </c>
      <c r="C58" s="416">
        <v>1480.98894</v>
      </c>
      <c r="D58" s="416">
        <v>1071</v>
      </c>
      <c r="E58" s="416">
        <v>4509.079540000001</v>
      </c>
      <c r="F58" s="416">
        <v>2361.64</v>
      </c>
      <c r="G58" s="416">
        <v>1535.00105</v>
      </c>
      <c r="H58" s="416">
        <v>822</v>
      </c>
      <c r="I58" s="416">
        <v>4718.64105</v>
      </c>
      <c r="J58" s="416">
        <v>9227.720590000001</v>
      </c>
      <c r="K58" s="416">
        <v>1007.036</v>
      </c>
      <c r="L58" s="416">
        <v>1343.0808</v>
      </c>
      <c r="M58" s="416">
        <v>1809</v>
      </c>
      <c r="N58" s="416">
        <v>4159.116800000001</v>
      </c>
      <c r="O58" s="416">
        <v>13386.83739</v>
      </c>
      <c r="P58" s="416">
        <v>2060</v>
      </c>
      <c r="Q58" s="416">
        <v>1938</v>
      </c>
      <c r="R58" s="416">
        <v>1916</v>
      </c>
      <c r="S58" s="416">
        <v>5914</v>
      </c>
      <c r="T58" s="416">
        <v>19300.83739</v>
      </c>
      <c r="U58" s="416">
        <v>1936.028</v>
      </c>
      <c r="V58" s="416">
        <v>1671.01</v>
      </c>
      <c r="W58" s="416">
        <v>2088.99984</v>
      </c>
      <c r="X58" s="416">
        <v>5696.03784</v>
      </c>
      <c r="Y58" s="416">
        <v>2757.197</v>
      </c>
      <c r="Z58" s="416">
        <v>2221.1432</v>
      </c>
      <c r="AA58" s="416">
        <v>1019.39615</v>
      </c>
      <c r="AB58" s="416">
        <v>5997.736349999999</v>
      </c>
      <c r="AC58" s="416">
        <v>11693.77419</v>
      </c>
      <c r="AD58" s="416">
        <v>1563</v>
      </c>
      <c r="AE58" s="416">
        <v>2415</v>
      </c>
      <c r="AF58" s="416">
        <v>2556</v>
      </c>
      <c r="AG58" s="416">
        <v>6534</v>
      </c>
      <c r="AH58" s="416">
        <v>18227.77419</v>
      </c>
      <c r="AI58" s="416">
        <v>1563</v>
      </c>
      <c r="AJ58" s="416">
        <v>2415</v>
      </c>
      <c r="AK58" s="416">
        <v>2556</v>
      </c>
      <c r="AL58" s="416">
        <v>6534</v>
      </c>
      <c r="AM58" s="416">
        <v>24761.77419</v>
      </c>
      <c r="AN58" s="416">
        <v>2428</v>
      </c>
      <c r="AO58" s="416">
        <v>1921</v>
      </c>
      <c r="AP58" s="416">
        <v>2635.9938</v>
      </c>
      <c r="AQ58" s="416">
        <v>6984.9938</v>
      </c>
      <c r="AR58" s="416">
        <v>3360</v>
      </c>
      <c r="AS58" s="416">
        <v>4278.000000000001</v>
      </c>
      <c r="AT58" s="416">
        <v>1531.99375</v>
      </c>
      <c r="AU58" s="416">
        <v>9169.993750000001</v>
      </c>
      <c r="AV58" s="416">
        <v>16154.98755</v>
      </c>
      <c r="AW58" s="416">
        <v>1837</v>
      </c>
      <c r="AX58" s="416">
        <v>1751</v>
      </c>
      <c r="AY58" s="416">
        <v>1302.966</v>
      </c>
      <c r="AZ58" s="416">
        <v>4890.966</v>
      </c>
      <c r="BA58" s="416">
        <v>21045.95355</v>
      </c>
      <c r="BB58" s="416">
        <v>1431</v>
      </c>
      <c r="BC58" s="416">
        <v>2568</v>
      </c>
      <c r="BD58" s="416">
        <v>2433</v>
      </c>
      <c r="BE58" s="416">
        <v>6432</v>
      </c>
      <c r="BF58" s="416">
        <v>27477.95355</v>
      </c>
      <c r="BG58" s="416">
        <v>2818.179360000002</v>
      </c>
      <c r="BH58" s="314">
        <v>0.1096924371879995</v>
      </c>
      <c r="BI58" s="416">
        <v>2457</v>
      </c>
      <c r="BJ58" s="416">
        <v>2479</v>
      </c>
      <c r="BK58" s="416">
        <v>2281</v>
      </c>
      <c r="BL58" s="416">
        <v>7217</v>
      </c>
      <c r="BM58" s="416">
        <v>2654</v>
      </c>
      <c r="BN58" s="416">
        <v>3123</v>
      </c>
      <c r="BO58" s="416">
        <v>4366</v>
      </c>
      <c r="BP58" s="416">
        <v>10143</v>
      </c>
      <c r="BQ58" s="416">
        <v>17360</v>
      </c>
      <c r="BR58" s="416">
        <v>1205.012449999998</v>
      </c>
      <c r="BS58" s="314">
        <v>0.07459073838778651</v>
      </c>
      <c r="BT58" s="416">
        <v>3518</v>
      </c>
      <c r="BU58" s="416">
        <v>1681</v>
      </c>
      <c r="BV58" s="314">
        <v>0.9150789330430049</v>
      </c>
      <c r="BW58" s="416">
        <v>1512</v>
      </c>
      <c r="BX58" s="427">
        <v>-239</v>
      </c>
      <c r="BY58" s="428">
        <v>-0.1364934323243861</v>
      </c>
      <c r="BZ58" s="416">
        <v>1526</v>
      </c>
      <c r="CA58" s="427">
        <f>BZ58-AY58</f>
        <v>223.0340000000001</v>
      </c>
      <c r="CB58" s="428">
        <f>CA58/AY58</f>
        <v>0.1711740751485458</v>
      </c>
      <c r="CC58" s="416">
        <v>6556</v>
      </c>
      <c r="CD58" s="427">
        <f>CC58-AZ58</f>
        <v>1665.034</v>
      </c>
      <c r="CE58" s="428">
        <f>CD58/AZ58</f>
        <v>0.3404304998235522</v>
      </c>
      <c r="CF58" s="416">
        <v>23916</v>
      </c>
      <c r="CG58" s="427">
        <f>CF58-BA58</f>
        <v>2870.046449999998</v>
      </c>
      <c r="CH58" s="428">
        <f>CG58/BA58</f>
        <v>0.1363704639555283</v>
      </c>
      <c r="CI58" s="416">
        <v>1311</v>
      </c>
      <c r="CJ58" s="427">
        <f>CI58-BB58</f>
        <v>-120</v>
      </c>
      <c r="CK58" s="428">
        <f>CJ58/BB58</f>
        <v>-0.08385744234800839</v>
      </c>
      <c r="CL58" s="416">
        <v>1992</v>
      </c>
      <c r="CM58" s="42">
        <f>CL58-BC58</f>
        <v>-576</v>
      </c>
      <c r="CN58" s="43">
        <f>CM58/BC58</f>
        <v>-0.2242990654205607</v>
      </c>
      <c r="CO58" s="416">
        <v>2249</v>
      </c>
      <c r="CP58" s="42">
        <f>CO58-BD58</f>
        <v>-184</v>
      </c>
      <c r="CQ58" s="43">
        <f>CP58/BD58</f>
        <v>-0.07562679819153309</v>
      </c>
      <c r="CR58" s="416">
        <v>5552</v>
      </c>
      <c r="CS58" s="42">
        <f>CR58-BE58</f>
        <v>-880</v>
      </c>
      <c r="CT58" s="43">
        <f>CS58/BE58</f>
        <v>-0.1368159203980099</v>
      </c>
      <c r="CU58" s="416">
        <v>29468</v>
      </c>
      <c r="CV58" s="42">
        <f>CU58-BF58</f>
        <v>1990.046449999998</v>
      </c>
      <c r="CW58" s="140">
        <f>CV58/BF58</f>
        <v>0.07242338649342385</v>
      </c>
    </row>
    <row r="59" ht="17" customHeight="1">
      <c r="A59" t="s" s="71">
        <v>100</v>
      </c>
      <c r="B59" s="416">
        <v>3905.7984</v>
      </c>
      <c r="C59" s="416">
        <v>3452.99541</v>
      </c>
      <c r="D59" s="416">
        <v>3400.98321</v>
      </c>
      <c r="E59" s="416">
        <v>10759.77702</v>
      </c>
      <c r="F59" s="416">
        <v>3318.7477</v>
      </c>
      <c r="G59" s="416">
        <v>2770.98744</v>
      </c>
      <c r="H59" s="416">
        <v>2019</v>
      </c>
      <c r="I59" s="416">
        <v>8108.735139999999</v>
      </c>
      <c r="J59" s="416">
        <v>18868.51216</v>
      </c>
      <c r="K59" s="416">
        <v>1758.1266</v>
      </c>
      <c r="L59" s="416">
        <v>2065.0721</v>
      </c>
      <c r="M59" s="416">
        <v>2257.6357</v>
      </c>
      <c r="N59" s="416">
        <v>6080.8344</v>
      </c>
      <c r="O59" s="416">
        <v>24949.34656</v>
      </c>
      <c r="P59" s="416">
        <v>2762</v>
      </c>
      <c r="Q59" s="416">
        <v>2433</v>
      </c>
      <c r="R59" s="416">
        <v>3134</v>
      </c>
      <c r="S59" s="416">
        <v>8329</v>
      </c>
      <c r="T59" s="416">
        <v>33278.34656</v>
      </c>
      <c r="U59" s="416">
        <v>3030.5275</v>
      </c>
      <c r="V59" s="416">
        <v>2807.97884</v>
      </c>
      <c r="W59" s="416">
        <v>2794.98632</v>
      </c>
      <c r="X59" s="416">
        <v>8633.49266</v>
      </c>
      <c r="Y59" s="416">
        <v>2246.0288</v>
      </c>
      <c r="Z59" s="416">
        <v>1838.8668</v>
      </c>
      <c r="AA59" s="416">
        <v>1071.9935</v>
      </c>
      <c r="AB59" s="416">
        <v>5156.8891</v>
      </c>
      <c r="AC59" s="416">
        <v>13790.38176</v>
      </c>
      <c r="AD59" s="416">
        <v>2554</v>
      </c>
      <c r="AE59" s="416">
        <v>3184</v>
      </c>
      <c r="AF59" s="416">
        <v>3614</v>
      </c>
      <c r="AG59" s="416">
        <v>9352</v>
      </c>
      <c r="AH59" s="416">
        <v>23142.38176</v>
      </c>
      <c r="AI59" s="416">
        <v>2554</v>
      </c>
      <c r="AJ59" s="416">
        <v>3184</v>
      </c>
      <c r="AK59" s="416">
        <v>3614</v>
      </c>
      <c r="AL59" s="416">
        <v>9352</v>
      </c>
      <c r="AM59" s="416">
        <v>32494.38176</v>
      </c>
      <c r="AN59" s="416">
        <v>3683</v>
      </c>
      <c r="AO59" s="416">
        <v>3493.8</v>
      </c>
      <c r="AP59" s="416">
        <v>3384.10058</v>
      </c>
      <c r="AQ59" s="416">
        <v>10560.90058</v>
      </c>
      <c r="AR59" s="416">
        <v>2884.7</v>
      </c>
      <c r="AS59" s="416">
        <v>2473.7</v>
      </c>
      <c r="AT59" s="416">
        <v>1716.4917</v>
      </c>
      <c r="AU59" s="416">
        <v>7074.8917</v>
      </c>
      <c r="AV59" s="416">
        <v>17635.79228</v>
      </c>
      <c r="AW59" s="416">
        <v>1788</v>
      </c>
      <c r="AX59" s="416">
        <v>1932</v>
      </c>
      <c r="AY59" s="416">
        <v>2275.9896</v>
      </c>
      <c r="AZ59" s="416">
        <v>5995.9896</v>
      </c>
      <c r="BA59" s="416">
        <v>23631.78188</v>
      </c>
      <c r="BB59" s="416">
        <v>2972</v>
      </c>
      <c r="BC59" s="416">
        <v>3298</v>
      </c>
      <c r="BD59" s="416">
        <v>3543</v>
      </c>
      <c r="BE59" s="416">
        <v>9813</v>
      </c>
      <c r="BF59" s="416">
        <v>33444.78188</v>
      </c>
      <c r="BG59" s="416">
        <v>489.4001200000021</v>
      </c>
      <c r="BH59" s="314">
        <v>0.02924813670927962</v>
      </c>
      <c r="BI59" s="416">
        <v>3534</v>
      </c>
      <c r="BJ59" s="416">
        <v>2988</v>
      </c>
      <c r="BK59" s="416">
        <v>3292</v>
      </c>
      <c r="BL59" s="416">
        <v>9814</v>
      </c>
      <c r="BM59" s="416">
        <v>2868</v>
      </c>
      <c r="BN59" s="416">
        <v>2511</v>
      </c>
      <c r="BO59" s="416">
        <v>1956</v>
      </c>
      <c r="BP59" s="416">
        <v>7335</v>
      </c>
      <c r="BQ59" s="416">
        <v>17149</v>
      </c>
      <c r="BR59" s="416">
        <v>-486.7922800000015</v>
      </c>
      <c r="BS59" s="314">
        <v>-0.02760251834855482</v>
      </c>
      <c r="BT59" s="416">
        <v>1773</v>
      </c>
      <c r="BU59" s="416">
        <v>-15</v>
      </c>
      <c r="BV59" s="314">
        <v>-0.008389261744966443</v>
      </c>
      <c r="BW59" s="416">
        <v>1764</v>
      </c>
      <c r="BX59" s="427">
        <v>-168</v>
      </c>
      <c r="BY59" s="428">
        <v>-0.08695652173913043</v>
      </c>
      <c r="BZ59" s="416">
        <v>2166</v>
      </c>
      <c r="CA59" s="427">
        <f>BZ59-AY59</f>
        <v>-109.9895999999999</v>
      </c>
      <c r="CB59" s="428">
        <f>CA59/AY59</f>
        <v>-0.04832605561993776</v>
      </c>
      <c r="CC59" s="416">
        <v>5703</v>
      </c>
      <c r="CD59" s="427">
        <f>CC59-AZ59</f>
        <v>-292.9895999999999</v>
      </c>
      <c r="CE59" s="428">
        <f>CD59/AZ59</f>
        <v>-0.0488642608719668</v>
      </c>
      <c r="CF59" s="416">
        <v>22852</v>
      </c>
      <c r="CG59" s="427">
        <f>CF59-BA59</f>
        <v>-779.7818800000023</v>
      </c>
      <c r="CH59" s="428">
        <f>CG59/BA59</f>
        <v>-0.03299716813398424</v>
      </c>
      <c r="CI59" s="416">
        <v>2762</v>
      </c>
      <c r="CJ59" s="427">
        <f>CI59-BB59</f>
        <v>-210</v>
      </c>
      <c r="CK59" s="428">
        <f>CJ59/BB59</f>
        <v>-0.07065948855989233</v>
      </c>
      <c r="CL59" s="416">
        <v>3091</v>
      </c>
      <c r="CM59" s="42">
        <f>CL59-BC59</f>
        <v>-207</v>
      </c>
      <c r="CN59" s="43">
        <f>CM59/BC59</f>
        <v>-0.06276531231049121</v>
      </c>
      <c r="CO59" s="416">
        <v>3579</v>
      </c>
      <c r="CP59" s="42">
        <f>CO59-BD59</f>
        <v>36</v>
      </c>
      <c r="CQ59" s="43">
        <f>CP59/BD59</f>
        <v>0.01016088060965284</v>
      </c>
      <c r="CR59" s="416">
        <v>9432</v>
      </c>
      <c r="CS59" s="42">
        <f>CR59-BE59</f>
        <v>-381</v>
      </c>
      <c r="CT59" s="43">
        <f>CS59/BE59</f>
        <v>-0.03882604708040355</v>
      </c>
      <c r="CU59" s="416">
        <v>32284</v>
      </c>
      <c r="CV59" s="42">
        <f>CU59-BF59</f>
        <v>-1160.781880000002</v>
      </c>
      <c r="CW59" s="140">
        <f>CV59/BF59</f>
        <v>-0.03470741367561887</v>
      </c>
    </row>
    <row r="60" ht="17" customHeight="1">
      <c r="A60" t="s" s="61">
        <v>101</v>
      </c>
      <c r="B60" s="414">
        <v>74186.901568229994</v>
      </c>
      <c r="C60" s="414">
        <v>65685.86611392</v>
      </c>
      <c r="D60" s="414">
        <v>67940.62749148</v>
      </c>
      <c r="E60" s="414">
        <v>207813.39517363</v>
      </c>
      <c r="F60" s="414">
        <v>63019.01432253</v>
      </c>
      <c r="G60" s="414">
        <v>59405.81121623</v>
      </c>
      <c r="H60" s="414">
        <v>64661.35553313</v>
      </c>
      <c r="I60" s="414">
        <v>187086.18107189</v>
      </c>
      <c r="J60" s="414">
        <v>394899.57624552</v>
      </c>
      <c r="K60" s="414">
        <v>64890.279688</v>
      </c>
      <c r="L60" s="414">
        <v>70004.185438999993</v>
      </c>
      <c r="M60" s="414">
        <v>70053.555335504</v>
      </c>
      <c r="N60" s="414">
        <v>204948.020462504</v>
      </c>
      <c r="O60" s="414">
        <v>599847.596708024</v>
      </c>
      <c r="P60" s="414">
        <v>65434.6805736</v>
      </c>
      <c r="Q60" s="414">
        <v>65597.100622112979</v>
      </c>
      <c r="R60" s="414"/>
      <c r="S60" s="414"/>
      <c r="T60" s="414"/>
      <c r="U60" s="414">
        <v>76040.55106282</v>
      </c>
      <c r="V60" s="414">
        <v>74368.984160249995</v>
      </c>
      <c r="W60" s="414">
        <v>72034.63113472</v>
      </c>
      <c r="X60" s="414">
        <v>222444.16635779</v>
      </c>
      <c r="Y60" s="414">
        <v>60302.2392444</v>
      </c>
      <c r="Z60" s="414">
        <v>58486.73774583</v>
      </c>
      <c r="AA60" s="414">
        <v>65735.62363169</v>
      </c>
      <c r="AB60" s="414">
        <v>184524.60062192</v>
      </c>
      <c r="AC60" s="414">
        <v>406968.76697971</v>
      </c>
      <c r="AD60" s="414">
        <v>67901.951159212</v>
      </c>
      <c r="AE60" s="414">
        <v>62793.83857384</v>
      </c>
      <c r="AF60" s="414">
        <v>56602.4567023</v>
      </c>
      <c r="AG60" s="414">
        <v>187298.246435352</v>
      </c>
      <c r="AH60" s="414">
        <v>594267.013415062</v>
      </c>
      <c r="AI60" s="414">
        <v>59064.9996974</v>
      </c>
      <c r="AJ60" s="414">
        <v>60442.648574</v>
      </c>
      <c r="AK60" s="414">
        <v>69730.645196</v>
      </c>
      <c r="AL60" s="414">
        <v>189238.2934674</v>
      </c>
      <c r="AM60" s="416">
        <v>783505.306882462</v>
      </c>
      <c r="AN60" s="414">
        <v>70636.6081788</v>
      </c>
      <c r="AO60" s="414">
        <v>63678.7</v>
      </c>
      <c r="AP60" s="414">
        <v>61056.117220800006</v>
      </c>
      <c r="AQ60" s="414">
        <v>195371.4253996</v>
      </c>
      <c r="AR60" s="414">
        <v>56782.399999999994</v>
      </c>
      <c r="AS60" s="414">
        <v>55276.5</v>
      </c>
      <c r="AT60" s="414">
        <v>52320.31768</v>
      </c>
      <c r="AU60" s="414">
        <v>164379.21768</v>
      </c>
      <c r="AV60" s="414">
        <v>359750.6430796</v>
      </c>
      <c r="AW60" s="414">
        <v>55936.0425823</v>
      </c>
      <c r="AX60" s="414">
        <v>60749.1946566</v>
      </c>
      <c r="AY60" s="414">
        <v>57377.011019999991</v>
      </c>
      <c r="AZ60" s="414">
        <v>174062.2482589</v>
      </c>
      <c r="BA60" s="414">
        <v>533812.8913385001</v>
      </c>
      <c r="BB60" s="414">
        <v>56175.4</v>
      </c>
      <c r="BC60" s="414">
        <v>54585.6</v>
      </c>
      <c r="BD60" s="414">
        <v>60842.1</v>
      </c>
      <c r="BE60" s="414">
        <v>171603.1</v>
      </c>
      <c r="BF60" s="416">
        <v>705415.9913385001</v>
      </c>
      <c r="BG60" s="414">
        <v>-60454.122076561907</v>
      </c>
      <c r="BH60" s="420">
        <v>-0.09966660705168207</v>
      </c>
      <c r="BI60" s="414">
        <v>61960.7</v>
      </c>
      <c r="BJ60" s="414">
        <v>53546.8</v>
      </c>
      <c r="BK60" s="414">
        <v>54777.4</v>
      </c>
      <c r="BL60" s="414">
        <v>170284.9</v>
      </c>
      <c r="BM60" s="397">
        <v>50527.6</v>
      </c>
      <c r="BN60" s="414">
        <v>49501</v>
      </c>
      <c r="BO60" s="414">
        <v>50013.5</v>
      </c>
      <c r="BP60" s="414">
        <v>150042.1</v>
      </c>
      <c r="BQ60" s="414">
        <v>320327</v>
      </c>
      <c r="BR60" s="414">
        <v>-39423.643079600006</v>
      </c>
      <c r="BS60" s="420">
        <v>-0.1095860253149762</v>
      </c>
      <c r="BT60" s="414">
        <v>49606.4</v>
      </c>
      <c r="BU60" s="414">
        <v>-6329.642582300003</v>
      </c>
      <c r="BV60" s="420">
        <v>-0.1131585698610525</v>
      </c>
      <c r="BW60" s="414">
        <v>49675.1</v>
      </c>
      <c r="BX60" s="427">
        <v>-11074.0946566</v>
      </c>
      <c r="BY60" s="428">
        <v>-0.1822920405644731</v>
      </c>
      <c r="BZ60" s="416">
        <v>49992.8</v>
      </c>
      <c r="CA60" s="427">
        <f>BZ60-AY60</f>
        <v>-7384.211019999988</v>
      </c>
      <c r="CB60" s="428">
        <f>CA60/AY60</f>
        <v>-0.1286963347990724</v>
      </c>
      <c r="CC60" s="416">
        <v>149274.3</v>
      </c>
      <c r="CD60" s="427">
        <f>CC60-AZ60</f>
        <v>-24787.9482589</v>
      </c>
      <c r="CE60" s="428">
        <f>CD60/AZ60</f>
        <v>-0.1424085262993411</v>
      </c>
      <c r="CF60" s="416">
        <v>469601.3</v>
      </c>
      <c r="CG60" s="427">
        <f>CF60-BA60</f>
        <v>-64211.591338500089</v>
      </c>
      <c r="CH60" s="428">
        <f>CG60/BA60</f>
        <v>-0.1202885737313197</v>
      </c>
      <c r="CI60" s="416">
        <v>54233.1</v>
      </c>
      <c r="CJ60" s="427">
        <f>CI60-BB60</f>
        <v>-1942.300000000003</v>
      </c>
      <c r="CK60" s="428">
        <f>CJ60/BB60</f>
        <v>-0.03457563275027864</v>
      </c>
      <c r="CL60" s="416">
        <v>55405.4</v>
      </c>
      <c r="CM60" s="42">
        <f>CL60-BC60</f>
        <v>819.8000000000029</v>
      </c>
      <c r="CN60" s="43">
        <f>CM60/BC60</f>
        <v>0.01501861296752262</v>
      </c>
      <c r="CO60" s="416">
        <v>59642.4</v>
      </c>
      <c r="CP60" s="42">
        <f>CO60-BD60</f>
        <v>-1199.699999999997</v>
      </c>
      <c r="CQ60" s="43">
        <f>CP60/BD60</f>
        <v>-0.019718254300887</v>
      </c>
      <c r="CR60" s="416">
        <v>169280.9</v>
      </c>
      <c r="CS60" s="42">
        <f>CR60-BE60</f>
        <v>-2322.200000000012</v>
      </c>
      <c r="CT60" s="43">
        <f>CS60/BE60</f>
        <v>-0.01353238956638902</v>
      </c>
      <c r="CU60" s="416">
        <v>638882.2</v>
      </c>
      <c r="CV60" s="42">
        <f>CU60-BF60</f>
        <v>-66533.7913385001</v>
      </c>
      <c r="CW60" s="140">
        <f>CV60/BF60</f>
        <v>-0.09431851865486457</v>
      </c>
    </row>
    <row r="61" ht="17" customHeight="1">
      <c r="A61" t="s" s="71">
        <v>102</v>
      </c>
      <c r="B61" s="416">
        <v>74111</v>
      </c>
      <c r="C61" s="416">
        <v>65621</v>
      </c>
      <c r="D61" s="416">
        <v>67875</v>
      </c>
      <c r="E61" s="416">
        <v>207607</v>
      </c>
      <c r="F61" s="416">
        <v>62962</v>
      </c>
      <c r="G61" s="416">
        <v>59347</v>
      </c>
      <c r="H61" s="416">
        <v>64608</v>
      </c>
      <c r="I61" s="416">
        <v>186917</v>
      </c>
      <c r="J61" s="416">
        <v>394524</v>
      </c>
      <c r="K61" s="416">
        <v>64839</v>
      </c>
      <c r="L61" s="416">
        <v>69934</v>
      </c>
      <c r="M61" s="416">
        <v>69998</v>
      </c>
      <c r="N61" s="416">
        <v>204771</v>
      </c>
      <c r="O61" s="416">
        <v>599295</v>
      </c>
      <c r="P61" s="416">
        <v>65370</v>
      </c>
      <c r="Q61" s="416">
        <v>65531.999999999985</v>
      </c>
      <c r="R61" s="416"/>
      <c r="S61" s="416"/>
      <c r="T61" s="416"/>
      <c r="U61" s="416">
        <v>75963</v>
      </c>
      <c r="V61" s="416">
        <v>74295</v>
      </c>
      <c r="W61" s="416">
        <v>71961</v>
      </c>
      <c r="X61" s="416">
        <v>222219</v>
      </c>
      <c r="Y61" s="416">
        <v>60240</v>
      </c>
      <c r="Z61" s="416">
        <v>58430</v>
      </c>
      <c r="AA61" s="416">
        <v>65676</v>
      </c>
      <c r="AB61" s="416">
        <v>184346</v>
      </c>
      <c r="AC61" s="416">
        <v>406565</v>
      </c>
      <c r="AD61" s="416">
        <v>67846</v>
      </c>
      <c r="AE61" s="416">
        <v>62731</v>
      </c>
      <c r="AF61" s="416">
        <v>56550</v>
      </c>
      <c r="AG61" s="416">
        <v>187127</v>
      </c>
      <c r="AH61" s="416">
        <v>593692</v>
      </c>
      <c r="AI61" s="416">
        <v>58999</v>
      </c>
      <c r="AJ61" s="416">
        <v>60375</v>
      </c>
      <c r="AK61" s="416">
        <v>69657</v>
      </c>
      <c r="AL61" s="416">
        <v>189031</v>
      </c>
      <c r="AM61" s="416">
        <v>782723</v>
      </c>
      <c r="AN61" s="416">
        <v>70549</v>
      </c>
      <c r="AO61" s="416">
        <v>63600.000000000007</v>
      </c>
      <c r="AP61" s="416">
        <v>60979.38204</v>
      </c>
      <c r="AQ61" s="416">
        <v>195128.38204</v>
      </c>
      <c r="AR61" s="416">
        <v>56717.999999999993</v>
      </c>
      <c r="AS61" s="416">
        <v>55214</v>
      </c>
      <c r="AT61" s="416">
        <v>52275.32468</v>
      </c>
      <c r="AU61" s="416">
        <v>164207.32468</v>
      </c>
      <c r="AV61" s="416">
        <v>359335.70672</v>
      </c>
      <c r="AW61" s="416">
        <v>55896.039</v>
      </c>
      <c r="AX61" s="416">
        <v>60689</v>
      </c>
      <c r="AY61" s="416">
        <v>57325.759819999992</v>
      </c>
      <c r="AZ61" s="416">
        <v>173910.79882</v>
      </c>
      <c r="BA61" s="416">
        <v>533246.50554</v>
      </c>
      <c r="BB61" s="416">
        <v>56117</v>
      </c>
      <c r="BC61" s="416">
        <v>54525</v>
      </c>
      <c r="BD61" s="416">
        <v>60775</v>
      </c>
      <c r="BE61" s="416">
        <v>171417</v>
      </c>
      <c r="BF61" s="416">
        <v>704663.50554</v>
      </c>
      <c r="BG61" s="416">
        <v>-60445.494459999958</v>
      </c>
      <c r="BH61" s="314">
        <v>-0.0997281215193625</v>
      </c>
      <c r="BI61" s="416">
        <v>61889</v>
      </c>
      <c r="BJ61" s="416">
        <v>53483</v>
      </c>
      <c r="BK61" s="416">
        <v>54709</v>
      </c>
      <c r="BL61" s="416">
        <v>170081</v>
      </c>
      <c r="BM61" s="416">
        <v>50465</v>
      </c>
      <c r="BN61" s="416">
        <v>49448</v>
      </c>
      <c r="BO61" s="416">
        <v>49967</v>
      </c>
      <c r="BP61" s="416">
        <v>149880</v>
      </c>
      <c r="BQ61" s="416">
        <v>319961</v>
      </c>
      <c r="BR61" s="416">
        <v>-39374.706720000017</v>
      </c>
      <c r="BS61" s="314">
        <v>-0.1095763821508598</v>
      </c>
      <c r="BT61" s="416">
        <v>49564</v>
      </c>
      <c r="BU61" s="416">
        <v>-6332.039000000004</v>
      </c>
      <c r="BV61" s="314">
        <v>-0.1132824277584321</v>
      </c>
      <c r="BW61" s="416">
        <v>49615</v>
      </c>
      <c r="BX61" s="427">
        <v>-11074</v>
      </c>
      <c r="BY61" s="428">
        <v>-0.1824712880423141</v>
      </c>
      <c r="BZ61" s="416">
        <v>49947</v>
      </c>
      <c r="CA61" s="427">
        <f>BZ61-AY61</f>
        <v>-7378.759819999992</v>
      </c>
      <c r="CB61" s="428">
        <f>CA61/AY61</f>
        <v>-0.1287163021156445</v>
      </c>
      <c r="CC61" s="416">
        <v>149126</v>
      </c>
      <c r="CD61" s="427">
        <f>CC61-AZ61</f>
        <v>-24784.79882</v>
      </c>
      <c r="CE61" s="428">
        <f>CD61/AZ61</f>
        <v>-0.1425144326181412</v>
      </c>
      <c r="CF61" s="416">
        <v>469087</v>
      </c>
      <c r="CG61" s="427">
        <f>CF61-BA61</f>
        <v>-64159.505540000042</v>
      </c>
      <c r="CH61" s="428">
        <f>CG61/BA61</f>
        <v>-0.1203186610196872</v>
      </c>
      <c r="CI61" s="416">
        <v>54177</v>
      </c>
      <c r="CJ61" s="427">
        <f>CI61-BB61</f>
        <v>-1940</v>
      </c>
      <c r="CK61" s="428">
        <f>CJ61/BB61</f>
        <v>-0.03457062922109165</v>
      </c>
      <c r="CL61" s="416">
        <v>55346</v>
      </c>
      <c r="CM61" s="42">
        <f>CL61-BC61</f>
        <v>821</v>
      </c>
      <c r="CN61" s="43">
        <f>CM61/BC61</f>
        <v>0.01505731315910133</v>
      </c>
      <c r="CO61" s="416">
        <v>59583</v>
      </c>
      <c r="CP61" s="42">
        <f>CO61-BD61</f>
        <v>-1192</v>
      </c>
      <c r="CQ61" s="43">
        <f>CP61/BD61</f>
        <v>-0.01961332784862197</v>
      </c>
      <c r="CR61" s="416">
        <v>169106</v>
      </c>
      <c r="CS61" s="42">
        <f>CR61-BE61</f>
        <v>-2311</v>
      </c>
      <c r="CT61" s="43">
        <f>CS61/BE61</f>
        <v>-0.01348174335100953</v>
      </c>
      <c r="CU61" s="416">
        <v>638193</v>
      </c>
      <c r="CV61" s="42">
        <f>CU61-BF61</f>
        <v>-66470.505540000042</v>
      </c>
      <c r="CW61" s="140">
        <f>CV61/BF61</f>
        <v>-0.09432942818439582</v>
      </c>
    </row>
    <row r="62" ht="17" customHeight="1">
      <c r="A62" t="s" s="71">
        <v>103</v>
      </c>
      <c r="B62" s="416">
        <v>36506</v>
      </c>
      <c r="C62" s="416">
        <v>32303</v>
      </c>
      <c r="D62" s="416">
        <v>31037</v>
      </c>
      <c r="E62" s="416">
        <v>99846</v>
      </c>
      <c r="F62" s="416">
        <v>28361</v>
      </c>
      <c r="G62" s="416">
        <v>20958</v>
      </c>
      <c r="H62" s="416">
        <v>36097</v>
      </c>
      <c r="I62" s="416">
        <v>85416</v>
      </c>
      <c r="J62" s="416">
        <v>185262</v>
      </c>
      <c r="K62" s="416">
        <v>39083</v>
      </c>
      <c r="L62" s="416">
        <v>44914</v>
      </c>
      <c r="M62" s="416">
        <v>42635</v>
      </c>
      <c r="N62" s="416">
        <v>126632</v>
      </c>
      <c r="O62" s="416"/>
      <c r="P62" s="416">
        <v>27480</v>
      </c>
      <c r="Q62" s="416">
        <v>28205</v>
      </c>
      <c r="R62" s="416"/>
      <c r="S62" s="416"/>
      <c r="T62" s="416"/>
      <c r="U62" s="416">
        <v>38076.999999999993</v>
      </c>
      <c r="V62" s="416">
        <v>37817</v>
      </c>
      <c r="W62" s="416">
        <v>34823</v>
      </c>
      <c r="X62" s="416">
        <v>110717</v>
      </c>
      <c r="Y62" s="416">
        <v>22902</v>
      </c>
      <c r="Z62" s="416">
        <v>23426</v>
      </c>
      <c r="AA62" s="416">
        <v>35997.999999999993</v>
      </c>
      <c r="AB62" s="416">
        <v>82326</v>
      </c>
      <c r="AC62" s="416">
        <v>193043</v>
      </c>
      <c r="AD62" s="416">
        <v>35889</v>
      </c>
      <c r="AE62" s="416">
        <v>36465</v>
      </c>
      <c r="AF62" s="416">
        <v>25193</v>
      </c>
      <c r="AG62" s="416">
        <v>97547</v>
      </c>
      <c r="AH62" s="416">
        <v>290590</v>
      </c>
      <c r="AI62" s="416">
        <v>13649</v>
      </c>
      <c r="AJ62" s="416">
        <v>16577</v>
      </c>
      <c r="AK62" s="416">
        <v>23774</v>
      </c>
      <c r="AL62" s="416">
        <v>54000</v>
      </c>
      <c r="AM62" s="416">
        <v>344590</v>
      </c>
      <c r="AN62" s="416">
        <v>20402</v>
      </c>
      <c r="AO62" s="416">
        <v>20759</v>
      </c>
      <c r="AP62" s="416">
        <v>14580.4938</v>
      </c>
      <c r="AQ62" s="416">
        <v>55741.4938</v>
      </c>
      <c r="AR62" s="416">
        <v>12057</v>
      </c>
      <c r="AS62" s="416">
        <v>13986</v>
      </c>
      <c r="AT62" s="416">
        <v>12320.97468</v>
      </c>
      <c r="AU62" s="416">
        <v>38363.97468</v>
      </c>
      <c r="AV62" s="416">
        <v>94105.468480000010</v>
      </c>
      <c r="AW62" s="416">
        <v>14679.039</v>
      </c>
      <c r="AX62" s="416">
        <v>17676</v>
      </c>
      <c r="AY62" s="416">
        <v>12267.98232</v>
      </c>
      <c r="AZ62" s="416">
        <v>44623.02132</v>
      </c>
      <c r="BA62" s="416">
        <v>138728.4898</v>
      </c>
      <c r="BB62" s="416">
        <v>12789</v>
      </c>
      <c r="BC62" s="416">
        <v>11516</v>
      </c>
      <c r="BD62" s="416">
        <v>11790</v>
      </c>
      <c r="BE62" s="416">
        <v>36095</v>
      </c>
      <c r="BF62" s="416">
        <v>174823.4898</v>
      </c>
      <c r="BG62" s="416">
        <v>-151861.5102</v>
      </c>
      <c r="BH62" s="79">
        <v>-0.4926623239211817</v>
      </c>
      <c r="BI62" s="416">
        <v>11694</v>
      </c>
      <c r="BJ62" s="416">
        <v>10217</v>
      </c>
      <c r="BK62" s="416">
        <v>11185</v>
      </c>
      <c r="BL62" s="416">
        <v>33096</v>
      </c>
      <c r="BM62" s="416">
        <v>10833</v>
      </c>
      <c r="BN62" s="416">
        <v>13739</v>
      </c>
      <c r="BO62" s="416">
        <v>3835</v>
      </c>
      <c r="BP62" s="416">
        <v>28407</v>
      </c>
      <c r="BQ62" s="416">
        <v>61503</v>
      </c>
      <c r="BR62" s="416">
        <v>-32602.468480000010</v>
      </c>
      <c r="BS62" s="79">
        <v>-0.3464460568189927</v>
      </c>
      <c r="BT62" s="416">
        <v>0</v>
      </c>
      <c r="BU62" s="416">
        <v>-14679.039</v>
      </c>
      <c r="BV62" s="79">
        <v>-1</v>
      </c>
      <c r="BW62" s="416">
        <v>0</v>
      </c>
      <c r="BX62" s="427">
        <v>-17676</v>
      </c>
      <c r="BY62" s="428">
        <v>-1</v>
      </c>
      <c r="BZ62" s="416">
        <v>0</v>
      </c>
      <c r="CA62" s="427">
        <f>BZ62-AY62</f>
        <v>-12267.98232</v>
      </c>
      <c r="CB62" s="428">
        <f>CA62/AY62</f>
        <v>-1</v>
      </c>
      <c r="CC62" s="416">
        <v>0</v>
      </c>
      <c r="CD62" s="427">
        <f>CC62-AZ62</f>
        <v>-44623.02132</v>
      </c>
      <c r="CE62" s="428">
        <f>CD62/AZ62</f>
        <v>-1</v>
      </c>
      <c r="CF62" s="416">
        <v>61503</v>
      </c>
      <c r="CG62" s="427">
        <f>CF62-BA62</f>
        <v>-77225.489800000010</v>
      </c>
      <c r="CH62" s="428">
        <f>CG62/BA62</f>
        <v>-0.5566664058070068</v>
      </c>
      <c r="CI62" s="416">
        <v>7677</v>
      </c>
      <c r="CJ62" s="427">
        <f>CI62-BB62</f>
        <v>-5112</v>
      </c>
      <c r="CK62" s="428">
        <f>CJ62/BB62</f>
        <v>-0.3997185080928923</v>
      </c>
      <c r="CL62" s="416">
        <v>10917</v>
      </c>
      <c r="CM62" s="42">
        <f>CL62-BC62</f>
        <v>-599</v>
      </c>
      <c r="CN62" s="43">
        <f>CM62/BC62</f>
        <v>-0.05201458839874957</v>
      </c>
      <c r="CO62" s="416">
        <v>11264</v>
      </c>
      <c r="CP62" s="42">
        <f>CO62-BD62</f>
        <v>-526</v>
      </c>
      <c r="CQ62" s="43">
        <f>CP62/BD62</f>
        <v>-0.04461407972858355</v>
      </c>
      <c r="CR62" s="416">
        <v>29858</v>
      </c>
      <c r="CS62" s="42">
        <f>CR62-BE62</f>
        <v>-6237</v>
      </c>
      <c r="CT62" s="43">
        <f>CS62/BE62</f>
        <v>-0.1727940157916609</v>
      </c>
      <c r="CU62" s="416">
        <v>91361</v>
      </c>
      <c r="CV62" s="42">
        <f>CU62-BF62</f>
        <v>-83462.489800000010</v>
      </c>
      <c r="CW62" s="140">
        <f>CV62/BF62</f>
        <v>-0.4774100430982245</v>
      </c>
    </row>
    <row r="63" ht="17" customHeight="1">
      <c r="A63" t="s" s="71">
        <v>123</v>
      </c>
      <c r="B63" s="416">
        <v>37605</v>
      </c>
      <c r="C63" s="416">
        <v>33318</v>
      </c>
      <c r="D63" s="416">
        <v>36838</v>
      </c>
      <c r="E63" s="416">
        <v>107761</v>
      </c>
      <c r="F63" s="416">
        <v>34601</v>
      </c>
      <c r="G63" s="416">
        <v>38389</v>
      </c>
      <c r="H63" s="416">
        <v>28511</v>
      </c>
      <c r="I63" s="416">
        <v>101501</v>
      </c>
      <c r="J63" s="416">
        <v>209262</v>
      </c>
      <c r="K63" s="416">
        <v>25756</v>
      </c>
      <c r="L63" s="416">
        <v>25020</v>
      </c>
      <c r="M63" s="416">
        <v>27363</v>
      </c>
      <c r="N63" s="416">
        <v>78139</v>
      </c>
      <c r="O63" s="416"/>
      <c r="P63" s="416">
        <v>37890</v>
      </c>
      <c r="Q63" s="416">
        <v>37326.999999999993</v>
      </c>
      <c r="R63" s="416"/>
      <c r="S63" s="416"/>
      <c r="T63" s="416"/>
      <c r="U63" s="416">
        <v>37886</v>
      </c>
      <c r="V63" s="416">
        <v>36478</v>
      </c>
      <c r="W63" s="416">
        <v>37138</v>
      </c>
      <c r="X63" s="416">
        <v>111502</v>
      </c>
      <c r="Y63" s="416">
        <v>37337.999999999993</v>
      </c>
      <c r="Z63" s="416">
        <v>35004</v>
      </c>
      <c r="AA63" s="416">
        <v>29678</v>
      </c>
      <c r="AB63" s="416">
        <v>102020</v>
      </c>
      <c r="AC63" s="416">
        <v>213522</v>
      </c>
      <c r="AD63" s="416">
        <v>31957</v>
      </c>
      <c r="AE63" s="416">
        <v>26266</v>
      </c>
      <c r="AF63" s="416">
        <v>31357</v>
      </c>
      <c r="AG63" s="416">
        <v>89580</v>
      </c>
      <c r="AH63" s="416">
        <v>303102</v>
      </c>
      <c r="AI63" s="416">
        <v>45350</v>
      </c>
      <c r="AJ63" s="416">
        <v>43798</v>
      </c>
      <c r="AK63" s="416">
        <v>45883</v>
      </c>
      <c r="AL63" s="416">
        <v>135031</v>
      </c>
      <c r="AM63" s="416">
        <v>438133</v>
      </c>
      <c r="AN63" s="416">
        <v>50146.999999999993</v>
      </c>
      <c r="AO63" s="416">
        <v>42841.000000000007</v>
      </c>
      <c r="AP63" s="416">
        <v>46398.88824</v>
      </c>
      <c r="AQ63" s="416">
        <v>139386.88824</v>
      </c>
      <c r="AR63" s="416">
        <v>44660.999999999993</v>
      </c>
      <c r="AS63" s="416">
        <v>41228</v>
      </c>
      <c r="AT63" s="416">
        <v>39954.35</v>
      </c>
      <c r="AU63" s="416">
        <v>125843.35</v>
      </c>
      <c r="AV63" s="416">
        <v>265230.23824</v>
      </c>
      <c r="AW63" s="416">
        <v>41217</v>
      </c>
      <c r="AX63" s="416">
        <v>43013</v>
      </c>
      <c r="AY63" s="416">
        <v>45057.7775</v>
      </c>
      <c r="AZ63" s="416">
        <v>129287.7775</v>
      </c>
      <c r="BA63" s="416">
        <v>394518.0157399999</v>
      </c>
      <c r="BB63" s="416">
        <v>43328</v>
      </c>
      <c r="BC63" s="416">
        <v>43009</v>
      </c>
      <c r="BD63" s="416">
        <v>48985</v>
      </c>
      <c r="BE63" s="416">
        <v>135322</v>
      </c>
      <c r="BF63" s="416">
        <v>529840.0157399999</v>
      </c>
      <c r="BG63" s="416">
        <v>91416.015739999944</v>
      </c>
      <c r="BH63" s="314">
        <v>0.2093131896935405</v>
      </c>
      <c r="BI63" s="416">
        <v>50195</v>
      </c>
      <c r="BJ63" s="416">
        <v>43266</v>
      </c>
      <c r="BK63" s="416">
        <v>43524</v>
      </c>
      <c r="BL63" s="416">
        <v>136985</v>
      </c>
      <c r="BM63" s="416">
        <v>39632</v>
      </c>
      <c r="BN63" s="416">
        <v>35709</v>
      </c>
      <c r="BO63" s="416">
        <v>46132</v>
      </c>
      <c r="BP63" s="416">
        <v>121473</v>
      </c>
      <c r="BQ63" s="416">
        <v>258458</v>
      </c>
      <c r="BR63" s="416">
        <v>-6772.238239999977</v>
      </c>
      <c r="BS63" s="314">
        <v>-0.02553343195307902</v>
      </c>
      <c r="BT63" s="416">
        <v>49564</v>
      </c>
      <c r="BU63" s="416">
        <v>8347</v>
      </c>
      <c r="BV63" s="314">
        <v>0.202513525972293</v>
      </c>
      <c r="BW63" s="416">
        <v>49615</v>
      </c>
      <c r="BX63" s="427">
        <v>6602</v>
      </c>
      <c r="BY63" s="428">
        <v>0.1534884802269081</v>
      </c>
      <c r="BZ63" s="416">
        <v>49947</v>
      </c>
      <c r="CA63" s="427">
        <f>BZ63-AY63</f>
        <v>4889.222500000003</v>
      </c>
      <c r="CB63" s="428">
        <f>CA63/AY63</f>
        <v>0.108510067989927</v>
      </c>
      <c r="CC63" s="416">
        <v>149126</v>
      </c>
      <c r="CD63" s="427">
        <f>CC63-AZ63</f>
        <v>19838.2225</v>
      </c>
      <c r="CE63" s="428">
        <f>CD63/AZ63</f>
        <v>0.153442366197377</v>
      </c>
      <c r="CF63" s="416">
        <v>407584</v>
      </c>
      <c r="CG63" s="427">
        <f>CF63-BA63</f>
        <v>13065.984260000056</v>
      </c>
      <c r="CH63" s="428">
        <f>CG63/BA63</f>
        <v>0.03311885323029445</v>
      </c>
      <c r="CI63" s="416">
        <v>46500</v>
      </c>
      <c r="CJ63" s="427">
        <f>CI63-BB63</f>
        <v>3172</v>
      </c>
      <c r="CK63" s="428">
        <f>CJ63/BB63</f>
        <v>0.07320901033973412</v>
      </c>
      <c r="CL63" s="416">
        <v>44429</v>
      </c>
      <c r="CM63" s="42">
        <f>CL63-BC63</f>
        <v>1420</v>
      </c>
      <c r="CN63" s="43">
        <f>CM63/BC63</f>
        <v>0.0330163454160757</v>
      </c>
      <c r="CO63" s="416">
        <v>48319</v>
      </c>
      <c r="CP63" s="42">
        <f>CO63-BD63</f>
        <v>-666</v>
      </c>
      <c r="CQ63" s="43">
        <f>CP63/BD63</f>
        <v>-0.01359599877513525</v>
      </c>
      <c r="CR63" s="416">
        <v>139248</v>
      </c>
      <c r="CS63" s="42">
        <f>CR63-BE63</f>
        <v>3926</v>
      </c>
      <c r="CT63" s="43">
        <f>CS63/BE63</f>
        <v>0.02901228181670386</v>
      </c>
      <c r="CU63" s="416">
        <v>546832</v>
      </c>
      <c r="CV63" s="42">
        <f>CU63-BF63</f>
        <v>16991.984260000056</v>
      </c>
      <c r="CW63" s="140">
        <f>CV63/BF63</f>
        <v>0.03207002822591313</v>
      </c>
    </row>
    <row r="64" ht="17" customHeight="1">
      <c r="A64" t="s" s="71">
        <v>105</v>
      </c>
      <c r="B64" s="24"/>
      <c r="C64" s="24"/>
      <c r="D64" s="24"/>
      <c r="E64" s="416">
        <v>0</v>
      </c>
      <c r="F64" s="24"/>
      <c r="G64" s="24"/>
      <c r="H64" s="24"/>
      <c r="I64" s="416">
        <v>0</v>
      </c>
      <c r="J64" s="24"/>
      <c r="K64" s="24"/>
      <c r="L64" s="24"/>
      <c r="M64" s="24"/>
      <c r="N64" s="416">
        <v>0</v>
      </c>
      <c r="O64" s="24"/>
      <c r="P64" s="24"/>
      <c r="Q64" s="24"/>
      <c r="R64" s="24"/>
      <c r="S64" s="416">
        <v>0</v>
      </c>
      <c r="T64" s="416">
        <v>0</v>
      </c>
      <c r="U64" s="24"/>
      <c r="V64" s="24"/>
      <c r="W64" s="24"/>
      <c r="X64" s="416">
        <v>0</v>
      </c>
      <c r="Y64" s="24"/>
      <c r="Z64" s="24"/>
      <c r="AA64" s="24"/>
      <c r="AB64" s="416">
        <v>0</v>
      </c>
      <c r="AC64" s="24"/>
      <c r="AD64" s="24"/>
      <c r="AE64" s="24"/>
      <c r="AF64" s="24"/>
      <c r="AG64" s="416">
        <v>0</v>
      </c>
      <c r="AH64" s="24"/>
      <c r="AI64" s="24"/>
      <c r="AJ64" s="24"/>
      <c r="AK64" s="24"/>
      <c r="AL64" s="416">
        <v>0</v>
      </c>
      <c r="AM64" s="416">
        <v>0</v>
      </c>
      <c r="AN64" s="416">
        <v>35862</v>
      </c>
      <c r="AO64" s="416">
        <v>32154</v>
      </c>
      <c r="AP64" s="416">
        <v>33828.4847</v>
      </c>
      <c r="AQ64" s="416">
        <v>101845.48338</v>
      </c>
      <c r="AR64" s="416">
        <v>35197</v>
      </c>
      <c r="AS64" s="416">
        <v>26992</v>
      </c>
      <c r="AT64" s="416">
        <v>25235</v>
      </c>
      <c r="AU64" s="416">
        <v>87424</v>
      </c>
      <c r="AV64" s="416">
        <v>139651</v>
      </c>
      <c r="AW64" s="416">
        <v>26094</v>
      </c>
      <c r="AX64" s="416">
        <v>24719</v>
      </c>
      <c r="AY64" s="416">
        <v>22546</v>
      </c>
      <c r="AZ64" s="416">
        <v>73359</v>
      </c>
      <c r="BA64" s="416">
        <v>213010</v>
      </c>
      <c r="BB64" s="416">
        <v>24077</v>
      </c>
      <c r="BC64" s="416">
        <v>25498</v>
      </c>
      <c r="BD64" s="416">
        <v>30070</v>
      </c>
      <c r="BE64" s="416">
        <v>79645</v>
      </c>
      <c r="BF64" s="416">
        <v>292655</v>
      </c>
      <c r="BG64" s="416">
        <v>213010</v>
      </c>
      <c r="BH64" s="314"/>
      <c r="BI64" s="416">
        <v>27314</v>
      </c>
      <c r="BJ64" s="416">
        <v>23525</v>
      </c>
      <c r="BK64" s="416">
        <v>23933</v>
      </c>
      <c r="BL64" s="416">
        <v>74772</v>
      </c>
      <c r="BM64" s="416">
        <v>18751</v>
      </c>
      <c r="BN64" s="416">
        <v>14669</v>
      </c>
      <c r="BO64" s="416">
        <v>20903</v>
      </c>
      <c r="BP64" s="416">
        <v>54323</v>
      </c>
      <c r="BQ64" s="416">
        <v>129095</v>
      </c>
      <c r="BR64" s="416">
        <v>-10556</v>
      </c>
      <c r="BS64" s="314">
        <v>-0.0755884311605359</v>
      </c>
      <c r="BT64" s="416">
        <v>21945</v>
      </c>
      <c r="BU64" s="416">
        <v>-4149</v>
      </c>
      <c r="BV64" s="314">
        <v>-0.1590020694412509</v>
      </c>
      <c r="BW64" s="416">
        <v>18811</v>
      </c>
      <c r="BX64" s="427">
        <v>-5908</v>
      </c>
      <c r="BY64" s="428">
        <v>-0.2390064322990412</v>
      </c>
      <c r="BZ64" s="416">
        <v>16205</v>
      </c>
      <c r="CA64" s="427">
        <f>BZ64-AY64</f>
        <v>-6341</v>
      </c>
      <c r="CB64" s="428">
        <f>CA64/AY64</f>
        <v>-0.2812472278896478</v>
      </c>
      <c r="CC64" s="416">
        <v>56961</v>
      </c>
      <c r="CD64" s="427">
        <f>CC64-AZ64</f>
        <v>-16398</v>
      </c>
      <c r="CE64" s="428">
        <f>CD64/AZ64</f>
        <v>-0.2235308551098025</v>
      </c>
      <c r="CF64" s="416">
        <v>186056</v>
      </c>
      <c r="CG64" s="427">
        <f>CF64-BA64</f>
        <v>-26954</v>
      </c>
      <c r="CH64" s="428">
        <f>CG64/BA64</f>
        <v>-0.1265386601568002</v>
      </c>
      <c r="CI64" s="416">
        <v>19785</v>
      </c>
      <c r="CJ64" s="427">
        <f>CI64-BB64</f>
        <v>-4292</v>
      </c>
      <c r="CK64" s="428">
        <f>CJ64/BB64</f>
        <v>-0.1782614113053952</v>
      </c>
      <c r="CL64" s="416">
        <v>24818</v>
      </c>
      <c r="CM64" s="42">
        <f>CL64-BC64</f>
        <v>-680</v>
      </c>
      <c r="CN64" s="43">
        <f>CM64/BC64</f>
        <v>-0.02666875833398698</v>
      </c>
      <c r="CO64" s="416">
        <v>26287</v>
      </c>
      <c r="CP64" s="42">
        <f>CO64-BD64</f>
        <v>-3783</v>
      </c>
      <c r="CQ64" s="43">
        <f>CP64/BD64</f>
        <v>-0.1258064516129032</v>
      </c>
      <c r="CR64" s="416">
        <v>70890</v>
      </c>
      <c r="CS64" s="42">
        <f>CR64-BE64</f>
        <v>-8755</v>
      </c>
      <c r="CT64" s="43">
        <f>CS64/BE64</f>
        <v>-0.1099252934898613</v>
      </c>
      <c r="CU64" s="416">
        <v>256946</v>
      </c>
      <c r="CV64" s="42">
        <f>CU64-BF64</f>
        <v>-35709</v>
      </c>
      <c r="CW64" s="140">
        <f>CV64/BF64</f>
        <v>-0.122017392492867</v>
      </c>
    </row>
    <row r="65" ht="17" customHeight="1">
      <c r="A65" t="s" s="71">
        <v>106</v>
      </c>
      <c r="B65" s="24"/>
      <c r="C65" s="24"/>
      <c r="D65" s="24"/>
      <c r="E65" s="416">
        <v>0</v>
      </c>
      <c r="F65" s="24"/>
      <c r="G65" s="24"/>
      <c r="H65" s="24"/>
      <c r="I65" s="416">
        <v>0</v>
      </c>
      <c r="J65" s="24"/>
      <c r="K65" s="24"/>
      <c r="L65" s="24"/>
      <c r="M65" s="24"/>
      <c r="N65" s="416">
        <v>0</v>
      </c>
      <c r="O65" s="24"/>
      <c r="P65" s="24"/>
      <c r="Q65" s="24"/>
      <c r="R65" s="24"/>
      <c r="S65" s="416">
        <v>0</v>
      </c>
      <c r="T65" s="416">
        <v>0</v>
      </c>
      <c r="U65" s="24"/>
      <c r="V65" s="24"/>
      <c r="W65" s="24"/>
      <c r="X65" s="416">
        <v>0</v>
      </c>
      <c r="Y65" s="24"/>
      <c r="Z65" s="24"/>
      <c r="AA65" s="24"/>
      <c r="AB65" s="416">
        <v>0</v>
      </c>
      <c r="AC65" s="24"/>
      <c r="AD65" s="24"/>
      <c r="AE65" s="24"/>
      <c r="AF65" s="24"/>
      <c r="AG65" s="416">
        <v>0</v>
      </c>
      <c r="AH65" s="24"/>
      <c r="AI65" s="416">
        <v>12990</v>
      </c>
      <c r="AJ65" s="416">
        <v>12434</v>
      </c>
      <c r="AK65" s="416">
        <v>10032</v>
      </c>
      <c r="AL65" s="416">
        <v>35456</v>
      </c>
      <c r="AM65" s="416">
        <v>35456</v>
      </c>
      <c r="AN65" s="416">
        <v>14285</v>
      </c>
      <c r="AO65" s="416">
        <v>10687</v>
      </c>
      <c r="AP65" s="416">
        <v>12570.09112</v>
      </c>
      <c r="AQ65" s="416">
        <v>37542.09112</v>
      </c>
      <c r="AR65" s="416">
        <v>9464</v>
      </c>
      <c r="AS65" s="416">
        <v>14236</v>
      </c>
      <c r="AT65" s="416">
        <v>14719</v>
      </c>
      <c r="AU65" s="416">
        <v>38419</v>
      </c>
      <c r="AV65" s="416">
        <v>67374</v>
      </c>
      <c r="AW65" s="416">
        <v>15123</v>
      </c>
      <c r="AX65" s="416">
        <v>12511</v>
      </c>
      <c r="AY65" s="416">
        <v>11675</v>
      </c>
      <c r="AZ65" s="416">
        <v>39309</v>
      </c>
      <c r="BA65" s="416">
        <v>106683</v>
      </c>
      <c r="BB65" s="416">
        <v>9808</v>
      </c>
      <c r="BC65" s="416">
        <v>5491</v>
      </c>
      <c r="BD65" s="416">
        <v>9135</v>
      </c>
      <c r="BE65" s="416">
        <v>24434</v>
      </c>
      <c r="BF65" s="416">
        <v>131117</v>
      </c>
      <c r="BG65" s="416">
        <v>106683</v>
      </c>
      <c r="BH65" s="314">
        <v>2.698020081227437</v>
      </c>
      <c r="BI65" s="416">
        <v>11985</v>
      </c>
      <c r="BJ65" s="416">
        <v>9849</v>
      </c>
      <c r="BK65" s="416">
        <v>8675</v>
      </c>
      <c r="BL65" s="416">
        <v>30509</v>
      </c>
      <c r="BM65" s="416">
        <v>8116</v>
      </c>
      <c r="BN65" s="416">
        <v>8128</v>
      </c>
      <c r="BO65" s="416">
        <v>11274</v>
      </c>
      <c r="BP65" s="416">
        <v>27518</v>
      </c>
      <c r="BQ65" s="416">
        <v>58027</v>
      </c>
      <c r="BR65" s="416">
        <v>-9347</v>
      </c>
      <c r="BS65" s="314">
        <v>-0.1387330424199246</v>
      </c>
      <c r="BT65" s="416">
        <v>14080</v>
      </c>
      <c r="BU65" s="416">
        <v>-1043</v>
      </c>
      <c r="BV65" s="314">
        <v>-0.06896779739469681</v>
      </c>
      <c r="BW65" s="416">
        <v>14704</v>
      </c>
      <c r="BX65" s="427">
        <v>2193</v>
      </c>
      <c r="BY65" s="428">
        <v>0.1752857485412837</v>
      </c>
      <c r="BZ65" s="416">
        <v>13405</v>
      </c>
      <c r="CA65" s="427">
        <f>BZ65-AY65</f>
        <v>1730</v>
      </c>
      <c r="CB65" s="428">
        <f>CA65/AY65</f>
        <v>0.1481798715203426</v>
      </c>
      <c r="CC65" s="416">
        <v>42189</v>
      </c>
      <c r="CD65" s="427">
        <f>CC65-AZ65</f>
        <v>2880</v>
      </c>
      <c r="CE65" s="428">
        <f>CD65/AZ65</f>
        <v>0.07326566435167518</v>
      </c>
      <c r="CF65" s="416">
        <v>100216</v>
      </c>
      <c r="CG65" s="427">
        <f>CF65-BA65</f>
        <v>-6467</v>
      </c>
      <c r="CH65" s="428">
        <f>CG65/BA65</f>
        <v>-0.06061884273970548</v>
      </c>
      <c r="CI65" s="416">
        <v>10166</v>
      </c>
      <c r="CJ65" s="427">
        <f>CI65-BB65</f>
        <v>358</v>
      </c>
      <c r="CK65" s="428">
        <f>CJ65/BB65</f>
        <v>0.03650081566068516</v>
      </c>
      <c r="CL65" s="416">
        <v>6772</v>
      </c>
      <c r="CM65" s="42">
        <f>CL65-BC65</f>
        <v>1281</v>
      </c>
      <c r="CN65" s="43">
        <f>CM65/BC65</f>
        <v>0.2332908395556365</v>
      </c>
      <c r="CO65" s="416">
        <v>8151</v>
      </c>
      <c r="CP65" s="42">
        <f>CO65-BD65</f>
        <v>-984</v>
      </c>
      <c r="CQ65" s="43">
        <f>CP65/BD65</f>
        <v>-0.1077175697865353</v>
      </c>
      <c r="CR65" s="416">
        <v>25089</v>
      </c>
      <c r="CS65" s="42">
        <f>CR65-BE65</f>
        <v>655</v>
      </c>
      <c r="CT65" s="43">
        <f>CS65/BE65</f>
        <v>0.02680690840631906</v>
      </c>
      <c r="CU65" s="416">
        <v>125305</v>
      </c>
      <c r="CV65" s="42">
        <f>CU65-BF65</f>
        <v>-5812</v>
      </c>
      <c r="CW65" s="140">
        <f>CV65/BF65</f>
        <v>-0.04432682260881503</v>
      </c>
    </row>
    <row r="66" ht="17" customHeight="1">
      <c r="A66" t="s" s="71">
        <v>107</v>
      </c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419">
        <v>5783</v>
      </c>
      <c r="AY66" s="416">
        <v>10837</v>
      </c>
      <c r="AZ66" s="416">
        <v>16620</v>
      </c>
      <c r="BA66" s="416">
        <v>16620</v>
      </c>
      <c r="BB66" s="416">
        <v>9443</v>
      </c>
      <c r="BC66" s="416">
        <v>12020</v>
      </c>
      <c r="BD66" s="416">
        <v>9780</v>
      </c>
      <c r="BE66" s="416">
        <v>31243</v>
      </c>
      <c r="BF66" s="416">
        <v>47863</v>
      </c>
      <c r="BG66" s="24"/>
      <c r="BH66" s="314"/>
      <c r="BI66" s="416">
        <v>10896</v>
      </c>
      <c r="BJ66" s="416">
        <v>9892</v>
      </c>
      <c r="BK66" s="416">
        <v>10916</v>
      </c>
      <c r="BL66" s="416">
        <v>31704</v>
      </c>
      <c r="BM66" s="416">
        <v>12765</v>
      </c>
      <c r="BN66" s="416">
        <v>12912</v>
      </c>
      <c r="BO66" s="416">
        <v>13955</v>
      </c>
      <c r="BP66" s="416">
        <v>39632</v>
      </c>
      <c r="BQ66" s="416">
        <v>71336</v>
      </c>
      <c r="BR66" s="416">
        <v>71336</v>
      </c>
      <c r="BS66" s="314"/>
      <c r="BT66" s="416">
        <v>13539</v>
      </c>
      <c r="BU66" s="416">
        <v>13539</v>
      </c>
      <c r="BV66" s="314"/>
      <c r="BW66" s="416">
        <v>16100</v>
      </c>
      <c r="BX66" s="427">
        <v>10317</v>
      </c>
      <c r="BY66" s="428">
        <v>1.784022133840567</v>
      </c>
      <c r="BZ66" s="416">
        <v>20337</v>
      </c>
      <c r="CA66" s="427">
        <f>BZ66-AY66</f>
        <v>9500</v>
      </c>
      <c r="CB66" s="428">
        <f>CA66/AY66</f>
        <v>0.8766263726123465</v>
      </c>
      <c r="CC66" s="416">
        <v>49976</v>
      </c>
      <c r="CD66" s="427">
        <f>CC66-AZ66</f>
        <v>33356</v>
      </c>
      <c r="CE66" s="428">
        <f>CD66/AZ66</f>
        <v>2.006979542719615</v>
      </c>
      <c r="CF66" s="416">
        <v>121312</v>
      </c>
      <c r="CG66" s="427">
        <f>CF66-BA66</f>
        <v>104692</v>
      </c>
      <c r="CH66" s="428">
        <f>CG66/BA66</f>
        <v>6.299157641395909</v>
      </c>
      <c r="CI66" s="416">
        <v>16549</v>
      </c>
      <c r="CJ66" s="427">
        <f>CI66-BB66</f>
        <v>7106</v>
      </c>
      <c r="CK66" s="428">
        <f>CJ66/BB66</f>
        <v>0.7525150905432596</v>
      </c>
      <c r="CL66" s="416">
        <v>12839</v>
      </c>
      <c r="CM66" s="42">
        <f>CL66-BC66</f>
        <v>819</v>
      </c>
      <c r="CN66" s="43">
        <f>CM66/BC66</f>
        <v>0.06813643926788686</v>
      </c>
      <c r="CO66" s="416">
        <v>13881</v>
      </c>
      <c r="CP66" s="42">
        <f>CO66-BD66</f>
        <v>4101</v>
      </c>
      <c r="CQ66" s="43">
        <f>CP66/BD66</f>
        <v>0.4193251533742332</v>
      </c>
      <c r="CR66" s="24"/>
      <c r="CS66" s="42">
        <f>CR66-BE66</f>
        <v>-31243</v>
      </c>
      <c r="CT66" s="43">
        <f>CS66/BE66</f>
        <v>-1</v>
      </c>
      <c r="CU66" s="416">
        <v>121312</v>
      </c>
      <c r="CV66" s="42">
        <f>CU66-BF66</f>
        <v>73449</v>
      </c>
      <c r="CW66" s="140">
        <f>CV66/BF66</f>
        <v>1.534567411152665</v>
      </c>
    </row>
    <row r="67" ht="17" customHeight="1">
      <c r="A67" t="s" s="71">
        <v>108</v>
      </c>
      <c r="B67" s="416">
        <v>75.90156823</v>
      </c>
      <c r="C67" s="416">
        <v>64.86611391999999</v>
      </c>
      <c r="D67" s="416">
        <v>65.62749148</v>
      </c>
      <c r="E67" s="416">
        <v>206.39517363</v>
      </c>
      <c r="F67" s="416">
        <v>57.01432253000001</v>
      </c>
      <c r="G67" s="416">
        <v>58.81121623</v>
      </c>
      <c r="H67" s="416">
        <v>53.35553313</v>
      </c>
      <c r="I67" s="416">
        <v>169.18107189</v>
      </c>
      <c r="J67" s="416">
        <v>375.57624552</v>
      </c>
      <c r="K67" s="416">
        <v>51.27968799999999</v>
      </c>
      <c r="L67" s="416">
        <v>70.185439</v>
      </c>
      <c r="M67" s="416">
        <v>55.555335504</v>
      </c>
      <c r="N67" s="416">
        <v>177.020462504</v>
      </c>
      <c r="O67" s="416">
        <v>552.596708024</v>
      </c>
      <c r="P67" s="416">
        <v>64.6805736</v>
      </c>
      <c r="Q67" s="416">
        <v>65.100622113</v>
      </c>
      <c r="R67" s="416">
        <v>73.98827800000001</v>
      </c>
      <c r="S67" s="416">
        <v>203.769473713</v>
      </c>
      <c r="T67" s="416">
        <v>756.366181737</v>
      </c>
      <c r="U67" s="416">
        <v>77.55106282</v>
      </c>
      <c r="V67" s="416">
        <v>73.98416025</v>
      </c>
      <c r="W67" s="416">
        <v>73.63113472000001</v>
      </c>
      <c r="X67" s="416">
        <v>225.16635779</v>
      </c>
      <c r="Y67" s="416">
        <v>62.2392444</v>
      </c>
      <c r="Z67" s="416">
        <v>56.73774583</v>
      </c>
      <c r="AA67" s="416">
        <v>59.62363169</v>
      </c>
      <c r="AB67" s="416">
        <v>178.60062192</v>
      </c>
      <c r="AC67" s="416">
        <v>403.76697971</v>
      </c>
      <c r="AD67" s="416">
        <v>55.951159212</v>
      </c>
      <c r="AE67" s="416">
        <v>62.83857384</v>
      </c>
      <c r="AF67" s="416">
        <v>52.4567023</v>
      </c>
      <c r="AG67" s="416">
        <v>171.246435352</v>
      </c>
      <c r="AH67" s="416">
        <v>575.0134150619999</v>
      </c>
      <c r="AI67" s="416">
        <v>65.9996974</v>
      </c>
      <c r="AJ67" s="416">
        <v>67.648574</v>
      </c>
      <c r="AK67" s="416">
        <v>73.645196</v>
      </c>
      <c r="AL67" s="416">
        <v>207.2934674</v>
      </c>
      <c r="AM67" s="416">
        <v>782.306882462</v>
      </c>
      <c r="AN67" s="416">
        <v>87.6081788</v>
      </c>
      <c r="AO67" s="416">
        <v>78.7</v>
      </c>
      <c r="AP67" s="416">
        <v>76.73518079999999</v>
      </c>
      <c r="AQ67" s="416">
        <v>243.0433596</v>
      </c>
      <c r="AR67" s="416">
        <v>64.40000000000001</v>
      </c>
      <c r="AS67" s="416">
        <v>62.5</v>
      </c>
      <c r="AT67" s="416">
        <v>44.993</v>
      </c>
      <c r="AU67" s="416">
        <v>171.893</v>
      </c>
      <c r="AV67" s="416">
        <v>414.9363596000001</v>
      </c>
      <c r="AW67" s="416">
        <v>40.0035823</v>
      </c>
      <c r="AX67" s="416">
        <v>60.1946566</v>
      </c>
      <c r="AY67" s="416">
        <v>51.2512</v>
      </c>
      <c r="AZ67" s="416">
        <v>151.4494389</v>
      </c>
      <c r="BA67" s="416">
        <v>566.3857985000001</v>
      </c>
      <c r="BB67" s="416">
        <v>58.4</v>
      </c>
      <c r="BC67" s="416">
        <v>60.6</v>
      </c>
      <c r="BD67" s="416">
        <v>67.09999999999999</v>
      </c>
      <c r="BE67" s="416">
        <v>186.1</v>
      </c>
      <c r="BF67" s="416">
        <v>752.4857985000001</v>
      </c>
      <c r="BG67" s="416">
        <v>-8.627616561999844</v>
      </c>
      <c r="BH67" s="314">
        <v>-0.03811941915703188</v>
      </c>
      <c r="BI67" s="416">
        <v>71.7</v>
      </c>
      <c r="BJ67" s="416">
        <v>63.8</v>
      </c>
      <c r="BK67" s="416">
        <v>68.40000000000001</v>
      </c>
      <c r="BL67" s="416">
        <v>203.9</v>
      </c>
      <c r="BM67" s="416">
        <v>62.6</v>
      </c>
      <c r="BN67" s="416">
        <v>53</v>
      </c>
      <c r="BO67" s="416">
        <v>46.5</v>
      </c>
      <c r="BP67" s="416">
        <v>162.1</v>
      </c>
      <c r="BQ67" s="416">
        <v>366</v>
      </c>
      <c r="BR67" s="416">
        <v>-48.93635960000006</v>
      </c>
      <c r="BS67" s="314">
        <v>-0.1179370244805128</v>
      </c>
      <c r="BT67" s="416">
        <v>42.4</v>
      </c>
      <c r="BU67" s="416">
        <v>2.396417700000001</v>
      </c>
      <c r="BV67" s="314">
        <v>0.05990507755101725</v>
      </c>
      <c r="BW67" s="416">
        <v>60.1</v>
      </c>
      <c r="BX67" s="427">
        <v>-0.09465660000000042</v>
      </c>
      <c r="BY67" s="428">
        <v>-0.00157250834785891</v>
      </c>
      <c r="BZ67" s="416">
        <v>45.8</v>
      </c>
      <c r="CA67" s="427">
        <f>BZ67-AY67</f>
        <v>-5.451200000000007</v>
      </c>
      <c r="CB67" s="428">
        <f>CA67/AY67</f>
        <v>-0.1063623876123877</v>
      </c>
      <c r="CC67" s="416">
        <v>148.3</v>
      </c>
      <c r="CD67" s="427">
        <f>CC67-AZ67</f>
        <v>-3.149438900000007</v>
      </c>
      <c r="CE67" s="428">
        <f>CD67/AZ67</f>
        <v>-0.02079531573622757</v>
      </c>
      <c r="CF67" s="416">
        <v>514.3</v>
      </c>
      <c r="CG67" s="427">
        <f>CF67-BA67</f>
        <v>-52.08579850000012</v>
      </c>
      <c r="CH67" s="428">
        <f>CG67/BA67</f>
        <v>-0.09196169578746971</v>
      </c>
      <c r="CI67" s="416">
        <v>56.1</v>
      </c>
      <c r="CJ67" s="427">
        <f>CI67-BB67</f>
        <v>-2.299999999999997</v>
      </c>
      <c r="CK67" s="428">
        <f>CJ67/BB67</f>
        <v>-0.03938356164383557</v>
      </c>
      <c r="CL67" s="416">
        <v>59.4</v>
      </c>
      <c r="CM67" s="42">
        <f>CL67-BC67</f>
        <v>-1.200000000000003</v>
      </c>
      <c r="CN67" s="43">
        <f>CM67/BC67</f>
        <v>-0.01980198019801985</v>
      </c>
      <c r="CO67" s="416">
        <v>59.4</v>
      </c>
      <c r="CP67" s="42">
        <f>CO67-BD67</f>
        <v>-7.699999999999996</v>
      </c>
      <c r="CQ67" s="43">
        <f>CP67/BD67</f>
        <v>-0.1147540983606557</v>
      </c>
      <c r="CR67" s="416">
        <v>174.9</v>
      </c>
      <c r="CS67" s="42">
        <f>CR67-BE67</f>
        <v>-11.19999999999999</v>
      </c>
      <c r="CT67" s="43">
        <f>CS67/BE67</f>
        <v>-0.06018269747447603</v>
      </c>
      <c r="CU67" s="416">
        <v>689.1999999999999</v>
      </c>
      <c r="CV67" s="42">
        <f>CU67-BF67</f>
        <v>-63.28579850000017</v>
      </c>
      <c r="CW67" s="140">
        <f>CV67/BF67</f>
        <v>-0.08410231611832893</v>
      </c>
    </row>
    <row r="68" ht="17" customHeight="1">
      <c r="A68" t="s" s="61">
        <v>109</v>
      </c>
      <c r="B68" s="414">
        <v>72554</v>
      </c>
      <c r="C68" s="414">
        <v>64914.999999999993</v>
      </c>
      <c r="D68" s="414">
        <v>61247.999999999993</v>
      </c>
      <c r="E68" s="414">
        <v>198717</v>
      </c>
      <c r="F68" s="414">
        <v>52957.999999999993</v>
      </c>
      <c r="G68" s="414">
        <v>53146</v>
      </c>
      <c r="H68" s="414">
        <v>51785.000000000007</v>
      </c>
      <c r="I68" s="414">
        <v>157889</v>
      </c>
      <c r="J68" s="414">
        <v>356606</v>
      </c>
      <c r="K68" s="414">
        <v>54632.329</v>
      </c>
      <c r="L68" s="414">
        <v>55097.496</v>
      </c>
      <c r="M68" s="414">
        <v>60394</v>
      </c>
      <c r="N68" s="414">
        <v>170123.825</v>
      </c>
      <c r="O68" s="414">
        <v>526729.825</v>
      </c>
      <c r="P68" s="414">
        <v>61076</v>
      </c>
      <c r="Q68" s="414">
        <v>64159</v>
      </c>
      <c r="R68" s="414"/>
      <c r="S68" s="414"/>
      <c r="T68" s="414"/>
      <c r="U68" s="414">
        <v>72723</v>
      </c>
      <c r="V68" s="414">
        <v>66245</v>
      </c>
      <c r="W68" s="414">
        <v>68603</v>
      </c>
      <c r="X68" s="414">
        <v>207571</v>
      </c>
      <c r="Y68" s="414">
        <v>56212</v>
      </c>
      <c r="Z68" s="414">
        <v>54677</v>
      </c>
      <c r="AA68" s="414">
        <v>49182</v>
      </c>
      <c r="AB68" s="414">
        <v>160071</v>
      </c>
      <c r="AC68" s="414">
        <v>367642</v>
      </c>
      <c r="AD68" s="414">
        <v>51767.681000000011</v>
      </c>
      <c r="AE68" s="414">
        <v>56204.316000644314</v>
      </c>
      <c r="AF68" s="414">
        <v>59939.000000000007</v>
      </c>
      <c r="AG68" s="414">
        <v>167910.9970006443</v>
      </c>
      <c r="AH68" s="414">
        <v>535552.9970006443</v>
      </c>
      <c r="AI68" s="414">
        <v>68496.739</v>
      </c>
      <c r="AJ68" s="414">
        <v>71371.368</v>
      </c>
      <c r="AK68" s="414">
        <v>142251.575</v>
      </c>
      <c r="AL68" s="414">
        <v>282119.682</v>
      </c>
      <c r="AM68" s="414">
        <v>817672.6790006444</v>
      </c>
      <c r="AN68" s="414">
        <v>82921.266999999993</v>
      </c>
      <c r="AO68" s="414">
        <v>69024.606</v>
      </c>
      <c r="AP68" s="414">
        <v>69193.040799999988</v>
      </c>
      <c r="AQ68" s="414">
        <v>221138.9138</v>
      </c>
      <c r="AR68" s="414">
        <v>58158.042</v>
      </c>
      <c r="AS68" s="414">
        <v>58404.995</v>
      </c>
      <c r="AT68" s="414">
        <v>53916.5884</v>
      </c>
      <c r="AU68" s="414">
        <v>170479.6254</v>
      </c>
      <c r="AV68" s="414">
        <v>391618.5392</v>
      </c>
      <c r="AW68" s="414">
        <v>55700.088</v>
      </c>
      <c r="AX68" s="414">
        <v>53751.3</v>
      </c>
      <c r="AY68" s="414">
        <v>61779.998800000008</v>
      </c>
      <c r="AZ68" s="414">
        <v>171231.3868</v>
      </c>
      <c r="BA68" s="414">
        <v>562849.926</v>
      </c>
      <c r="BB68" s="414">
        <v>67545.0842</v>
      </c>
      <c r="BC68" s="414">
        <v>69100</v>
      </c>
      <c r="BD68" s="414">
        <v>72758</v>
      </c>
      <c r="BE68" s="414">
        <v>209403.0842</v>
      </c>
      <c r="BF68" s="416">
        <v>772253.0101999999</v>
      </c>
      <c r="BG68" s="414">
        <v>27296.928999355645</v>
      </c>
      <c r="BH68" s="420">
        <v>-0.05554749469696862</v>
      </c>
      <c r="BI68" s="414">
        <v>78285</v>
      </c>
      <c r="BJ68" s="414">
        <v>67687</v>
      </c>
      <c r="BK68" s="414">
        <v>66430.7</v>
      </c>
      <c r="BL68" s="414">
        <v>212402.7</v>
      </c>
      <c r="BM68" s="414">
        <v>53662.6</v>
      </c>
      <c r="BN68" s="414">
        <v>54110.5</v>
      </c>
      <c r="BO68" s="414">
        <v>51115</v>
      </c>
      <c r="BP68" s="414">
        <v>158888.1</v>
      </c>
      <c r="BQ68" s="414">
        <v>371290.8</v>
      </c>
      <c r="BR68" s="414">
        <v>-20327.739200000011</v>
      </c>
      <c r="BS68" s="420">
        <v>-0.05190698898352872</v>
      </c>
      <c r="BT68" s="414">
        <v>54818.8</v>
      </c>
      <c r="BU68" s="414">
        <v>-881.2880000000005</v>
      </c>
      <c r="BV68" s="420">
        <v>-0.01582202168154564</v>
      </c>
      <c r="BW68" s="414">
        <v>54558.8</v>
      </c>
      <c r="BX68" s="427">
        <v>807.5</v>
      </c>
      <c r="BY68" s="428">
        <v>0.01502289246957748</v>
      </c>
      <c r="BZ68" s="416">
        <v>62061</v>
      </c>
      <c r="CA68" s="427">
        <f>BZ68-AY68</f>
        <v>281.0011999999915</v>
      </c>
      <c r="CB68" s="428">
        <f>CA68/AY68</f>
        <v>0.004548417051765813</v>
      </c>
      <c r="CC68" s="416">
        <v>171438.6</v>
      </c>
      <c r="CD68" s="427">
        <f>CC68-AZ68</f>
        <v>207.2131999999983</v>
      </c>
      <c r="CE68" s="428">
        <f>CD68/AZ68</f>
        <v>0.00121013561749649</v>
      </c>
      <c r="CF68" s="416">
        <v>542729.4</v>
      </c>
      <c r="CG68" s="427">
        <f>CF68-BA68</f>
        <v>-20120.525999999954</v>
      </c>
      <c r="CH68" s="428">
        <f>CG68/BA68</f>
        <v>-0.03574758576054242</v>
      </c>
      <c r="CI68" s="416">
        <v>71051.2</v>
      </c>
      <c r="CJ68" s="427">
        <f>CI68-BB68</f>
        <v>3506.1158</v>
      </c>
      <c r="CK68" s="428">
        <f>CJ68/BB68</f>
        <v>0.0519077863552356</v>
      </c>
      <c r="CL68" s="416">
        <v>69410.600000000006</v>
      </c>
      <c r="CM68" s="42">
        <f>CL68-BC68</f>
        <v>310.6000000000058</v>
      </c>
      <c r="CN68" s="43">
        <f>CM68/BC68</f>
        <v>0.004494934876989954</v>
      </c>
      <c r="CO68" s="416">
        <v>80992.600000000006</v>
      </c>
      <c r="CP68" s="42">
        <f>CO68-BD68</f>
        <v>8234.600000000006</v>
      </c>
      <c r="CQ68" s="43">
        <f>CP68/BD68</f>
        <v>0.1131779323235934</v>
      </c>
      <c r="CR68" s="416">
        <v>221454.4</v>
      </c>
      <c r="CS68" s="42">
        <f>CR68-BE68</f>
        <v>12051.315800000011</v>
      </c>
      <c r="CT68" s="43">
        <f>CS68/BE68</f>
        <v>0.05755080373357754</v>
      </c>
      <c r="CU68" s="416">
        <v>764183.7000000001</v>
      </c>
      <c r="CV68" s="42">
        <f>CU68-BF68</f>
        <v>-8069.310199999833</v>
      </c>
      <c r="CW68" s="140">
        <f>CV68/BF68</f>
        <v>-0.01044904984949172</v>
      </c>
    </row>
    <row r="69" ht="17" customHeight="1">
      <c r="A69" t="s" s="71">
        <v>110</v>
      </c>
      <c r="B69" s="416">
        <v>60000.999999999993</v>
      </c>
      <c r="C69" s="416">
        <v>52957.999999999993</v>
      </c>
      <c r="D69" s="416">
        <v>51762.999999999993</v>
      </c>
      <c r="E69" s="416">
        <v>164722</v>
      </c>
      <c r="F69" s="416">
        <v>44201.999999999993</v>
      </c>
      <c r="G69" s="416">
        <v>45379</v>
      </c>
      <c r="H69" s="416">
        <v>46152.000000000007</v>
      </c>
      <c r="I69" s="416">
        <v>135733</v>
      </c>
      <c r="J69" s="416">
        <v>300455</v>
      </c>
      <c r="K69" s="416">
        <v>50075</v>
      </c>
      <c r="L69" s="416">
        <v>50270</v>
      </c>
      <c r="M69" s="416">
        <v>52965</v>
      </c>
      <c r="N69" s="416">
        <v>153310</v>
      </c>
      <c r="O69" s="416">
        <v>453765</v>
      </c>
      <c r="P69" s="416">
        <v>52562</v>
      </c>
      <c r="Q69" s="416">
        <v>53588</v>
      </c>
      <c r="R69" s="24"/>
      <c r="S69" s="416"/>
      <c r="T69" s="416"/>
      <c r="U69" s="416">
        <v>60476</v>
      </c>
      <c r="V69" s="416">
        <v>55310</v>
      </c>
      <c r="W69" s="416">
        <v>58377.000000000007</v>
      </c>
      <c r="X69" s="416">
        <v>174163</v>
      </c>
      <c r="Y69" s="416">
        <v>47038</v>
      </c>
      <c r="Z69" s="416">
        <v>47214</v>
      </c>
      <c r="AA69" s="416">
        <v>44214</v>
      </c>
      <c r="AB69" s="416">
        <v>138466</v>
      </c>
      <c r="AC69" s="416">
        <v>312629</v>
      </c>
      <c r="AD69" s="416">
        <v>47231.000000000007</v>
      </c>
      <c r="AE69" s="416">
        <v>51056</v>
      </c>
      <c r="AF69" s="416">
        <v>52817.000000000007</v>
      </c>
      <c r="AG69" s="416">
        <v>151104</v>
      </c>
      <c r="AH69" s="416">
        <v>463733</v>
      </c>
      <c r="AI69" s="416">
        <v>59566</v>
      </c>
      <c r="AJ69" s="416">
        <v>58819.000000000007</v>
      </c>
      <c r="AK69" s="416">
        <v>131468</v>
      </c>
      <c r="AL69" s="416">
        <v>249853</v>
      </c>
      <c r="AM69" s="416">
        <v>713586</v>
      </c>
      <c r="AN69" s="416">
        <v>69882</v>
      </c>
      <c r="AO69" s="416">
        <v>57078</v>
      </c>
      <c r="AP69" s="416">
        <v>60272.0408</v>
      </c>
      <c r="AQ69" s="416">
        <v>187232.0408</v>
      </c>
      <c r="AR69" s="416">
        <v>49225</v>
      </c>
      <c r="AS69" s="416">
        <v>50167</v>
      </c>
      <c r="AT69" s="416">
        <v>49214.5884</v>
      </c>
      <c r="AU69" s="416">
        <v>148606.5884</v>
      </c>
      <c r="AV69" s="416">
        <v>335838.6292</v>
      </c>
      <c r="AW69" s="416">
        <v>50934</v>
      </c>
      <c r="AX69" s="416">
        <v>48492</v>
      </c>
      <c r="AY69" s="416">
        <v>54475.998800000008</v>
      </c>
      <c r="AZ69" s="416">
        <v>153901.9988</v>
      </c>
      <c r="BA69" s="416">
        <v>489740.628</v>
      </c>
      <c r="BB69" s="416">
        <v>58843.0052</v>
      </c>
      <c r="BC69" s="416">
        <v>58349</v>
      </c>
      <c r="BD69" s="416">
        <v>61885</v>
      </c>
      <c r="BE69" s="416">
        <v>179077.0052</v>
      </c>
      <c r="BF69" s="416">
        <v>668817.6332</v>
      </c>
      <c r="BG69" s="416">
        <v>26007.627999999968</v>
      </c>
      <c r="BH69" s="314">
        <v>-0.06273717085256714</v>
      </c>
      <c r="BI69" s="416">
        <v>65906</v>
      </c>
      <c r="BJ69" s="416">
        <v>55610</v>
      </c>
      <c r="BK69" s="416">
        <v>56787</v>
      </c>
      <c r="BL69" s="416">
        <v>178303</v>
      </c>
      <c r="BM69" s="416">
        <v>44626</v>
      </c>
      <c r="BN69" s="416">
        <v>46483</v>
      </c>
      <c r="BO69" s="416">
        <v>45398</v>
      </c>
      <c r="BP69" s="416">
        <v>136507</v>
      </c>
      <c r="BQ69" s="416">
        <v>314810</v>
      </c>
      <c r="BR69" s="416">
        <v>-21028.629199999967</v>
      </c>
      <c r="BS69" s="314">
        <v>-0.06261527820695371</v>
      </c>
      <c r="BT69" s="416">
        <v>50182</v>
      </c>
      <c r="BU69" s="416">
        <v>-752</v>
      </c>
      <c r="BV69" s="314">
        <v>-0.01476420465700711</v>
      </c>
      <c r="BW69" s="416">
        <v>49723</v>
      </c>
      <c r="BX69" s="427">
        <v>1231</v>
      </c>
      <c r="BY69" s="428">
        <v>0.02538563061948363</v>
      </c>
      <c r="BZ69" s="416">
        <v>55069</v>
      </c>
      <c r="CA69" s="427">
        <f>BZ69-AY69</f>
        <v>593.0011999999915</v>
      </c>
      <c r="CB69" s="428">
        <f>CA69/AY69</f>
        <v>0.01088554983961104</v>
      </c>
      <c r="CC69" s="416">
        <v>154974</v>
      </c>
      <c r="CD69" s="427">
        <f>CC69-AZ69</f>
        <v>1072.001199999999</v>
      </c>
      <c r="CE69" s="428">
        <f>CD69/AZ69</f>
        <v>0.006965479385313863</v>
      </c>
      <c r="CF69" s="416">
        <v>469784</v>
      </c>
      <c r="CG69" s="427">
        <f>CF69-BA69</f>
        <v>-19956.627999999968</v>
      </c>
      <c r="CH69" s="428">
        <f>CG69/BA69</f>
        <v>-0.04074938214029482</v>
      </c>
      <c r="CI69" s="416">
        <v>62478</v>
      </c>
      <c r="CJ69" s="427">
        <f>CI69-BB69</f>
        <v>3634.9948</v>
      </c>
      <c r="CK69" s="428">
        <f>CJ69/BB69</f>
        <v>0.06177445879327727</v>
      </c>
      <c r="CL69" s="416">
        <v>58806</v>
      </c>
      <c r="CM69" s="42">
        <f>CL69-BC69</f>
        <v>457</v>
      </c>
      <c r="CN69" s="43">
        <f>CM69/BC69</f>
        <v>0.007832182213919689</v>
      </c>
      <c r="CO69" s="416">
        <v>68615</v>
      </c>
      <c r="CP69" s="42">
        <f>CO69-BD69</f>
        <v>6730</v>
      </c>
      <c r="CQ69" s="43">
        <f>CP69/BD69</f>
        <v>0.1087501009937788</v>
      </c>
      <c r="CR69" s="416">
        <v>189899</v>
      </c>
      <c r="CS69" s="42">
        <f>CR69-BE69</f>
        <v>10821.994800000015</v>
      </c>
      <c r="CT69" s="43">
        <f>CS69/BE69</f>
        <v>0.06043207383278273</v>
      </c>
      <c r="CU69" s="416">
        <v>659683</v>
      </c>
      <c r="CV69" s="42">
        <f>CU69-BF69</f>
        <v>-9134.633200000040</v>
      </c>
      <c r="CW69" s="140">
        <f>CV69/BF69</f>
        <v>-0.01365788332507744</v>
      </c>
    </row>
    <row r="70" ht="17" customHeight="1">
      <c r="A70" t="s" s="71">
        <v>111</v>
      </c>
      <c r="B70" s="416">
        <v>58502.999999999993</v>
      </c>
      <c r="C70" s="416">
        <v>51011.999999999993</v>
      </c>
      <c r="D70" s="416">
        <v>49882.999999999993</v>
      </c>
      <c r="E70" s="416">
        <v>159398</v>
      </c>
      <c r="F70" s="416">
        <v>39994.999999999993</v>
      </c>
      <c r="G70" s="416">
        <v>42864</v>
      </c>
      <c r="H70" s="416">
        <v>43750.000000000007</v>
      </c>
      <c r="I70" s="416">
        <v>126609</v>
      </c>
      <c r="J70" s="416">
        <v>286007</v>
      </c>
      <c r="K70" s="416">
        <v>47089</v>
      </c>
      <c r="L70" s="416">
        <v>48063</v>
      </c>
      <c r="M70" s="416">
        <v>48780</v>
      </c>
      <c r="N70" s="416">
        <v>143932</v>
      </c>
      <c r="O70" s="416">
        <v>429939</v>
      </c>
      <c r="P70" s="416">
        <v>49149</v>
      </c>
      <c r="Q70" s="416">
        <v>52006</v>
      </c>
      <c r="R70" s="416"/>
      <c r="S70" s="416"/>
      <c r="T70" s="416"/>
      <c r="U70" s="416">
        <v>59155</v>
      </c>
      <c r="V70" s="416">
        <v>53959</v>
      </c>
      <c r="W70" s="416">
        <v>56463.000000000007</v>
      </c>
      <c r="X70" s="416">
        <v>169577</v>
      </c>
      <c r="Y70" s="416">
        <v>44544</v>
      </c>
      <c r="Z70" s="416">
        <v>44903</v>
      </c>
      <c r="AA70" s="416">
        <v>41314</v>
      </c>
      <c r="AB70" s="416">
        <v>130761</v>
      </c>
      <c r="AC70" s="416">
        <v>300338</v>
      </c>
      <c r="AD70" s="416">
        <v>43859.000000000007</v>
      </c>
      <c r="AE70" s="416">
        <v>48493</v>
      </c>
      <c r="AF70" s="416">
        <v>49462.000000000007</v>
      </c>
      <c r="AG70" s="416">
        <v>141814</v>
      </c>
      <c r="AH70" s="416">
        <v>442152</v>
      </c>
      <c r="AI70" s="416">
        <v>56991</v>
      </c>
      <c r="AJ70" s="416">
        <v>57124.000000000007</v>
      </c>
      <c r="AK70" s="416">
        <v>97222.999999999985</v>
      </c>
      <c r="AL70" s="416">
        <v>211338</v>
      </c>
      <c r="AM70" s="416">
        <v>653490</v>
      </c>
      <c r="AN70" s="416">
        <v>68485</v>
      </c>
      <c r="AO70" s="416">
        <v>55926</v>
      </c>
      <c r="AP70" s="416">
        <v>58057</v>
      </c>
      <c r="AQ70" s="416">
        <v>182468</v>
      </c>
      <c r="AR70" s="416">
        <v>46273</v>
      </c>
      <c r="AS70" s="416">
        <v>47351</v>
      </c>
      <c r="AT70" s="416">
        <v>46286.6904</v>
      </c>
      <c r="AU70" s="416">
        <v>139910.6904</v>
      </c>
      <c r="AV70" s="416">
        <v>322378.6904</v>
      </c>
      <c r="AW70" s="416">
        <v>48184</v>
      </c>
      <c r="AX70" s="416">
        <v>46876</v>
      </c>
      <c r="AY70" s="416">
        <v>51949</v>
      </c>
      <c r="AZ70" s="416">
        <v>147009</v>
      </c>
      <c r="BA70" s="416">
        <v>469387.6904</v>
      </c>
      <c r="BB70" s="416">
        <v>57105</v>
      </c>
      <c r="BC70" s="416">
        <v>56623</v>
      </c>
      <c r="BD70" s="416">
        <v>60355</v>
      </c>
      <c r="BE70" s="416">
        <v>174083</v>
      </c>
      <c r="BF70" s="416">
        <v>643470.6904</v>
      </c>
      <c r="BG70" s="416">
        <v>27235.690399999963</v>
      </c>
      <c r="BH70" s="314">
        <v>-0.01533200140782576</v>
      </c>
      <c r="BI70" s="416">
        <v>64370</v>
      </c>
      <c r="BJ70" s="416">
        <v>54077</v>
      </c>
      <c r="BK70" s="416">
        <v>54265</v>
      </c>
      <c r="BL70" s="416">
        <v>172712</v>
      </c>
      <c r="BM70" s="416">
        <v>41981</v>
      </c>
      <c r="BN70" s="416">
        <v>44036</v>
      </c>
      <c r="BO70" s="416">
        <v>42696</v>
      </c>
      <c r="BP70" s="416">
        <v>128713</v>
      </c>
      <c r="BQ70" s="416">
        <v>301425</v>
      </c>
      <c r="BR70" s="416">
        <v>-20953.690399999963</v>
      </c>
      <c r="BS70" s="314">
        <v>-0.06499713232906652</v>
      </c>
      <c r="BT70" s="416">
        <v>46971</v>
      </c>
      <c r="BU70" s="416">
        <v>-1213</v>
      </c>
      <c r="BV70" s="314">
        <v>-0.02517433172837456</v>
      </c>
      <c r="BW70" s="416">
        <v>48322</v>
      </c>
      <c r="BX70" s="427">
        <v>1446</v>
      </c>
      <c r="BY70" s="428">
        <v>0.0308473419233723</v>
      </c>
      <c r="BZ70" s="416">
        <v>51966</v>
      </c>
      <c r="CA70" s="427">
        <f>BZ70-AY70</f>
        <v>17</v>
      </c>
      <c r="CB70" s="428">
        <f>CA70/AY70</f>
        <v>0.0003272440277964927</v>
      </c>
      <c r="CC70" s="416">
        <v>147259</v>
      </c>
      <c r="CD70" s="427">
        <f>CC70-AZ70</f>
        <v>250</v>
      </c>
      <c r="CE70" s="428">
        <f>CD70/AZ70</f>
        <v>0.001700576155201382</v>
      </c>
      <c r="CF70" s="416">
        <v>448684</v>
      </c>
      <c r="CG70" s="427">
        <f>CF70-BA70</f>
        <v>-20703.690399999963</v>
      </c>
      <c r="CH70" s="428">
        <f>CG70/BA70</f>
        <v>-0.04410786823650364</v>
      </c>
      <c r="CI70" s="416">
        <v>59530</v>
      </c>
      <c r="CJ70" s="427">
        <f>CI70-BB70</f>
        <v>2425</v>
      </c>
      <c r="CK70" s="428">
        <f>CJ70/BB70</f>
        <v>0.04246563348218194</v>
      </c>
      <c r="CL70" s="416">
        <v>57202</v>
      </c>
      <c r="CM70" s="42">
        <f>CL70-BC70</f>
        <v>579</v>
      </c>
      <c r="CN70" s="43">
        <f>CM70/BC70</f>
        <v>0.01022552672942091</v>
      </c>
      <c r="CO70" s="416">
        <v>67081</v>
      </c>
      <c r="CP70" s="42">
        <f>CO70-BD70</f>
        <v>6726</v>
      </c>
      <c r="CQ70" s="43">
        <f>CP70/BD70</f>
        <v>0.1114406428630602</v>
      </c>
      <c r="CR70" s="416">
        <v>183813</v>
      </c>
      <c r="CS70" s="42">
        <f>CR70-BE70</f>
        <v>9730</v>
      </c>
      <c r="CT70" s="43">
        <f>CS70/BE70</f>
        <v>0.05589287868430576</v>
      </c>
      <c r="CU70" s="416">
        <v>632497</v>
      </c>
      <c r="CV70" s="42">
        <f>CU70-BF70</f>
        <v>-10973.690399999963</v>
      </c>
      <c r="CW70" s="140">
        <f>CV70/BF70</f>
        <v>-0.01705390869190701</v>
      </c>
    </row>
    <row r="71" ht="17" customHeight="1">
      <c r="A71" t="s" s="71">
        <v>112</v>
      </c>
      <c r="B71" s="416">
        <v>637.0000000000001</v>
      </c>
      <c r="C71" s="416">
        <v>1177</v>
      </c>
      <c r="D71" s="416">
        <v>916.9999999999999</v>
      </c>
      <c r="E71" s="416">
        <v>2731</v>
      </c>
      <c r="F71" s="416">
        <v>1483</v>
      </c>
      <c r="G71" s="416">
        <v>1567</v>
      </c>
      <c r="H71" s="416">
        <v>1671</v>
      </c>
      <c r="I71" s="416">
        <v>4721</v>
      </c>
      <c r="J71" s="416">
        <v>7452</v>
      </c>
      <c r="K71" s="416">
        <v>1786</v>
      </c>
      <c r="L71" s="416">
        <v>1370</v>
      </c>
      <c r="M71" s="416">
        <v>2675</v>
      </c>
      <c r="N71" s="416">
        <v>5831</v>
      </c>
      <c r="O71" s="416">
        <v>13283</v>
      </c>
      <c r="P71" s="416">
        <v>1888</v>
      </c>
      <c r="Q71" s="416">
        <v>650</v>
      </c>
      <c r="R71" s="416"/>
      <c r="S71" s="416"/>
      <c r="T71" s="416"/>
      <c r="U71" s="416">
        <v>498</v>
      </c>
      <c r="V71" s="416">
        <v>652</v>
      </c>
      <c r="W71" s="416">
        <v>760</v>
      </c>
      <c r="X71" s="416">
        <v>1910</v>
      </c>
      <c r="Y71" s="416">
        <v>1245</v>
      </c>
      <c r="Z71" s="416">
        <v>1635</v>
      </c>
      <c r="AA71" s="416">
        <v>1950</v>
      </c>
      <c r="AB71" s="416">
        <v>4830</v>
      </c>
      <c r="AC71" s="416">
        <v>6740</v>
      </c>
      <c r="AD71" s="416">
        <v>2089</v>
      </c>
      <c r="AE71" s="416">
        <v>1246</v>
      </c>
      <c r="AF71" s="416">
        <v>2086</v>
      </c>
      <c r="AG71" s="416">
        <v>5421</v>
      </c>
      <c r="AH71" s="416">
        <v>12161</v>
      </c>
      <c r="AI71" s="416">
        <v>1622</v>
      </c>
      <c r="AJ71" s="416">
        <v>691</v>
      </c>
      <c r="AK71" s="416">
        <v>33395</v>
      </c>
      <c r="AL71" s="416">
        <v>35708</v>
      </c>
      <c r="AM71" s="416">
        <v>47869</v>
      </c>
      <c r="AN71" s="416">
        <v>560</v>
      </c>
      <c r="AO71" s="416">
        <v>427</v>
      </c>
      <c r="AP71" s="416">
        <v>865.9979999999999</v>
      </c>
      <c r="AQ71" s="416">
        <v>1852.998</v>
      </c>
      <c r="AR71" s="416">
        <v>1324</v>
      </c>
      <c r="AS71" s="416">
        <v>1805</v>
      </c>
      <c r="AT71" s="416">
        <v>1888.8984</v>
      </c>
      <c r="AU71" s="416">
        <v>5017.8984</v>
      </c>
      <c r="AV71" s="416">
        <v>6870.8964</v>
      </c>
      <c r="AW71" s="416">
        <v>2033</v>
      </c>
      <c r="AX71" s="416">
        <v>875</v>
      </c>
      <c r="AY71" s="416">
        <v>1629.048</v>
      </c>
      <c r="AZ71" s="416">
        <v>4537.048</v>
      </c>
      <c r="BA71" s="416">
        <v>11407.9444</v>
      </c>
      <c r="BB71" s="416">
        <v>1025</v>
      </c>
      <c r="BC71" s="416">
        <v>700</v>
      </c>
      <c r="BD71" s="416">
        <v>671</v>
      </c>
      <c r="BE71" s="416">
        <v>2396</v>
      </c>
      <c r="BF71" s="416">
        <v>13803.9444</v>
      </c>
      <c r="BG71" s="416">
        <v>-753.0555999999997</v>
      </c>
      <c r="BH71" s="314">
        <v>-0.7116308174392614</v>
      </c>
      <c r="BI71" s="416">
        <v>701</v>
      </c>
      <c r="BJ71" s="416">
        <v>855</v>
      </c>
      <c r="BK71" s="416">
        <v>1235</v>
      </c>
      <c r="BL71" s="416">
        <v>2791</v>
      </c>
      <c r="BM71" s="416">
        <v>1495</v>
      </c>
      <c r="BN71" s="416">
        <v>1844</v>
      </c>
      <c r="BO71" s="416">
        <v>1935</v>
      </c>
      <c r="BP71" s="416">
        <v>5274</v>
      </c>
      <c r="BQ71" s="416">
        <v>8065</v>
      </c>
      <c r="BR71" s="416">
        <v>1194.1036</v>
      </c>
      <c r="BS71" s="314">
        <v>0.17379153031619</v>
      </c>
      <c r="BT71" s="416">
        <v>2044</v>
      </c>
      <c r="BU71" s="416">
        <v>11</v>
      </c>
      <c r="BV71" s="314">
        <v>0.005410723069355632</v>
      </c>
      <c r="BW71" s="416">
        <v>833</v>
      </c>
      <c r="BX71" s="427">
        <v>-42</v>
      </c>
      <c r="BY71" s="428">
        <v>-0.048</v>
      </c>
      <c r="BZ71" s="416">
        <v>2415</v>
      </c>
      <c r="CA71" s="427">
        <f>BZ71-AY71</f>
        <v>785.952</v>
      </c>
      <c r="CB71" s="428">
        <f>CA71/AY71</f>
        <v>0.4824609219617838</v>
      </c>
      <c r="CC71" s="416">
        <v>5292</v>
      </c>
      <c r="CD71" s="427">
        <f>CC71-AZ71</f>
        <v>754.9520000000002</v>
      </c>
      <c r="CE71" s="428">
        <f>CD71/AZ71</f>
        <v>0.1663971816035449</v>
      </c>
      <c r="CF71" s="416">
        <v>13357</v>
      </c>
      <c r="CG71" s="427">
        <f>CF71-BA71</f>
        <v>1949.0556</v>
      </c>
      <c r="CH71" s="428">
        <f>CG71/BA71</f>
        <v>0.1708507274982862</v>
      </c>
      <c r="CI71" s="416">
        <v>2224</v>
      </c>
      <c r="CJ71" s="427">
        <f>CI71-BB71</f>
        <v>1199</v>
      </c>
      <c r="CK71" s="428">
        <f>CJ71/BB71</f>
        <v>1.169756097560976</v>
      </c>
      <c r="CL71" s="416">
        <v>763</v>
      </c>
      <c r="CM71" s="42">
        <f>CL71-BC71</f>
        <v>63</v>
      </c>
      <c r="CN71" s="43">
        <f>CM71/BC71</f>
        <v>0.09</v>
      </c>
      <c r="CO71" s="416">
        <v>669</v>
      </c>
      <c r="CP71" s="42">
        <f>CO71-BD71</f>
        <v>-2</v>
      </c>
      <c r="CQ71" s="43">
        <f>CP71/BD71</f>
        <v>-0.002980625931445604</v>
      </c>
      <c r="CR71" s="416">
        <v>3656</v>
      </c>
      <c r="CS71" s="42">
        <f>CR71-BE71</f>
        <v>1260</v>
      </c>
      <c r="CT71" s="43">
        <f>CS71/BE71</f>
        <v>0.5258764607679466</v>
      </c>
      <c r="CU71" s="416">
        <v>17013</v>
      </c>
      <c r="CV71" s="42">
        <f>CU71-BF71</f>
        <v>3209.0556</v>
      </c>
      <c r="CW71" s="140">
        <f>CV71/BF71</f>
        <v>0.23247381378905</v>
      </c>
    </row>
    <row r="72" ht="17" customHeight="1">
      <c r="A72" t="s" s="71">
        <v>137</v>
      </c>
      <c r="B72" s="24"/>
      <c r="C72" s="24"/>
      <c r="D72" s="24"/>
      <c r="E72" s="416">
        <v>0</v>
      </c>
      <c r="F72" s="24"/>
      <c r="G72" s="24"/>
      <c r="H72" s="24"/>
      <c r="I72" s="416">
        <v>0</v>
      </c>
      <c r="J72" s="24"/>
      <c r="K72" s="24"/>
      <c r="L72" s="24"/>
      <c r="M72" s="24"/>
      <c r="N72" s="416">
        <v>0</v>
      </c>
      <c r="O72" s="24"/>
      <c r="P72" s="419"/>
      <c r="Q72" s="419"/>
      <c r="R72" s="24"/>
      <c r="S72" s="416">
        <v>0</v>
      </c>
      <c r="T72" s="416">
        <v>0</v>
      </c>
      <c r="U72" s="24"/>
      <c r="V72" s="24"/>
      <c r="W72" s="24"/>
      <c r="X72" s="416">
        <v>0</v>
      </c>
      <c r="Y72" s="24"/>
      <c r="Z72" s="24"/>
      <c r="AA72" s="24"/>
      <c r="AB72" s="416">
        <v>0</v>
      </c>
      <c r="AC72" s="24"/>
      <c r="AD72" s="24"/>
      <c r="AE72" s="24"/>
      <c r="AF72" s="24"/>
      <c r="AG72" s="416">
        <v>0</v>
      </c>
      <c r="AH72" s="24"/>
      <c r="AI72" s="24"/>
      <c r="AJ72" s="24"/>
      <c r="AK72" s="24"/>
      <c r="AL72" s="416">
        <v>0</v>
      </c>
      <c r="AM72" s="416">
        <v>0</v>
      </c>
      <c r="AN72" s="24"/>
      <c r="AO72" s="24"/>
      <c r="AP72" s="24"/>
      <c r="AQ72" s="416">
        <v>0</v>
      </c>
      <c r="AR72" s="24"/>
      <c r="AS72" s="24"/>
      <c r="AT72" s="24"/>
      <c r="AU72" s="416">
        <v>0</v>
      </c>
      <c r="AV72" s="24"/>
      <c r="AW72" s="24"/>
      <c r="AX72" s="24"/>
      <c r="AY72" s="24"/>
      <c r="AZ72" s="416">
        <v>0</v>
      </c>
      <c r="BA72" s="24"/>
      <c r="BB72" s="419"/>
      <c r="BC72" s="419"/>
      <c r="BD72" s="24"/>
      <c r="BE72" s="416">
        <v>0</v>
      </c>
      <c r="BF72" s="416">
        <v>0</v>
      </c>
      <c r="BG72" s="416">
        <v>0</v>
      </c>
      <c r="BH72" s="314"/>
      <c r="BI72" s="24"/>
      <c r="BJ72" s="24"/>
      <c r="BK72" s="24"/>
      <c r="BL72" s="416">
        <v>0</v>
      </c>
      <c r="BM72" s="24"/>
      <c r="BN72" s="24"/>
      <c r="BO72" s="24"/>
      <c r="BP72" s="416">
        <v>0</v>
      </c>
      <c r="BQ72" s="24"/>
      <c r="BR72" s="416">
        <v>0</v>
      </c>
      <c r="BS72" s="314"/>
      <c r="BT72" s="416">
        <v>0</v>
      </c>
      <c r="BU72" s="416">
        <v>0</v>
      </c>
      <c r="BV72" s="314"/>
      <c r="BW72" s="24"/>
      <c r="BX72" s="427">
        <v>0</v>
      </c>
      <c r="BY72" s="428"/>
      <c r="BZ72" s="24"/>
      <c r="CA72" s="427">
        <f>BZ72-AY72</f>
        <v>0</v>
      </c>
      <c r="CB72" s="428">
        <f>CA72/AY72</f>
      </c>
      <c r="CC72" s="416">
        <v>0</v>
      </c>
      <c r="CD72" s="427">
        <f>CC72-AZ72</f>
        <v>0</v>
      </c>
      <c r="CE72" s="428">
        <f>CD72/AZ72</f>
      </c>
      <c r="CF72" s="24"/>
      <c r="CG72" s="427">
        <f>CF72-BA72</f>
        <v>0</v>
      </c>
      <c r="CH72" s="428">
        <f>CG72/BA72</f>
      </c>
      <c r="CI72" s="24"/>
      <c r="CJ72" s="427">
        <f>CI72-BB72</f>
        <v>0</v>
      </c>
      <c r="CK72" s="428">
        <f>CJ72/BB72</f>
      </c>
      <c r="CL72" s="416">
        <v>0</v>
      </c>
      <c r="CM72" s="42">
        <f>CL72-BC72</f>
        <v>0</v>
      </c>
      <c r="CN72" s="43">
        <f>CM72/BC72</f>
      </c>
      <c r="CO72" s="24"/>
      <c r="CP72" s="42">
        <f>CO72-BD72</f>
        <v>0</v>
      </c>
      <c r="CQ72" s="43">
        <f>CP72/BD72</f>
      </c>
      <c r="CR72" s="416">
        <v>0</v>
      </c>
      <c r="CS72" s="42">
        <f>CR72-BE72</f>
        <v>0</v>
      </c>
      <c r="CT72" s="43">
        <f>CS72/BE72</f>
      </c>
      <c r="CU72" s="416">
        <v>0</v>
      </c>
      <c r="CV72" s="42">
        <f>CU72-BF72</f>
        <v>0</v>
      </c>
      <c r="CW72" s="140">
        <f>CV72/BF72</f>
      </c>
    </row>
    <row r="73" ht="17" customHeight="1">
      <c r="A73" t="s" s="71">
        <v>186</v>
      </c>
      <c r="B73" s="24"/>
      <c r="C73" s="24"/>
      <c r="D73" s="24"/>
      <c r="E73" s="416">
        <v>0</v>
      </c>
      <c r="F73" s="24"/>
      <c r="G73" s="24"/>
      <c r="H73" s="24"/>
      <c r="I73" s="416">
        <v>0</v>
      </c>
      <c r="J73" s="24"/>
      <c r="K73" s="24"/>
      <c r="L73" s="24"/>
      <c r="M73" s="24"/>
      <c r="N73" s="416">
        <v>0</v>
      </c>
      <c r="O73" s="24"/>
      <c r="P73" s="24"/>
      <c r="Q73" s="24"/>
      <c r="R73" s="24"/>
      <c r="S73" s="416">
        <v>0</v>
      </c>
      <c r="T73" s="416">
        <v>0</v>
      </c>
      <c r="U73" s="24"/>
      <c r="V73" s="24"/>
      <c r="W73" s="24"/>
      <c r="X73" s="416">
        <v>0</v>
      </c>
      <c r="Y73" s="24"/>
      <c r="Z73" s="24"/>
      <c r="AA73" s="24"/>
      <c r="AB73" s="416">
        <v>0</v>
      </c>
      <c r="AC73" s="24"/>
      <c r="AD73" s="24"/>
      <c r="AE73" s="24"/>
      <c r="AF73" s="24"/>
      <c r="AG73" s="416">
        <v>0</v>
      </c>
      <c r="AH73" s="24"/>
      <c r="AI73" s="24"/>
      <c r="AJ73" s="24"/>
      <c r="AK73" s="24"/>
      <c r="AL73" s="416">
        <v>0</v>
      </c>
      <c r="AM73" s="416">
        <v>0</v>
      </c>
      <c r="AN73" s="24"/>
      <c r="AO73" s="24"/>
      <c r="AP73" s="24"/>
      <c r="AQ73" s="416">
        <v>0</v>
      </c>
      <c r="AR73" s="24"/>
      <c r="AS73" s="24"/>
      <c r="AT73" s="24"/>
      <c r="AU73" s="416">
        <v>0</v>
      </c>
      <c r="AV73" s="24"/>
      <c r="AW73" s="24"/>
      <c r="AX73" s="24"/>
      <c r="AY73" s="24"/>
      <c r="AZ73" s="416">
        <v>0</v>
      </c>
      <c r="BA73" s="24"/>
      <c r="BB73" s="24"/>
      <c r="BC73" s="24"/>
      <c r="BD73" s="24"/>
      <c r="BE73" s="24"/>
      <c r="BF73" s="24"/>
      <c r="BG73" s="416">
        <v>0</v>
      </c>
      <c r="BH73" s="314"/>
      <c r="BI73" s="24"/>
      <c r="BJ73" s="24"/>
      <c r="BK73" s="24"/>
      <c r="BL73" s="416">
        <v>0</v>
      </c>
      <c r="BM73" s="24"/>
      <c r="BN73" s="24"/>
      <c r="BO73" s="24"/>
      <c r="BP73" s="416">
        <v>0</v>
      </c>
      <c r="BQ73" s="24"/>
      <c r="BR73" s="416">
        <v>0</v>
      </c>
      <c r="BS73" s="314"/>
      <c r="BT73" s="416">
        <v>0</v>
      </c>
      <c r="BU73" s="416">
        <v>0</v>
      </c>
      <c r="BV73" s="314"/>
      <c r="BW73" s="24"/>
      <c r="BX73" s="427">
        <v>0</v>
      </c>
      <c r="BY73" s="428"/>
      <c r="BZ73" s="24"/>
      <c r="CA73" s="427">
        <f>BZ73-AY73</f>
        <v>0</v>
      </c>
      <c r="CB73" s="428">
        <f>CA73/AY73</f>
      </c>
      <c r="CC73" s="416">
        <v>0</v>
      </c>
      <c r="CD73" s="427">
        <f>CC73-AZ73</f>
        <v>0</v>
      </c>
      <c r="CE73" s="428">
        <f>CD73/AZ73</f>
      </c>
      <c r="CF73" s="24"/>
      <c r="CG73" s="427">
        <f>CF73-BA73</f>
        <v>0</v>
      </c>
      <c r="CH73" s="428">
        <f>CG73/BA73</f>
      </c>
      <c r="CI73" s="24"/>
      <c r="CJ73" s="427">
        <f>CI73-BB73</f>
        <v>0</v>
      </c>
      <c r="CK73" s="428">
        <f>CJ73/BB73</f>
      </c>
      <c r="CL73" s="416">
        <v>0</v>
      </c>
      <c r="CM73" s="42">
        <f>CL73-BC73</f>
        <v>0</v>
      </c>
      <c r="CN73" s="43">
        <f>CM73/BC73</f>
      </c>
      <c r="CO73" s="24"/>
      <c r="CP73" s="42">
        <f>CO73-BD73</f>
        <v>0</v>
      </c>
      <c r="CQ73" s="43">
        <f>CP73/BD73</f>
      </c>
      <c r="CR73" s="416">
        <v>0</v>
      </c>
      <c r="CS73" s="42">
        <f>CR73-BE73</f>
        <v>0</v>
      </c>
      <c r="CT73" s="43">
        <f>CS73/BE73</f>
      </c>
      <c r="CU73" s="24"/>
      <c r="CV73" s="42">
        <f>CU73-BF73</f>
        <v>0</v>
      </c>
      <c r="CW73" s="140">
        <f>CV73/BF73</f>
      </c>
    </row>
    <row r="74" ht="17" customHeight="1">
      <c r="A74" t="s" s="71">
        <v>141</v>
      </c>
      <c r="B74" s="24"/>
      <c r="C74" s="24"/>
      <c r="D74" s="24"/>
      <c r="E74" s="416">
        <v>0</v>
      </c>
      <c r="F74" s="24"/>
      <c r="G74" s="24"/>
      <c r="H74" s="24"/>
      <c r="I74" s="416">
        <v>0</v>
      </c>
      <c r="J74" s="24"/>
      <c r="K74" s="24"/>
      <c r="L74" s="24"/>
      <c r="M74" s="24"/>
      <c r="N74" s="416">
        <v>0</v>
      </c>
      <c r="O74" s="416">
        <v>0</v>
      </c>
      <c r="P74" s="24"/>
      <c r="Q74" s="24"/>
      <c r="R74" s="24"/>
      <c r="S74" s="416">
        <v>0</v>
      </c>
      <c r="T74" s="416">
        <v>0</v>
      </c>
      <c r="U74" s="24"/>
      <c r="V74" s="24"/>
      <c r="W74" s="24"/>
      <c r="X74" s="416">
        <v>0</v>
      </c>
      <c r="Y74" s="24"/>
      <c r="Z74" s="24"/>
      <c r="AA74" s="24"/>
      <c r="AB74" s="416">
        <v>0</v>
      </c>
      <c r="AC74" s="416">
        <v>0</v>
      </c>
      <c r="AD74" s="24"/>
      <c r="AE74" s="24"/>
      <c r="AF74" s="24"/>
      <c r="AG74" s="416">
        <v>0</v>
      </c>
      <c r="AH74" s="416">
        <v>0</v>
      </c>
      <c r="AI74" s="24"/>
      <c r="AJ74" s="24"/>
      <c r="AK74" s="24"/>
      <c r="AL74" s="416">
        <v>0</v>
      </c>
      <c r="AM74" s="416">
        <v>0</v>
      </c>
      <c r="AN74" s="24"/>
      <c r="AO74" s="24"/>
      <c r="AP74" s="24"/>
      <c r="AQ74" s="416">
        <v>0</v>
      </c>
      <c r="AR74" s="24"/>
      <c r="AS74" s="24"/>
      <c r="AT74" s="24"/>
      <c r="AU74" s="416">
        <v>0</v>
      </c>
      <c r="AV74" s="416">
        <v>0</v>
      </c>
      <c r="AW74" s="24"/>
      <c r="AX74" s="24"/>
      <c r="AY74" s="24"/>
      <c r="AZ74" s="416">
        <v>0</v>
      </c>
      <c r="BA74" s="416">
        <v>0</v>
      </c>
      <c r="BB74" s="24"/>
      <c r="BC74" s="24"/>
      <c r="BD74" s="24"/>
      <c r="BE74" s="24"/>
      <c r="BF74" s="24"/>
      <c r="BG74" s="416">
        <v>0</v>
      </c>
      <c r="BH74" s="314"/>
      <c r="BI74" s="24"/>
      <c r="BJ74" s="24"/>
      <c r="BK74" s="24"/>
      <c r="BL74" s="416">
        <v>0</v>
      </c>
      <c r="BM74" s="24"/>
      <c r="BN74" s="24"/>
      <c r="BO74" s="24"/>
      <c r="BP74" s="416">
        <v>0</v>
      </c>
      <c r="BQ74" s="416">
        <v>0</v>
      </c>
      <c r="BR74" s="416">
        <v>0</v>
      </c>
      <c r="BS74" s="314"/>
      <c r="BT74" s="416">
        <v>0</v>
      </c>
      <c r="BU74" s="416">
        <v>0</v>
      </c>
      <c r="BV74" s="314"/>
      <c r="BW74" s="24"/>
      <c r="BX74" s="427">
        <v>0</v>
      </c>
      <c r="BY74" s="428"/>
      <c r="BZ74" s="24"/>
      <c r="CA74" s="427">
        <f>BZ74-AY74</f>
        <v>0</v>
      </c>
      <c r="CB74" s="428">
        <f>CA74/AY74</f>
      </c>
      <c r="CC74" s="416">
        <v>0</v>
      </c>
      <c r="CD74" s="427">
        <f>CC74-AZ74</f>
        <v>0</v>
      </c>
      <c r="CE74" s="428">
        <f>CD74/AZ74</f>
      </c>
      <c r="CF74" s="416">
        <v>0</v>
      </c>
      <c r="CG74" s="427">
        <f>CF74-BA74</f>
        <v>0</v>
      </c>
      <c r="CH74" s="428">
        <f>CG74/BA74</f>
      </c>
      <c r="CI74" s="24"/>
      <c r="CJ74" s="427">
        <f>CI74-BB74</f>
        <v>0</v>
      </c>
      <c r="CK74" s="428">
        <f>CJ74/BB74</f>
      </c>
      <c r="CL74" s="416">
        <v>0</v>
      </c>
      <c r="CM74" s="42">
        <f>CL74-BC74</f>
        <v>0</v>
      </c>
      <c r="CN74" s="43">
        <f>CM74/BC74</f>
      </c>
      <c r="CO74" s="24"/>
      <c r="CP74" s="42">
        <f>CO74-BD74</f>
        <v>0</v>
      </c>
      <c r="CQ74" s="43">
        <f>CP74/BD74</f>
      </c>
      <c r="CR74" s="416">
        <v>0</v>
      </c>
      <c r="CS74" s="42">
        <f>CR74-BE74</f>
        <v>0</v>
      </c>
      <c r="CT74" s="43">
        <f>CS74/BE74</f>
      </c>
      <c r="CU74" s="24"/>
      <c r="CV74" s="42">
        <f>CU74-BF74</f>
        <v>0</v>
      </c>
      <c r="CW74" s="140">
        <f>CV74/BF74</f>
      </c>
    </row>
    <row r="75" ht="17" customHeight="1">
      <c r="A75" t="s" s="423">
        <v>187</v>
      </c>
      <c r="B75" s="416">
        <v>677</v>
      </c>
      <c r="C75" s="416">
        <v>557</v>
      </c>
      <c r="D75" s="416">
        <v>723</v>
      </c>
      <c r="E75" s="416">
        <v>1957</v>
      </c>
      <c r="F75" s="416">
        <v>1288</v>
      </c>
      <c r="G75" s="416">
        <v>806.0000000000001</v>
      </c>
      <c r="H75" s="416">
        <v>581</v>
      </c>
      <c r="I75" s="416">
        <v>2675</v>
      </c>
      <c r="J75" s="416">
        <v>4632</v>
      </c>
      <c r="K75" s="416">
        <v>784</v>
      </c>
      <c r="L75" s="416">
        <v>601.0000000000001</v>
      </c>
      <c r="M75" s="416">
        <v>748</v>
      </c>
      <c r="N75" s="416">
        <v>2133</v>
      </c>
      <c r="O75" s="416">
        <v>6765</v>
      </c>
      <c r="P75" s="416">
        <v>1112</v>
      </c>
      <c r="Q75" s="416">
        <v>657.9999999999999</v>
      </c>
      <c r="R75" s="416">
        <v>777</v>
      </c>
      <c r="S75" s="416">
        <v>2547</v>
      </c>
      <c r="T75" s="416">
        <v>9312</v>
      </c>
      <c r="U75" s="416">
        <v>623.9999999999999</v>
      </c>
      <c r="V75" s="416">
        <v>564</v>
      </c>
      <c r="W75" s="416">
        <v>594</v>
      </c>
      <c r="X75" s="416">
        <v>1782</v>
      </c>
      <c r="Y75" s="416">
        <v>939.0000000000002</v>
      </c>
      <c r="Z75" s="416">
        <v>432</v>
      </c>
      <c r="AA75" s="416">
        <v>554</v>
      </c>
      <c r="AB75" s="416">
        <v>1925</v>
      </c>
      <c r="AC75" s="416">
        <v>3707</v>
      </c>
      <c r="AD75" s="416">
        <v>938</v>
      </c>
      <c r="AE75" s="416">
        <v>796</v>
      </c>
      <c r="AF75" s="416">
        <v>671.9999999999999</v>
      </c>
      <c r="AG75" s="416">
        <v>2406</v>
      </c>
      <c r="AH75" s="416">
        <v>6113</v>
      </c>
      <c r="AI75" s="416">
        <v>696</v>
      </c>
      <c r="AJ75" s="416">
        <v>726</v>
      </c>
      <c r="AK75" s="416">
        <v>652.9999999999999</v>
      </c>
      <c r="AL75" s="416">
        <v>2075</v>
      </c>
      <c r="AM75" s="416">
        <v>8188</v>
      </c>
      <c r="AN75" s="416">
        <v>646.9999999999999</v>
      </c>
      <c r="AO75" s="416">
        <v>580</v>
      </c>
      <c r="AP75" s="416">
        <v>741.0312</v>
      </c>
      <c r="AQ75" s="416">
        <v>1968.0312</v>
      </c>
      <c r="AR75" s="416">
        <v>879.0000000000001</v>
      </c>
      <c r="AS75" s="416">
        <v>460</v>
      </c>
      <c r="AT75" s="416">
        <v>659.0015999999999</v>
      </c>
      <c r="AU75" s="416">
        <v>1998.0016</v>
      </c>
      <c r="AV75" s="416">
        <v>3966.0328</v>
      </c>
      <c r="AW75" s="416">
        <v>367</v>
      </c>
      <c r="AX75" s="416">
        <v>629</v>
      </c>
      <c r="AY75" s="416">
        <v>718.9486000000001</v>
      </c>
      <c r="AZ75" s="416">
        <v>1714.9486</v>
      </c>
      <c r="BA75" s="416">
        <v>5680.981400000001</v>
      </c>
      <c r="BB75" s="416">
        <v>555.0011999999999</v>
      </c>
      <c r="BC75" s="416">
        <v>794</v>
      </c>
      <c r="BD75" s="416">
        <v>625</v>
      </c>
      <c r="BE75" s="416">
        <v>1974.0012</v>
      </c>
      <c r="BF75" s="416">
        <v>7654.9826</v>
      </c>
      <c r="BG75" s="416">
        <v>-432.0185999999994</v>
      </c>
      <c r="BH75" s="314">
        <v>-0.06509738641914997</v>
      </c>
      <c r="BI75" s="416">
        <v>631</v>
      </c>
      <c r="BJ75" s="416">
        <v>549</v>
      </c>
      <c r="BK75" s="416">
        <v>685</v>
      </c>
      <c r="BL75" s="416">
        <v>1865</v>
      </c>
      <c r="BM75" s="416">
        <v>832</v>
      </c>
      <c r="BN75" s="416">
        <v>450</v>
      </c>
      <c r="BO75" s="416">
        <v>290</v>
      </c>
      <c r="BP75" s="416">
        <v>1572</v>
      </c>
      <c r="BQ75" s="416">
        <v>3437</v>
      </c>
      <c r="BR75" s="416">
        <v>-529.0328</v>
      </c>
      <c r="BS75" s="314">
        <v>-0.1333909290916606</v>
      </c>
      <c r="BT75" s="416">
        <v>443</v>
      </c>
      <c r="BU75" s="416">
        <v>76</v>
      </c>
      <c r="BV75" s="314">
        <v>0.2070844686648501</v>
      </c>
      <c r="BW75" s="416">
        <v>439</v>
      </c>
      <c r="BX75" s="427">
        <v>-190</v>
      </c>
      <c r="BY75" s="428">
        <v>-0.302066772655008</v>
      </c>
      <c r="BZ75" s="416">
        <v>562</v>
      </c>
      <c r="CA75" s="427">
        <f>BZ75-AY75</f>
        <v>-156.9486000000001</v>
      </c>
      <c r="CB75" s="428">
        <f>CA75/AY75</f>
        <v>-0.2183029496128097</v>
      </c>
      <c r="CC75" s="416">
        <v>1444</v>
      </c>
      <c r="CD75" s="427">
        <f>CC75-AZ75</f>
        <v>-270.9486000000002</v>
      </c>
      <c r="CE75" s="428">
        <f>CD75/AZ75</f>
        <v>-0.1579922570274119</v>
      </c>
      <c r="CF75" s="416">
        <v>4881</v>
      </c>
      <c r="CG75" s="427">
        <f>CF75-BA75</f>
        <v>-799.9814000000006</v>
      </c>
      <c r="CH75" s="428">
        <f>CG75/BA75</f>
        <v>-0.1408174650950275</v>
      </c>
      <c r="CI75" s="416">
        <v>580</v>
      </c>
      <c r="CJ75" s="427">
        <f>CI75-BB75</f>
        <v>24.99880000000007</v>
      </c>
      <c r="CK75" s="428">
        <f>CJ75/BB75</f>
        <v>0.04504278549307655</v>
      </c>
      <c r="CL75" s="416">
        <v>601</v>
      </c>
      <c r="CM75" s="42">
        <f>CL75-BC75</f>
        <v>-193</v>
      </c>
      <c r="CN75" s="43">
        <f>CM75/BC75</f>
        <v>-0.2430730478589421</v>
      </c>
      <c r="CO75" s="416">
        <v>632</v>
      </c>
      <c r="CP75" s="42">
        <f>CO75-BD75</f>
        <v>7</v>
      </c>
      <c r="CQ75" s="43">
        <f>CP75/BD75</f>
        <v>0.0112</v>
      </c>
      <c r="CR75" s="416">
        <v>1813</v>
      </c>
      <c r="CS75" s="42">
        <f>CR75-BE75</f>
        <v>-161.0011999999999</v>
      </c>
      <c r="CT75" s="43">
        <f>CS75/BE75</f>
        <v>-0.08156084200961981</v>
      </c>
      <c r="CU75" s="416">
        <v>6694</v>
      </c>
      <c r="CV75" s="42">
        <f>CU75-BF75</f>
        <v>-960.9826000000003</v>
      </c>
      <c r="CW75" s="140">
        <f>CV75/BF75</f>
        <v>-0.1255368758121018</v>
      </c>
    </row>
    <row r="76" ht="17" customHeight="1">
      <c r="A76" t="s" s="423">
        <v>188</v>
      </c>
      <c r="B76" s="416">
        <v>184</v>
      </c>
      <c r="C76" s="416">
        <v>212</v>
      </c>
      <c r="D76" s="416">
        <v>240</v>
      </c>
      <c r="E76" s="416">
        <v>636</v>
      </c>
      <c r="F76" s="416">
        <v>1436</v>
      </c>
      <c r="G76" s="416">
        <v>142</v>
      </c>
      <c r="H76" s="416">
        <v>150</v>
      </c>
      <c r="I76" s="416">
        <v>1728</v>
      </c>
      <c r="J76" s="416">
        <v>2364</v>
      </c>
      <c r="K76" s="416">
        <v>416</v>
      </c>
      <c r="L76" s="416">
        <v>236</v>
      </c>
      <c r="M76" s="416">
        <v>761.9999999999999</v>
      </c>
      <c r="N76" s="416">
        <v>1414</v>
      </c>
      <c r="O76" s="416">
        <v>3778</v>
      </c>
      <c r="P76" s="416">
        <v>413</v>
      </c>
      <c r="Q76" s="416">
        <v>274</v>
      </c>
      <c r="R76" s="416">
        <v>273</v>
      </c>
      <c r="S76" s="416">
        <v>960</v>
      </c>
      <c r="T76" s="416">
        <v>4738</v>
      </c>
      <c r="U76" s="416">
        <v>199</v>
      </c>
      <c r="V76" s="416">
        <v>135</v>
      </c>
      <c r="W76" s="416">
        <v>560</v>
      </c>
      <c r="X76" s="416">
        <v>894</v>
      </c>
      <c r="Y76" s="416">
        <v>310</v>
      </c>
      <c r="Z76" s="416">
        <v>244</v>
      </c>
      <c r="AA76" s="416">
        <v>395.9999999999999</v>
      </c>
      <c r="AB76" s="416">
        <v>950</v>
      </c>
      <c r="AC76" s="416">
        <v>1844</v>
      </c>
      <c r="AD76" s="416">
        <v>345.0000000000001</v>
      </c>
      <c r="AE76" s="416">
        <v>521.0000000000001</v>
      </c>
      <c r="AF76" s="416">
        <v>597</v>
      </c>
      <c r="AG76" s="416">
        <v>1463</v>
      </c>
      <c r="AH76" s="416">
        <v>3307</v>
      </c>
      <c r="AI76" s="416">
        <v>257</v>
      </c>
      <c r="AJ76" s="416">
        <v>278</v>
      </c>
      <c r="AK76" s="416">
        <v>197</v>
      </c>
      <c r="AL76" s="416">
        <v>732</v>
      </c>
      <c r="AM76" s="416">
        <v>4039</v>
      </c>
      <c r="AN76" s="416">
        <v>190</v>
      </c>
      <c r="AO76" s="416">
        <v>145</v>
      </c>
      <c r="AP76" s="416">
        <v>608.0116</v>
      </c>
      <c r="AQ76" s="416">
        <v>943.0116</v>
      </c>
      <c r="AR76" s="416">
        <v>749</v>
      </c>
      <c r="AS76" s="416">
        <v>551</v>
      </c>
      <c r="AT76" s="416">
        <v>379.998</v>
      </c>
      <c r="AU76" s="416">
        <v>1679.998</v>
      </c>
      <c r="AV76" s="416">
        <v>2623.0096</v>
      </c>
      <c r="AW76" s="416">
        <v>350</v>
      </c>
      <c r="AX76" s="416">
        <v>112</v>
      </c>
      <c r="AY76" s="416">
        <v>179.0022</v>
      </c>
      <c r="AZ76" s="416">
        <v>641.0022</v>
      </c>
      <c r="BA76" s="416">
        <v>3264.0118</v>
      </c>
      <c r="BB76" s="416">
        <v>158.004</v>
      </c>
      <c r="BC76" s="416">
        <v>232</v>
      </c>
      <c r="BD76" s="416">
        <v>234</v>
      </c>
      <c r="BE76" s="416">
        <v>624.004</v>
      </c>
      <c r="BF76" s="416">
        <v>3888.0158</v>
      </c>
      <c r="BG76" s="416">
        <v>-42.98819999999978</v>
      </c>
      <c r="BH76" s="314">
        <v>-0.03738157959891064</v>
      </c>
      <c r="BI76" s="416">
        <v>204</v>
      </c>
      <c r="BJ76" s="416">
        <v>129</v>
      </c>
      <c r="BK76" s="416">
        <v>602</v>
      </c>
      <c r="BL76" s="416">
        <v>935</v>
      </c>
      <c r="BM76" s="416">
        <v>318</v>
      </c>
      <c r="BN76" s="416">
        <v>153</v>
      </c>
      <c r="BO76" s="416">
        <v>477</v>
      </c>
      <c r="BP76" s="416">
        <v>948</v>
      </c>
      <c r="BQ76" s="416">
        <v>1883</v>
      </c>
      <c r="BR76" s="416">
        <v>-740.0096000000003</v>
      </c>
      <c r="BS76" s="314">
        <v>-0.2821223376384136</v>
      </c>
      <c r="BT76" s="416">
        <v>724</v>
      </c>
      <c r="BU76" s="416">
        <v>374</v>
      </c>
      <c r="BV76" s="314">
        <v>1.068571428571429</v>
      </c>
      <c r="BW76" s="416">
        <v>129</v>
      </c>
      <c r="BX76" s="427">
        <v>17</v>
      </c>
      <c r="BY76" s="428">
        <v>0.1517857142857143</v>
      </c>
      <c r="BZ76" s="416">
        <v>126</v>
      </c>
      <c r="CA76" s="427">
        <f>BZ76-AY76</f>
        <v>-53.00219999999999</v>
      </c>
      <c r="CB76" s="428">
        <f>CA76/AY76</f>
        <v>-0.2960980367839054</v>
      </c>
      <c r="CC76" s="416">
        <v>979</v>
      </c>
      <c r="CD76" s="427">
        <f>CC76-AZ76</f>
        <v>337.9978</v>
      </c>
      <c r="CE76" s="428">
        <f>CD76/AZ76</f>
        <v>0.5272958501546484</v>
      </c>
      <c r="CF76" s="416">
        <v>2862</v>
      </c>
      <c r="CG76" s="427">
        <f>CF76-BA76</f>
        <v>-402.0118000000002</v>
      </c>
      <c r="CH76" s="428">
        <f>CG76/BA76</f>
        <v>-0.1231649346365721</v>
      </c>
      <c r="CI76" s="416">
        <v>144</v>
      </c>
      <c r="CJ76" s="427">
        <f>CI76-BB76</f>
        <v>-14.00399999999999</v>
      </c>
      <c r="CK76" s="428">
        <f>CJ76/BB76</f>
        <v>-0.08863066757803595</v>
      </c>
      <c r="CL76" s="416">
        <v>240</v>
      </c>
      <c r="CM76" s="42">
        <f>CL76-BC76</f>
        <v>8</v>
      </c>
      <c r="CN76" s="43">
        <f>CM76/BC76</f>
        <v>0.03448275862068965</v>
      </c>
      <c r="CO76" s="416">
        <v>233</v>
      </c>
      <c r="CP76" s="42">
        <f>CO76-BD76</f>
        <v>-0.9999999999999716</v>
      </c>
      <c r="CQ76" s="43">
        <f>CP76/BD76</f>
        <v>-0.004273504273504153</v>
      </c>
      <c r="CR76" s="416">
        <v>617</v>
      </c>
      <c r="CS76" s="42">
        <f>CR76-BE76</f>
        <v>-7.004000000000019</v>
      </c>
      <c r="CT76" s="43">
        <f>CS76/BE76</f>
        <v>-0.01122428702380116</v>
      </c>
      <c r="CU76" s="416">
        <v>3479</v>
      </c>
      <c r="CV76" s="42">
        <f>CU76-BF76</f>
        <v>-409.0158000000001</v>
      </c>
      <c r="CW76" s="140">
        <f>CV76/BF76</f>
        <v>-0.1051991095303677</v>
      </c>
    </row>
    <row r="77" ht="17" customHeight="1">
      <c r="A77" s="424"/>
      <c r="B77" s="24"/>
      <c r="C77" s="24"/>
      <c r="D77" s="24"/>
      <c r="E77" s="416">
        <v>0</v>
      </c>
      <c r="F77" s="24"/>
      <c r="G77" s="24"/>
      <c r="H77" s="24"/>
      <c r="I77" s="416">
        <v>0</v>
      </c>
      <c r="J77" s="24"/>
      <c r="K77" s="24"/>
      <c r="L77" s="24"/>
      <c r="M77" s="24"/>
      <c r="N77" s="416">
        <v>0</v>
      </c>
      <c r="O77" s="416">
        <v>0</v>
      </c>
      <c r="P77" s="24"/>
      <c r="Q77" s="24"/>
      <c r="R77" s="24"/>
      <c r="S77" s="416">
        <v>0</v>
      </c>
      <c r="T77" s="416">
        <v>0</v>
      </c>
      <c r="U77" s="24"/>
      <c r="V77" s="24"/>
      <c r="W77" s="24"/>
      <c r="X77" s="416">
        <v>0</v>
      </c>
      <c r="Y77" s="24"/>
      <c r="Z77" s="24"/>
      <c r="AA77" s="24"/>
      <c r="AB77" s="416">
        <v>0</v>
      </c>
      <c r="AC77" s="416">
        <v>0</v>
      </c>
      <c r="AD77" s="24"/>
      <c r="AE77" s="24"/>
      <c r="AF77" s="24"/>
      <c r="AG77" s="416">
        <v>0</v>
      </c>
      <c r="AH77" s="416">
        <v>0</v>
      </c>
      <c r="AI77" s="24"/>
      <c r="AJ77" s="24"/>
      <c r="AK77" s="24"/>
      <c r="AL77" s="416">
        <v>0</v>
      </c>
      <c r="AM77" s="416">
        <v>0</v>
      </c>
      <c r="AN77" s="24"/>
      <c r="AO77" s="24"/>
      <c r="AP77" s="24"/>
      <c r="AQ77" s="416">
        <v>0</v>
      </c>
      <c r="AR77" s="24"/>
      <c r="AS77" s="24"/>
      <c r="AT77" s="24"/>
      <c r="AU77" s="416">
        <v>0</v>
      </c>
      <c r="AV77" s="416">
        <v>0</v>
      </c>
      <c r="AW77" s="24"/>
      <c r="AX77" s="24"/>
      <c r="AY77" s="24"/>
      <c r="AZ77" s="416">
        <v>0</v>
      </c>
      <c r="BA77" s="416">
        <v>0</v>
      </c>
      <c r="BB77" s="24"/>
      <c r="BC77" s="24"/>
      <c r="BD77" s="24"/>
      <c r="BE77" s="416">
        <v>0</v>
      </c>
      <c r="BF77" s="416">
        <v>0</v>
      </c>
      <c r="BG77" s="416">
        <v>0</v>
      </c>
      <c r="BH77" s="314"/>
      <c r="BI77" s="24"/>
      <c r="BJ77" s="24"/>
      <c r="BK77" s="24"/>
      <c r="BL77" s="416">
        <v>0</v>
      </c>
      <c r="BM77" s="24"/>
      <c r="BN77" s="24"/>
      <c r="BO77" s="24"/>
      <c r="BP77" s="416">
        <v>0</v>
      </c>
      <c r="BQ77" s="416">
        <v>0</v>
      </c>
      <c r="BR77" s="416">
        <v>0</v>
      </c>
      <c r="BS77" s="314"/>
      <c r="BT77" s="416">
        <v>0</v>
      </c>
      <c r="BU77" s="416">
        <v>0</v>
      </c>
      <c r="BV77" s="314"/>
      <c r="BW77" s="24"/>
      <c r="BX77" s="427">
        <v>0</v>
      </c>
      <c r="BY77" s="428"/>
      <c r="BZ77" s="24"/>
      <c r="CA77" s="427">
        <f>BZ77-AY77</f>
        <v>0</v>
      </c>
      <c r="CB77" s="428">
        <f>CA77/AY77</f>
      </c>
      <c r="CC77" s="416">
        <v>0</v>
      </c>
      <c r="CD77" s="427">
        <f>CC77-AZ77</f>
        <v>0</v>
      </c>
      <c r="CE77" s="428">
        <f>CD77/AZ77</f>
      </c>
      <c r="CF77" s="416">
        <v>0</v>
      </c>
      <c r="CG77" s="427">
        <f>CF77-BA77</f>
        <v>0</v>
      </c>
      <c r="CH77" s="428">
        <f>CG77/BA77</f>
      </c>
      <c r="CI77" s="24"/>
      <c r="CJ77" s="427">
        <f>CI77-BB77</f>
        <v>0</v>
      </c>
      <c r="CK77" s="428">
        <f>CJ77/BB77</f>
      </c>
      <c r="CL77" s="24"/>
      <c r="CM77" s="42">
        <f>CL77-BC77</f>
        <v>0</v>
      </c>
      <c r="CN77" s="43">
        <f>CM77/BC77</f>
      </c>
      <c r="CO77" s="24"/>
      <c r="CP77" s="42">
        <f>CO77-BD77</f>
        <v>0</v>
      </c>
      <c r="CQ77" s="43">
        <f>CP77/BD77</f>
      </c>
      <c r="CR77" s="416">
        <v>0</v>
      </c>
      <c r="CS77" s="42">
        <f>CR77-BE77</f>
        <v>0</v>
      </c>
      <c r="CT77" s="43">
        <f>CS77/BE77</f>
      </c>
      <c r="CU77" s="416">
        <v>0</v>
      </c>
      <c r="CV77" s="42">
        <f>CU77-BF77</f>
        <v>0</v>
      </c>
      <c r="CW77" s="140">
        <f>CV77/BF77</f>
      </c>
    </row>
    <row r="78" ht="17" customHeight="1">
      <c r="A78" t="s" s="71">
        <v>115</v>
      </c>
      <c r="B78" s="416">
        <v>12553</v>
      </c>
      <c r="C78" s="416">
        <v>11957</v>
      </c>
      <c r="D78" s="416">
        <v>9485</v>
      </c>
      <c r="E78" s="416">
        <v>33995</v>
      </c>
      <c r="F78" s="416">
        <v>8756</v>
      </c>
      <c r="G78" s="416">
        <v>7767</v>
      </c>
      <c r="H78" s="416">
        <v>5633</v>
      </c>
      <c r="I78" s="416">
        <v>22156</v>
      </c>
      <c r="J78" s="416">
        <v>56151</v>
      </c>
      <c r="K78" s="416">
        <v>4557.329000000001</v>
      </c>
      <c r="L78" s="416">
        <v>4827.496</v>
      </c>
      <c r="M78" s="416">
        <v>7429</v>
      </c>
      <c r="N78" s="416">
        <v>16813.825</v>
      </c>
      <c r="O78" s="416">
        <v>72964.825</v>
      </c>
      <c r="P78" s="416">
        <v>8514</v>
      </c>
      <c r="Q78" s="416">
        <v>10571</v>
      </c>
      <c r="R78" s="416"/>
      <c r="S78" s="416"/>
      <c r="T78" s="416"/>
      <c r="U78" s="416">
        <v>12247</v>
      </c>
      <c r="V78" s="416">
        <v>10935</v>
      </c>
      <c r="W78" s="416">
        <v>10226</v>
      </c>
      <c r="X78" s="416">
        <v>33408</v>
      </c>
      <c r="Y78" s="416">
        <v>9174</v>
      </c>
      <c r="Z78" s="416">
        <v>7463</v>
      </c>
      <c r="AA78" s="416">
        <v>4968</v>
      </c>
      <c r="AB78" s="416">
        <v>21605</v>
      </c>
      <c r="AC78" s="416">
        <v>55013</v>
      </c>
      <c r="AD78" s="416">
        <v>4536.681</v>
      </c>
      <c r="AE78" s="416">
        <v>5148.316000644311</v>
      </c>
      <c r="AF78" s="416">
        <v>7122</v>
      </c>
      <c r="AG78" s="416">
        <v>16806.997000644311</v>
      </c>
      <c r="AH78" s="416">
        <v>71819.9970006443</v>
      </c>
      <c r="AI78" s="416">
        <v>8930.739</v>
      </c>
      <c r="AJ78" s="416">
        <v>12552.368</v>
      </c>
      <c r="AK78" s="416">
        <v>10783.575</v>
      </c>
      <c r="AL78" s="416">
        <v>32266.682</v>
      </c>
      <c r="AM78" s="416">
        <v>104086.6790006443</v>
      </c>
      <c r="AN78" s="416">
        <v>13039.267</v>
      </c>
      <c r="AO78" s="416">
        <v>11946.606</v>
      </c>
      <c r="AP78" s="416">
        <v>8921</v>
      </c>
      <c r="AQ78" s="416">
        <v>33906.873</v>
      </c>
      <c r="AR78" s="416">
        <v>8933.041999999999</v>
      </c>
      <c r="AS78" s="416">
        <v>8237.995000000001</v>
      </c>
      <c r="AT78" s="416">
        <v>4702</v>
      </c>
      <c r="AU78" s="416">
        <v>21873.037</v>
      </c>
      <c r="AV78" s="416">
        <v>55779.91</v>
      </c>
      <c r="AW78" s="416">
        <v>4766.088</v>
      </c>
      <c r="AX78" s="416">
        <v>5259.3</v>
      </c>
      <c r="AY78" s="416">
        <v>7304</v>
      </c>
      <c r="AZ78" s="416">
        <v>17329.388</v>
      </c>
      <c r="BA78" s="416">
        <v>73109.298000000010</v>
      </c>
      <c r="BB78" s="416">
        <v>8702.079</v>
      </c>
      <c r="BC78" s="416">
        <v>10751</v>
      </c>
      <c r="BD78" s="416">
        <v>10873</v>
      </c>
      <c r="BE78" s="416">
        <v>30326.079</v>
      </c>
      <c r="BF78" s="416">
        <v>103435.377</v>
      </c>
      <c r="BG78" s="416">
        <v>1289.300999355706</v>
      </c>
      <c r="BH78" s="314">
        <v>-0.006257304074811176</v>
      </c>
      <c r="BI78" s="416">
        <v>12379</v>
      </c>
      <c r="BJ78" s="416">
        <v>12077</v>
      </c>
      <c r="BK78" s="416">
        <v>9643.700000000001</v>
      </c>
      <c r="BL78" s="416">
        <v>34099.7</v>
      </c>
      <c r="BM78" s="416">
        <v>9036.6</v>
      </c>
      <c r="BN78" s="416">
        <v>7627.5</v>
      </c>
      <c r="BO78" s="416">
        <v>5717</v>
      </c>
      <c r="BP78" s="416">
        <v>22381.1</v>
      </c>
      <c r="BQ78" s="416">
        <v>56480.8</v>
      </c>
      <c r="BR78" s="416">
        <v>700.8899999999921</v>
      </c>
      <c r="BS78" s="314">
        <v>0.01256527663812997</v>
      </c>
      <c r="BT78" s="416">
        <v>4636.8</v>
      </c>
      <c r="BU78" s="416">
        <v>-129.2879999999996</v>
      </c>
      <c r="BV78" s="314">
        <v>-0.02712664978070056</v>
      </c>
      <c r="BW78" s="416">
        <v>4835.8</v>
      </c>
      <c r="BX78" s="427">
        <v>-423.5</v>
      </c>
      <c r="BY78" s="428">
        <v>-0.08052402410967238</v>
      </c>
      <c r="BZ78" s="416">
        <v>6992</v>
      </c>
      <c r="CA78" s="427">
        <f>BZ78-AY78</f>
        <v>-312</v>
      </c>
      <c r="CB78" s="428">
        <f>CA78/AY78</f>
        <v>-0.04271631982475356</v>
      </c>
      <c r="CC78" s="416">
        <v>16464.6</v>
      </c>
      <c r="CD78" s="427">
        <f>CC78-AZ78</f>
        <v>-864.7880000000005</v>
      </c>
      <c r="CE78" s="428">
        <f>CD78/AZ78</f>
        <v>-0.04990297406925164</v>
      </c>
      <c r="CF78" s="416">
        <v>72945.399999999994</v>
      </c>
      <c r="CG78" s="427">
        <f>CF78-BA78</f>
        <v>-163.8980000000156</v>
      </c>
      <c r="CH78" s="428">
        <f>CG78/BA78</f>
        <v>-0.002241821553258733</v>
      </c>
      <c r="CI78" s="416">
        <v>8573.200000000001</v>
      </c>
      <c r="CJ78" s="427">
        <f>CI78-BB78</f>
        <v>-128.878999999999</v>
      </c>
      <c r="CK78" s="428">
        <f>CJ78/BB78</f>
        <v>-0.01481013904838131</v>
      </c>
      <c r="CL78" s="416">
        <v>10604.6</v>
      </c>
      <c r="CM78" s="42">
        <f>CL78-BC78</f>
        <v>-146.3999999999996</v>
      </c>
      <c r="CN78" s="43">
        <f>CM78/BC78</f>
        <v>-0.01361733792205373</v>
      </c>
      <c r="CO78" s="416">
        <v>12377.6</v>
      </c>
      <c r="CP78" s="42">
        <f>CO78-BD78</f>
        <v>1504.6</v>
      </c>
      <c r="CQ78" s="43">
        <f>CP78/BD78</f>
        <v>0.1383794720868206</v>
      </c>
      <c r="CR78" s="416">
        <v>31555.4</v>
      </c>
      <c r="CS78" s="42">
        <f>CR78-BE78</f>
        <v>1229.321000000004</v>
      </c>
      <c r="CT78" s="43">
        <f>CS78/BE78</f>
        <v>0.04053676045623978</v>
      </c>
      <c r="CU78" s="416">
        <v>104500.7</v>
      </c>
      <c r="CV78" s="42">
        <f>CU78-BF78</f>
        <v>1065.322999999975</v>
      </c>
      <c r="CW78" s="140">
        <f>CV78/BF78</f>
        <v>0.01029940655603715</v>
      </c>
    </row>
    <row r="79" ht="17" customHeight="1">
      <c r="A79" t="s" s="71">
        <v>116</v>
      </c>
      <c r="B79" s="416">
        <v>845.600002029120</v>
      </c>
      <c r="C79" s="416">
        <v>876.4860073128001</v>
      </c>
      <c r="D79" s="416">
        <v>450.136000633942</v>
      </c>
      <c r="E79" s="416">
        <v>2172.222009975862</v>
      </c>
      <c r="F79" s="416">
        <v>131.922000042888</v>
      </c>
      <c r="G79" s="416"/>
      <c r="H79" s="416"/>
      <c r="I79" s="416"/>
      <c r="J79" s="416"/>
      <c r="K79" s="416"/>
      <c r="L79" s="416"/>
      <c r="M79" s="416"/>
      <c r="N79" s="416"/>
      <c r="O79" s="416"/>
      <c r="P79" s="416">
        <v>299.776</v>
      </c>
      <c r="Q79" s="416">
        <v>737.2119999999999</v>
      </c>
      <c r="R79" s="416">
        <v>486.7169999999999</v>
      </c>
      <c r="S79" s="416">
        <v>1523.705</v>
      </c>
      <c r="T79" s="416"/>
      <c r="U79" s="416">
        <v>370.4060001709229</v>
      </c>
      <c r="V79" s="416">
        <v>390.097999961280</v>
      </c>
      <c r="W79" s="416">
        <v>331.654000025425</v>
      </c>
      <c r="X79" s="416">
        <v>1092.158000157628</v>
      </c>
      <c r="Y79" s="416">
        <v>239.390999904672</v>
      </c>
      <c r="Z79" s="416"/>
      <c r="AA79" s="416"/>
      <c r="AB79" s="416"/>
      <c r="AC79" s="416"/>
      <c r="AD79" s="416"/>
      <c r="AE79" s="416"/>
      <c r="AF79" s="416"/>
      <c r="AG79" s="416"/>
      <c r="AH79" s="416">
        <v>1331.5490000623</v>
      </c>
      <c r="AI79" s="416">
        <v>536.1331270796724</v>
      </c>
      <c r="AJ79" s="416">
        <v>2887.667</v>
      </c>
      <c r="AK79" s="416">
        <v>2499.063</v>
      </c>
      <c r="AL79" s="416">
        <v>5922.863127079672</v>
      </c>
      <c r="AM79" s="416">
        <v>7254.412127141972</v>
      </c>
      <c r="AN79" s="416">
        <v>678.24</v>
      </c>
      <c r="AO79" s="416">
        <v>728.383</v>
      </c>
      <c r="AP79" s="416">
        <v>255</v>
      </c>
      <c r="AQ79" s="416">
        <v>1662</v>
      </c>
      <c r="AR79" s="416">
        <v>708.914</v>
      </c>
      <c r="AS79" s="416">
        <v>126.748</v>
      </c>
      <c r="AT79" s="24"/>
      <c r="AU79" s="416">
        <v>835.662</v>
      </c>
      <c r="AV79" s="416">
        <v>2497.662</v>
      </c>
      <c r="AW79" s="24"/>
      <c r="AX79" s="24"/>
      <c r="AY79" s="24"/>
      <c r="AZ79" s="416">
        <v>0</v>
      </c>
      <c r="BA79" s="416">
        <v>2497.662</v>
      </c>
      <c r="BB79" s="416">
        <v>51.56</v>
      </c>
      <c r="BC79" s="422">
        <v>565</v>
      </c>
      <c r="BD79" s="416">
        <v>577</v>
      </c>
      <c r="BE79" s="416">
        <v>1193.56</v>
      </c>
      <c r="BF79" s="416">
        <v>3691.222</v>
      </c>
      <c r="BG79" s="416">
        <v>1166.1129999377</v>
      </c>
      <c r="BH79" s="314">
        <v>-0.4911755859321113</v>
      </c>
      <c r="BI79" s="416">
        <v>622</v>
      </c>
      <c r="BJ79" s="416">
        <v>485</v>
      </c>
      <c r="BK79" s="416">
        <v>509</v>
      </c>
      <c r="BL79" s="416">
        <v>1616</v>
      </c>
      <c r="BM79" s="416">
        <v>341</v>
      </c>
      <c r="BN79" s="416">
        <v>0</v>
      </c>
      <c r="BO79" s="24"/>
      <c r="BP79" s="416">
        <v>341</v>
      </c>
      <c r="BQ79" s="416">
        <v>1957</v>
      </c>
      <c r="BR79" s="416">
        <v>-540.6620000000003</v>
      </c>
      <c r="BS79" s="314">
        <v>-0.2164672401630005</v>
      </c>
      <c r="BT79" s="416">
        <v>0</v>
      </c>
      <c r="BU79" s="416">
        <v>0</v>
      </c>
      <c r="BV79" s="314"/>
      <c r="BW79" s="24"/>
      <c r="BX79" s="427">
        <v>0</v>
      </c>
      <c r="BY79" s="428"/>
      <c r="BZ79" s="24"/>
      <c r="CA79" s="427">
        <f>BZ79-AY79</f>
        <v>0</v>
      </c>
      <c r="CB79" s="428">
        <f>CA79/AY79</f>
      </c>
      <c r="CC79" s="416">
        <v>0</v>
      </c>
      <c r="CD79" s="427">
        <f>CC79-AZ79</f>
        <v>0</v>
      </c>
      <c r="CE79" s="428">
        <f>CD79/AZ79</f>
      </c>
      <c r="CF79" s="416">
        <v>1957</v>
      </c>
      <c r="CG79" s="427">
        <f>CF79-BA79</f>
        <v>-540.6620000000003</v>
      </c>
      <c r="CH79" s="428">
        <f>CG79/BA79</f>
        <v>-0.2164672401630005</v>
      </c>
      <c r="CI79" s="416">
        <v>150.279</v>
      </c>
      <c r="CJ79" s="427">
        <f>CI79-BB79</f>
        <v>98.71899999999999</v>
      </c>
      <c r="CK79" s="428">
        <f>CJ79/BB79</f>
        <v>1.914643134212568</v>
      </c>
      <c r="CL79" s="416">
        <v>567.5650000000001</v>
      </c>
      <c r="CM79" s="42">
        <f>CL79-BC79</f>
        <v>2.565000000000055</v>
      </c>
      <c r="CN79" s="43">
        <f>CM79/BC79</f>
        <v>0.004539823008849654</v>
      </c>
      <c r="CO79" s="416">
        <v>669.549</v>
      </c>
      <c r="CP79" s="42">
        <f>CO79-BD79</f>
        <v>92.54899999999998</v>
      </c>
      <c r="CQ79" s="43">
        <f>CP79/BD79</f>
        <v>0.1603968804159445</v>
      </c>
      <c r="CR79" s="416">
        <v>1387.414</v>
      </c>
      <c r="CS79" s="42">
        <f>CR79-BE79</f>
        <v>193.854</v>
      </c>
      <c r="CT79" s="43">
        <f>CS79/BE79</f>
        <v>0.1624166359462449</v>
      </c>
      <c r="CU79" s="416">
        <v>3344.614</v>
      </c>
      <c r="CV79" s="42">
        <f>CU79-BF79</f>
        <v>-346.6080000000006</v>
      </c>
      <c r="CW79" s="140">
        <f>CV79/BF79</f>
        <v>-0.09390061069206908</v>
      </c>
    </row>
    <row r="80" ht="17" customHeight="1">
      <c r="A80" t="s" s="71">
        <v>157</v>
      </c>
      <c r="B80" s="24"/>
      <c r="C80" s="24"/>
      <c r="D80" s="24"/>
      <c r="E80" s="416">
        <v>0</v>
      </c>
      <c r="F80" s="24"/>
      <c r="G80" s="24"/>
      <c r="H80" s="24"/>
      <c r="I80" s="416">
        <v>0</v>
      </c>
      <c r="J80" s="24"/>
      <c r="K80" s="24"/>
      <c r="L80" s="24"/>
      <c r="M80" s="24"/>
      <c r="N80" s="416">
        <v>0</v>
      </c>
      <c r="O80" s="24"/>
      <c r="P80" s="24"/>
      <c r="Q80" s="24"/>
      <c r="R80" s="24"/>
      <c r="S80" s="416">
        <v>0</v>
      </c>
      <c r="T80" s="416">
        <v>0</v>
      </c>
      <c r="U80" s="24"/>
      <c r="V80" s="24"/>
      <c r="W80" s="24"/>
      <c r="X80" s="416">
        <v>0</v>
      </c>
      <c r="Y80" s="24"/>
      <c r="Z80" s="24"/>
      <c r="AA80" s="24"/>
      <c r="AB80" s="416">
        <v>0</v>
      </c>
      <c r="AC80" s="24"/>
      <c r="AD80" s="24"/>
      <c r="AE80" s="24"/>
      <c r="AF80" s="24"/>
      <c r="AG80" s="416">
        <v>0</v>
      </c>
      <c r="AH80" s="24"/>
      <c r="AI80" s="24"/>
      <c r="AJ80" s="24"/>
      <c r="AK80" s="24"/>
      <c r="AL80" s="416">
        <v>0</v>
      </c>
      <c r="AM80" s="416">
        <v>0</v>
      </c>
      <c r="AN80" s="24"/>
      <c r="AO80" s="24"/>
      <c r="AP80" s="24"/>
      <c r="AQ80" s="416">
        <v>0</v>
      </c>
      <c r="AR80" s="24"/>
      <c r="AS80" s="24"/>
      <c r="AT80" s="24"/>
      <c r="AU80" s="416">
        <v>0</v>
      </c>
      <c r="AV80" s="24"/>
      <c r="AW80" s="24"/>
      <c r="AX80" s="24"/>
      <c r="AY80" s="419"/>
      <c r="AZ80" s="416">
        <v>0</v>
      </c>
      <c r="BA80" s="24"/>
      <c r="BB80" s="24"/>
      <c r="BC80" s="24"/>
      <c r="BD80" s="24"/>
      <c r="BE80" s="416">
        <v>0</v>
      </c>
      <c r="BF80" s="416">
        <v>0</v>
      </c>
      <c r="BG80" s="416">
        <v>0</v>
      </c>
      <c r="BH80" s="314"/>
      <c r="BI80" s="24"/>
      <c r="BJ80" s="24"/>
      <c r="BK80" s="24"/>
      <c r="BL80" s="416">
        <v>0</v>
      </c>
      <c r="BM80" s="24"/>
      <c r="BN80" s="24"/>
      <c r="BO80" s="24"/>
      <c r="BP80" s="416">
        <v>0</v>
      </c>
      <c r="BQ80" s="24"/>
      <c r="BR80" s="416">
        <v>0</v>
      </c>
      <c r="BS80" s="314"/>
      <c r="BT80" s="416">
        <v>0</v>
      </c>
      <c r="BU80" s="416">
        <v>0</v>
      </c>
      <c r="BV80" s="314"/>
      <c r="BW80" s="24"/>
      <c r="BX80" s="427">
        <v>0</v>
      </c>
      <c r="BY80" s="428"/>
      <c r="BZ80" s="24"/>
      <c r="CA80" s="427">
        <f>BZ80-AY80</f>
        <v>0</v>
      </c>
      <c r="CB80" s="428">
        <f>CA80/AY80</f>
      </c>
      <c r="CC80" s="416">
        <v>0</v>
      </c>
      <c r="CD80" s="427">
        <f>CC80-AZ80</f>
        <v>0</v>
      </c>
      <c r="CE80" s="428">
        <f>CD80/AZ80</f>
      </c>
      <c r="CF80" s="24"/>
      <c r="CG80" s="427">
        <f>CF80-BA80</f>
        <v>0</v>
      </c>
      <c r="CH80" s="428">
        <f>CG80/BA80</f>
      </c>
      <c r="CI80" s="24"/>
      <c r="CJ80" s="427">
        <f>CI80-BB80</f>
        <v>0</v>
      </c>
      <c r="CK80" s="428">
        <f>CJ80/BB80</f>
      </c>
      <c r="CL80" s="24"/>
      <c r="CM80" s="42">
        <f>CL80-BC80</f>
        <v>0</v>
      </c>
      <c r="CN80" s="43">
        <f>CM80/BC80</f>
      </c>
      <c r="CO80" s="24"/>
      <c r="CP80" s="42">
        <f>CO80-BD80</f>
        <v>0</v>
      </c>
      <c r="CQ80" s="43">
        <f>CP80/BD80</f>
      </c>
      <c r="CR80" s="416">
        <v>0</v>
      </c>
      <c r="CS80" s="42">
        <f>CR80-BE80</f>
        <v>0</v>
      </c>
      <c r="CT80" s="43">
        <f>CS80/BE80</f>
      </c>
      <c r="CU80" s="416">
        <v>0</v>
      </c>
      <c r="CV80" s="42">
        <f>CU80-BF80</f>
        <v>0</v>
      </c>
      <c r="CW80" s="140">
        <f>CV80/BF80</f>
      </c>
    </row>
    <row r="81" ht="17" customHeight="1">
      <c r="A81" t="s" s="46">
        <v>118</v>
      </c>
      <c r="B81" s="415">
        <v>34430.950478333529</v>
      </c>
      <c r="C81" s="415">
        <v>31599.220475181774</v>
      </c>
      <c r="D81" s="415">
        <v>34032.7623589168</v>
      </c>
      <c r="E81" s="415">
        <v>100062.9333124321</v>
      </c>
      <c r="F81" s="415">
        <v>30119.820925301119</v>
      </c>
      <c r="G81" s="415">
        <v>26403.6595321947</v>
      </c>
      <c r="H81" s="415">
        <v>22571.532403541332</v>
      </c>
      <c r="I81" s="415">
        <v>79095.012861037161</v>
      </c>
      <c r="J81" s="415">
        <v>179157.9461734693</v>
      </c>
      <c r="K81" s="415">
        <v>19916.030944083308</v>
      </c>
      <c r="L81" s="415">
        <v>24047.058560351648</v>
      </c>
      <c r="M81" s="415">
        <v>31046.45</v>
      </c>
      <c r="N81" s="415">
        <v>75009.539504434943</v>
      </c>
      <c r="O81" s="415">
        <v>254167.4856779042</v>
      </c>
      <c r="P81" s="415">
        <v>34293.56</v>
      </c>
      <c r="Q81" s="415">
        <v>35442.648120452031</v>
      </c>
      <c r="R81" s="415">
        <v>37654.889379339780</v>
      </c>
      <c r="S81" s="415">
        <v>107391.0974997918</v>
      </c>
      <c r="T81" s="415">
        <v>361558.583177696</v>
      </c>
      <c r="U81" s="415">
        <v>37391.719056842070</v>
      </c>
      <c r="V81" s="415">
        <v>33506.271368739152</v>
      </c>
      <c r="W81" s="415">
        <v>36241.137691553333</v>
      </c>
      <c r="X81" s="415">
        <v>107139.1281171345</v>
      </c>
      <c r="Y81" s="415">
        <v>33212.248805750540</v>
      </c>
      <c r="Z81" s="415">
        <v>27150.117800541142</v>
      </c>
      <c r="AA81" s="415">
        <v>22183.261674422705</v>
      </c>
      <c r="AB81" s="415">
        <v>82545.628280714387</v>
      </c>
      <c r="AC81" s="415">
        <v>189684.7563978489</v>
      </c>
      <c r="AD81" s="415">
        <v>23111.837977908708</v>
      </c>
      <c r="AE81" s="415">
        <v>25866.7129800402</v>
      </c>
      <c r="AF81" s="415">
        <v>29587.91</v>
      </c>
      <c r="AG81" s="415">
        <v>78566.460957948919</v>
      </c>
      <c r="AH81" s="415">
        <v>268251.2173557978</v>
      </c>
      <c r="AI81" s="415">
        <v>36005.48</v>
      </c>
      <c r="AJ81" s="415">
        <v>36016.276275561293</v>
      </c>
      <c r="AK81" s="415">
        <v>36446.101701983192</v>
      </c>
      <c r="AL81" s="415">
        <v>108467.8579775445</v>
      </c>
      <c r="AM81" s="415">
        <v>376719.0753333423</v>
      </c>
      <c r="AN81" s="415">
        <v>21621.14</v>
      </c>
      <c r="AO81" s="415">
        <v>18314.1</v>
      </c>
      <c r="AP81" s="415">
        <v>21108.2532</v>
      </c>
      <c r="AQ81" s="415">
        <v>61042.3968</v>
      </c>
      <c r="AR81" s="415">
        <v>12931.862166563747</v>
      </c>
      <c r="AS81" s="415">
        <v>14284.777</v>
      </c>
      <c r="AT81" s="415">
        <v>11270.4324646</v>
      </c>
      <c r="AU81" s="415">
        <v>38487.071631163752</v>
      </c>
      <c r="AV81" s="415">
        <v>99529.468431163754</v>
      </c>
      <c r="AW81" s="415">
        <v>16003.668</v>
      </c>
      <c r="AX81" s="415">
        <v>17379.783</v>
      </c>
      <c r="AY81" s="415">
        <v>18089.5702914</v>
      </c>
      <c r="AZ81" s="415">
        <v>51473.0212914</v>
      </c>
      <c r="BA81" s="415">
        <v>151002.4897225637</v>
      </c>
      <c r="BB81" s="415">
        <v>14446.588</v>
      </c>
      <c r="BC81" s="415">
        <v>14570.51</v>
      </c>
      <c r="BD81" s="415">
        <v>15165.356</v>
      </c>
      <c r="BE81" s="415">
        <v>44182.454</v>
      </c>
      <c r="BF81" s="415">
        <v>195184.9437225637</v>
      </c>
      <c r="BG81" s="415">
        <v>-117248.7276332341</v>
      </c>
      <c r="BH81" s="244">
        <v>-0.4818819738558419</v>
      </c>
      <c r="BI81" s="415">
        <v>16157.2</v>
      </c>
      <c r="BJ81" s="415">
        <v>15407.42</v>
      </c>
      <c r="BK81" s="415">
        <v>15076.6</v>
      </c>
      <c r="BL81" s="415">
        <v>46636.319999999992</v>
      </c>
      <c r="BM81" s="415">
        <v>13956.5</v>
      </c>
      <c r="BN81" s="245">
        <v>13766.8</v>
      </c>
      <c r="BO81" s="245">
        <v>11056.6</v>
      </c>
      <c r="BP81" s="245">
        <v>38779.9</v>
      </c>
      <c r="BQ81" s="245">
        <v>85416.22</v>
      </c>
      <c r="BR81" s="415">
        <v>-14113.248431163753</v>
      </c>
      <c r="BS81" s="244">
        <v>-0.1417996966488846</v>
      </c>
      <c r="BT81" s="415">
        <v>9447.4</v>
      </c>
      <c r="BU81" s="415">
        <v>-6556.268000000002</v>
      </c>
      <c r="BV81" s="244">
        <v>-0.4096728325031487</v>
      </c>
      <c r="BW81" s="415">
        <v>10923.4</v>
      </c>
      <c r="BX81" s="42">
        <v>-6456.383</v>
      </c>
      <c r="BY81" s="43">
        <v>-0.3714881250243458</v>
      </c>
      <c r="BZ81" s="416">
        <v>17804.6</v>
      </c>
      <c r="CA81" s="42">
        <f>BZ81-AY81</f>
        <v>-284.9702914000009</v>
      </c>
      <c r="CB81" s="43">
        <f>CA81/AY81</f>
        <v>-0.01575329246684645</v>
      </c>
      <c r="CC81" s="416">
        <v>38175.4</v>
      </c>
      <c r="CD81" s="42">
        <f>CC81-AZ81</f>
        <v>-13297.6212914</v>
      </c>
      <c r="CE81" s="43">
        <f>CD81/AZ81</f>
        <v>-0.2583415730761026</v>
      </c>
      <c r="CF81" s="416">
        <v>123591.62</v>
      </c>
      <c r="CG81" s="42">
        <f>CF81-BA81</f>
        <v>-27410.869722563744</v>
      </c>
      <c r="CH81" s="43">
        <f>CG81/BA81</f>
        <v>-0.181525945518684</v>
      </c>
      <c r="CI81" s="416">
        <v>22663.4</v>
      </c>
      <c r="CJ81" s="42">
        <f>CI81-BB81</f>
        <v>8216.812000000002</v>
      </c>
      <c r="CK81" s="43">
        <f>CJ81/BB81</f>
        <v>0.5687718096480637</v>
      </c>
      <c r="CL81" s="416">
        <v>25130.4</v>
      </c>
      <c r="CM81" s="42">
        <f>CL81-BC81</f>
        <v>10559.89</v>
      </c>
      <c r="CN81" s="43">
        <f>CM81/BC81</f>
        <v>0.7247440206279672</v>
      </c>
      <c r="CO81" s="416">
        <v>27229.6</v>
      </c>
      <c r="CP81" s="42">
        <f>CO81-BD81</f>
        <v>12064.244</v>
      </c>
      <c r="CQ81" s="43">
        <f>CP81/BD81</f>
        <v>0.7955134056859596</v>
      </c>
      <c r="CR81" s="416">
        <v>75023.399999999994</v>
      </c>
      <c r="CS81" s="42">
        <f>CR81-BE81</f>
        <v>30840.946</v>
      </c>
      <c r="CT81" s="43">
        <f>CS81/BE81</f>
        <v>0.6980360574810986</v>
      </c>
      <c r="CU81" s="416">
        <v>198615.02</v>
      </c>
      <c r="CV81" s="42">
        <f>CU81-BF81</f>
        <v>3430.076277436252</v>
      </c>
      <c r="CW81" s="140">
        <f>CV81/BF81</f>
        <v>0.01757346756372648</v>
      </c>
    </row>
    <row r="82" ht="17" customHeight="1">
      <c r="A82" t="s" s="111">
        <v>119</v>
      </c>
      <c r="B82" s="416">
        <v>12747.59</v>
      </c>
      <c r="C82" s="416">
        <v>12015.41</v>
      </c>
      <c r="D82" s="416">
        <v>13038</v>
      </c>
      <c r="E82" s="416">
        <v>37801</v>
      </c>
      <c r="F82" s="416">
        <v>13304.59</v>
      </c>
      <c r="G82" s="416">
        <v>9963.419999999998</v>
      </c>
      <c r="H82" s="416">
        <v>9094.620000000001</v>
      </c>
      <c r="I82" s="416">
        <v>32362.63</v>
      </c>
      <c r="J82" s="416">
        <v>70163.63</v>
      </c>
      <c r="K82" s="416">
        <v>6149.48</v>
      </c>
      <c r="L82" s="416">
        <v>9488.030000000001</v>
      </c>
      <c r="M82" s="416">
        <v>12863.7</v>
      </c>
      <c r="N82" s="416">
        <v>28501.21</v>
      </c>
      <c r="O82" s="416">
        <v>98664.840000000011</v>
      </c>
      <c r="P82" s="416">
        <v>13813.57</v>
      </c>
      <c r="Q82" s="416">
        <v>14939.41</v>
      </c>
      <c r="R82" s="416">
        <v>16370.2631823039</v>
      </c>
      <c r="S82" s="416">
        <v>45123.2431823039</v>
      </c>
      <c r="T82" s="416">
        <v>143788.0831823039</v>
      </c>
      <c r="U82" s="416">
        <v>14594.93</v>
      </c>
      <c r="V82" s="416">
        <v>12759.7</v>
      </c>
      <c r="W82" s="416">
        <v>13894.608149615295</v>
      </c>
      <c r="X82" s="416">
        <v>41249.2381496153</v>
      </c>
      <c r="Y82" s="416">
        <v>14032.597323809949</v>
      </c>
      <c r="Z82" s="416">
        <v>10535.876098905344</v>
      </c>
      <c r="AA82" s="416">
        <v>9672.671956422850</v>
      </c>
      <c r="AB82" s="416">
        <v>34241.145379138143</v>
      </c>
      <c r="AC82" s="416">
        <v>75490.383528753446</v>
      </c>
      <c r="AD82" s="416">
        <v>10154.728045705720</v>
      </c>
      <c r="AE82" s="416">
        <v>11238.659444894785</v>
      </c>
      <c r="AF82" s="416">
        <v>11200</v>
      </c>
      <c r="AG82" s="416">
        <v>32593.387490600508</v>
      </c>
      <c r="AH82" s="416">
        <v>108083.771019354</v>
      </c>
      <c r="AI82" s="416">
        <v>14855.17</v>
      </c>
      <c r="AJ82" s="416">
        <v>14114.859083343867</v>
      </c>
      <c r="AK82" s="416">
        <v>14062.891352118791</v>
      </c>
      <c r="AL82" s="416">
        <v>43032.920435462656</v>
      </c>
      <c r="AM82" s="416">
        <v>151116.6914548166</v>
      </c>
      <c r="AN82" s="416">
        <v>7187.89</v>
      </c>
      <c r="AO82" s="416">
        <v>6080.8806</v>
      </c>
      <c r="AP82" s="416">
        <v>6630.2168</v>
      </c>
      <c r="AQ82" s="416">
        <v>19898.9874</v>
      </c>
      <c r="AR82" s="416">
        <v>5841.734899780232</v>
      </c>
      <c r="AS82" s="416">
        <v>6130.671</v>
      </c>
      <c r="AT82" s="416">
        <v>5306.9977818</v>
      </c>
      <c r="AU82" s="416">
        <v>17279.403681580232</v>
      </c>
      <c r="AV82" s="416">
        <v>37178.391081580237</v>
      </c>
      <c r="AW82" s="416">
        <v>5589.287</v>
      </c>
      <c r="AX82" s="416">
        <v>5466.712</v>
      </c>
      <c r="AY82" s="416">
        <v>5391.880664400001</v>
      </c>
      <c r="AZ82" s="416">
        <v>16447.8796644</v>
      </c>
      <c r="BA82" s="416">
        <v>53626.270745980233</v>
      </c>
      <c r="BB82" s="416">
        <v>5550.79</v>
      </c>
      <c r="BC82" s="416">
        <v>5960.84</v>
      </c>
      <c r="BD82" s="416">
        <v>6192.891</v>
      </c>
      <c r="BE82" s="416">
        <v>17704.521</v>
      </c>
      <c r="BF82" s="416">
        <v>71330.791745980241</v>
      </c>
      <c r="BG82" s="416">
        <v>-54457.500273373720</v>
      </c>
      <c r="BH82" s="314">
        <v>-0.5279754270737993</v>
      </c>
      <c r="BI82" s="416">
        <v>6128.2</v>
      </c>
      <c r="BJ82" s="416">
        <v>5583.86</v>
      </c>
      <c r="BK82" s="416">
        <v>6248.2</v>
      </c>
      <c r="BL82" s="416">
        <v>17960.26</v>
      </c>
      <c r="BM82" s="416">
        <v>5744.1</v>
      </c>
      <c r="BN82" s="416">
        <v>5823.3</v>
      </c>
      <c r="BO82" s="416">
        <v>5655.1</v>
      </c>
      <c r="BP82" s="416">
        <v>17222.5</v>
      </c>
      <c r="BQ82" s="416">
        <v>35182.759999999995</v>
      </c>
      <c r="BR82" s="416">
        <v>-1995.631081580243</v>
      </c>
      <c r="BS82" s="314">
        <v>-0.05367717707851439</v>
      </c>
      <c r="BT82" s="416">
        <v>5400.98</v>
      </c>
      <c r="BU82" s="416">
        <v>-188.3070000000007</v>
      </c>
      <c r="BV82" s="314">
        <v>-0.03369070151523811</v>
      </c>
      <c r="BW82" s="416">
        <v>5402.5</v>
      </c>
      <c r="BX82" s="42">
        <v>-64.21200000000044</v>
      </c>
      <c r="BY82" s="43">
        <v>-0.01174600015512075</v>
      </c>
      <c r="BZ82" s="416">
        <v>6112.88</v>
      </c>
      <c r="CA82" s="42">
        <f>BZ82-AY82</f>
        <v>720.9993355999995</v>
      </c>
      <c r="CB82" s="43">
        <f>CA82/AY82</f>
        <v>0.1337194534664708</v>
      </c>
      <c r="CC82" s="416">
        <v>16916.36</v>
      </c>
      <c r="CD82" s="42">
        <f>CC82-AZ82</f>
        <v>468.4803356000011</v>
      </c>
      <c r="CE82" s="43">
        <f>CD82/AZ82</f>
        <v>0.02848271905916152</v>
      </c>
      <c r="CF82" s="416">
        <v>52099.12</v>
      </c>
      <c r="CG82" s="42">
        <f>CF82-BA82</f>
        <v>-1527.150745980238</v>
      </c>
      <c r="CH82" s="43">
        <f>CG82/BA82</f>
        <v>-0.02847766075724576</v>
      </c>
      <c r="CI82" s="416">
        <v>6661.8</v>
      </c>
      <c r="CJ82" s="42">
        <f>CI82-BB82</f>
        <v>1111.01</v>
      </c>
      <c r="CK82" s="43">
        <f>CJ82/BB82</f>
        <v>0.2001534916651504</v>
      </c>
      <c r="CL82" s="416">
        <v>6833.7</v>
      </c>
      <c r="CM82" s="42">
        <f>CL82-BC82</f>
        <v>872.8599999999997</v>
      </c>
      <c r="CN82" s="43">
        <f>CM82/BC82</f>
        <v>0.1464323820132732</v>
      </c>
      <c r="CO82" s="416">
        <v>6986.6</v>
      </c>
      <c r="CP82" s="42">
        <f>CO82-BD82</f>
        <v>793.7090000000007</v>
      </c>
      <c r="CQ82" s="43">
        <f>CP82/BD82</f>
        <v>0.1281645357555947</v>
      </c>
      <c r="CR82" s="416">
        <v>20482.1</v>
      </c>
      <c r="CS82" s="42">
        <f>CR82-BE82</f>
        <v>2777.578999999998</v>
      </c>
      <c r="CT82" s="43">
        <f>CS82/BE82</f>
        <v>0.1568852950045922</v>
      </c>
      <c r="CU82" s="416">
        <v>72581.22</v>
      </c>
      <c r="CV82" s="42">
        <f>CU82-BF82</f>
        <v>1250.428254019760</v>
      </c>
      <c r="CW82" s="140">
        <f>CV82/BF82</f>
        <v>0.01752999263589734</v>
      </c>
    </row>
    <row r="83" ht="17" customHeight="1">
      <c r="A83" t="s" s="111">
        <v>120</v>
      </c>
      <c r="B83" s="416">
        <v>14525.860478333532</v>
      </c>
      <c r="C83" s="416">
        <v>13114.470475181772</v>
      </c>
      <c r="D83" s="416">
        <v>14533.7723589168</v>
      </c>
      <c r="E83" s="416">
        <v>42174.1033124321</v>
      </c>
      <c r="F83" s="416">
        <v>10934.870925301122</v>
      </c>
      <c r="G83" s="416">
        <v>11313.4595321947</v>
      </c>
      <c r="H83" s="416">
        <v>10054.162403541332</v>
      </c>
      <c r="I83" s="416">
        <v>32302.492861037153</v>
      </c>
      <c r="J83" s="416">
        <v>74476.596173469254</v>
      </c>
      <c r="K83" s="416">
        <v>10415.060944083307</v>
      </c>
      <c r="L83" s="416">
        <v>10465.288560351646</v>
      </c>
      <c r="M83" s="416">
        <v>13207.41</v>
      </c>
      <c r="N83" s="416">
        <v>34087.759504434951</v>
      </c>
      <c r="O83" s="416">
        <v>108564.3556779042</v>
      </c>
      <c r="P83" s="416">
        <v>14599.47</v>
      </c>
      <c r="Q83" s="416">
        <v>13982.258596717178</v>
      </c>
      <c r="R83" s="416">
        <v>14336.852185494752</v>
      </c>
      <c r="S83" s="416">
        <v>42918.580782211931</v>
      </c>
      <c r="T83" s="416">
        <v>151482.9364601162</v>
      </c>
      <c r="U83" s="416">
        <v>15721.77</v>
      </c>
      <c r="V83" s="416">
        <v>14237.939064220949</v>
      </c>
      <c r="W83" s="416">
        <v>15787.27</v>
      </c>
      <c r="X83" s="416">
        <v>45746.979064220948</v>
      </c>
      <c r="Y83" s="416">
        <v>13476.66</v>
      </c>
      <c r="Z83" s="416">
        <v>11524.068607748037</v>
      </c>
      <c r="AA83" s="416">
        <v>8762.908576910086</v>
      </c>
      <c r="AB83" s="416">
        <v>33763.637184658117</v>
      </c>
      <c r="AC83" s="416">
        <v>79510.616248879058</v>
      </c>
      <c r="AD83" s="416">
        <v>9662.860487647915</v>
      </c>
      <c r="AE83" s="416">
        <v>10644.501430647178</v>
      </c>
      <c r="AF83" s="416">
        <v>13108.77</v>
      </c>
      <c r="AG83" s="416">
        <v>33416.1319182951</v>
      </c>
      <c r="AH83" s="416">
        <v>112926.7481671742</v>
      </c>
      <c r="AI83" s="416">
        <v>14942.61</v>
      </c>
      <c r="AJ83" s="416">
        <v>15474.918151455086</v>
      </c>
      <c r="AK83" s="416">
        <v>15530.9814335299</v>
      </c>
      <c r="AL83" s="416">
        <v>45948.509584984982</v>
      </c>
      <c r="AM83" s="416">
        <v>158875.2577521591</v>
      </c>
      <c r="AN83" s="416">
        <v>6760.28</v>
      </c>
      <c r="AO83" s="416">
        <v>5696.925</v>
      </c>
      <c r="AP83" s="416">
        <v>7142.382</v>
      </c>
      <c r="AQ83" s="416">
        <v>19599.587</v>
      </c>
      <c r="AR83" s="416">
        <v>1431.21</v>
      </c>
      <c r="AS83" s="416">
        <v>2699.695</v>
      </c>
      <c r="AT83" s="416">
        <v>2322.5893878</v>
      </c>
      <c r="AU83" s="416">
        <v>6453.4943878</v>
      </c>
      <c r="AV83" s="416">
        <v>26053.0813878</v>
      </c>
      <c r="AW83" s="416">
        <v>7379.154</v>
      </c>
      <c r="AX83" s="416">
        <v>7921.166</v>
      </c>
      <c r="AY83" s="416">
        <v>7320.519675</v>
      </c>
      <c r="AZ83" s="416">
        <v>22620.839675</v>
      </c>
      <c r="BA83" s="416">
        <v>48673.9210628</v>
      </c>
      <c r="BB83" s="416">
        <v>2738.246</v>
      </c>
      <c r="BC83" s="416">
        <v>2274.85</v>
      </c>
      <c r="BD83" s="416">
        <v>1823.875</v>
      </c>
      <c r="BE83" s="416">
        <v>6836.971</v>
      </c>
      <c r="BF83" s="416">
        <v>55510.8920628</v>
      </c>
      <c r="BG83" s="416">
        <v>-64252.827104374155</v>
      </c>
      <c r="BH83" s="314">
        <v>-0.6506007741658844</v>
      </c>
      <c r="BI83" s="416">
        <v>2343</v>
      </c>
      <c r="BJ83" s="416">
        <v>2692.37</v>
      </c>
      <c r="BK83" s="416">
        <v>2608.1</v>
      </c>
      <c r="BL83" s="416">
        <v>7643.469999999999</v>
      </c>
      <c r="BM83" s="416">
        <v>2506.9</v>
      </c>
      <c r="BN83" s="416">
        <v>2469.3</v>
      </c>
      <c r="BO83" s="416">
        <v>1244.3</v>
      </c>
      <c r="BP83" s="416">
        <v>6220.5</v>
      </c>
      <c r="BQ83" s="416">
        <v>13863.97</v>
      </c>
      <c r="BR83" s="416">
        <v>-12189.1113878</v>
      </c>
      <c r="BS83" s="314">
        <v>-0.4678568038215953</v>
      </c>
      <c r="BT83" s="416">
        <v>190.91</v>
      </c>
      <c r="BU83" s="416">
        <v>-7188.244000000001</v>
      </c>
      <c r="BV83" s="314">
        <v>-0.9741284705536706</v>
      </c>
      <c r="BW83" s="416">
        <v>1292.4</v>
      </c>
      <c r="BX83" s="42">
        <v>-6628.766</v>
      </c>
      <c r="BY83" s="43">
        <v>-0.8368422022717362</v>
      </c>
      <c r="BZ83" s="416">
        <v>6329.58</v>
      </c>
      <c r="CA83" s="42">
        <f>BZ83-AY83</f>
        <v>-990.9396749999996</v>
      </c>
      <c r="CB83" s="43">
        <f>CA83/AY83</f>
        <v>-0.1353646624821072</v>
      </c>
      <c r="CC83" s="416">
        <v>7812.889999999999</v>
      </c>
      <c r="CD83" s="42">
        <f>CC83-AZ83</f>
        <v>-14807.949675</v>
      </c>
      <c r="CE83" s="43">
        <f>CD83/AZ83</f>
        <v>-0.6546153850940106</v>
      </c>
      <c r="CF83" s="416">
        <v>21676.86</v>
      </c>
      <c r="CG83" s="42">
        <f>CF83-BA83</f>
        <v>-26997.0610628</v>
      </c>
      <c r="CH83" s="43">
        <f>CG83/BA83</f>
        <v>-0.5546514534542613</v>
      </c>
      <c r="CI83" s="416">
        <v>9645.1</v>
      </c>
      <c r="CJ83" s="42">
        <f>CI83-BB83</f>
        <v>6906.854</v>
      </c>
      <c r="CK83" s="43">
        <f>CJ83/BB83</f>
        <v>2.522364316427377</v>
      </c>
      <c r="CL83" s="416">
        <v>11960.2</v>
      </c>
      <c r="CM83" s="42">
        <f>CL83-BC83</f>
        <v>9685.35</v>
      </c>
      <c r="CN83" s="43">
        <f>CM83/BC83</f>
        <v>4.25757742268721</v>
      </c>
      <c r="CO83" s="416">
        <v>13167.2</v>
      </c>
      <c r="CP83" s="42">
        <f>CO83-BD83</f>
        <v>11343.325</v>
      </c>
      <c r="CQ83" s="43">
        <f>CP83/BD83</f>
        <v>6.219354396545817</v>
      </c>
      <c r="CR83" s="416">
        <v>34772.5</v>
      </c>
      <c r="CS83" s="42">
        <f>CR83-BE83</f>
        <v>27935.529</v>
      </c>
      <c r="CT83" s="43">
        <f>CS83/BE83</f>
        <v>4.085951073947805</v>
      </c>
      <c r="CU83" s="416">
        <v>56449.36</v>
      </c>
      <c r="CV83" s="42">
        <f>CU83-BF83</f>
        <v>938.4679372000028</v>
      </c>
      <c r="CW83" s="140">
        <f>CV83/BF83</f>
        <v>0.01690601433928147</v>
      </c>
    </row>
    <row r="84" ht="17" customHeight="1">
      <c r="A84" t="s" s="111">
        <v>121</v>
      </c>
      <c r="B84" s="416">
        <v>7157.5</v>
      </c>
      <c r="C84" s="416">
        <v>6469.340000000001</v>
      </c>
      <c r="D84" s="416">
        <v>6460.99</v>
      </c>
      <c r="E84" s="416">
        <v>20087.83</v>
      </c>
      <c r="F84" s="416">
        <v>5880.359999999998</v>
      </c>
      <c r="G84" s="416">
        <v>5126.78</v>
      </c>
      <c r="H84" s="416">
        <v>3422.749999999999</v>
      </c>
      <c r="I84" s="416">
        <v>14429.89</v>
      </c>
      <c r="J84" s="416">
        <v>34517.72</v>
      </c>
      <c r="K84" s="416">
        <v>3351.49</v>
      </c>
      <c r="L84" s="416">
        <v>4093.74</v>
      </c>
      <c r="M84" s="416">
        <v>4975.34</v>
      </c>
      <c r="N84" s="416">
        <v>12420.57</v>
      </c>
      <c r="O84" s="416">
        <v>46938.29</v>
      </c>
      <c r="P84" s="416">
        <v>5880.52</v>
      </c>
      <c r="Q84" s="416">
        <v>6520.979523734854</v>
      </c>
      <c r="R84" s="416">
        <v>6947.774011541122</v>
      </c>
      <c r="S84" s="416">
        <v>19349.273535275977</v>
      </c>
      <c r="T84" s="416">
        <v>66287.563535275985</v>
      </c>
      <c r="U84" s="416">
        <v>7075.019056842068</v>
      </c>
      <c r="V84" s="416">
        <v>6508.632304518196</v>
      </c>
      <c r="W84" s="416">
        <v>6559.259541938034</v>
      </c>
      <c r="X84" s="416">
        <v>20142.9109032983</v>
      </c>
      <c r="Y84" s="416">
        <v>5702.991481940588</v>
      </c>
      <c r="Z84" s="416">
        <v>5090.173093887761</v>
      </c>
      <c r="AA84" s="416">
        <v>3747.681141089773</v>
      </c>
      <c r="AB84" s="416">
        <v>14540.845716918122</v>
      </c>
      <c r="AC84" s="416">
        <v>34683.756620216423</v>
      </c>
      <c r="AD84" s="416">
        <v>3294.249444555072</v>
      </c>
      <c r="AE84" s="416">
        <v>3983.552104498240</v>
      </c>
      <c r="AF84" s="416">
        <v>5279.14</v>
      </c>
      <c r="AG84" s="416">
        <v>12556.941549053314</v>
      </c>
      <c r="AH84" s="416">
        <v>47240.698169269737</v>
      </c>
      <c r="AI84" s="416">
        <v>6207.700000000001</v>
      </c>
      <c r="AJ84" s="416">
        <v>6426.499040762339</v>
      </c>
      <c r="AK84" s="416">
        <v>6852.228916334507</v>
      </c>
      <c r="AL84" s="416">
        <v>19486.427957096847</v>
      </c>
      <c r="AM84" s="416">
        <v>66727.126126366580</v>
      </c>
      <c r="AN84" s="416">
        <v>7672.97</v>
      </c>
      <c r="AO84" s="416">
        <v>6535.198</v>
      </c>
      <c r="AP84" s="416">
        <v>7335.6544</v>
      </c>
      <c r="AQ84" s="416">
        <v>21543.8224</v>
      </c>
      <c r="AR84" s="416">
        <v>5658.917266783515</v>
      </c>
      <c r="AS84" s="416">
        <v>5454.411</v>
      </c>
      <c r="AT84" s="416">
        <v>3640.845295</v>
      </c>
      <c r="AU84" s="416">
        <v>14754.173561783515</v>
      </c>
      <c r="AV84" s="416">
        <v>36297.995961783512</v>
      </c>
      <c r="AW84" s="416">
        <v>3035.227</v>
      </c>
      <c r="AX84" s="416">
        <v>3991.905</v>
      </c>
      <c r="AY84" s="416">
        <v>5377.169952</v>
      </c>
      <c r="AZ84" s="416">
        <v>12404.301952</v>
      </c>
      <c r="BA84" s="416">
        <v>48702.297913783514</v>
      </c>
      <c r="BB84" s="416">
        <v>6157.552</v>
      </c>
      <c r="BC84" s="416">
        <v>6334.82</v>
      </c>
      <c r="BD84" s="416">
        <v>7148.59</v>
      </c>
      <c r="BE84" s="416">
        <v>19640.962</v>
      </c>
      <c r="BF84" s="416">
        <v>68343.259913783520</v>
      </c>
      <c r="BG84" s="416">
        <v>1461.599744513776</v>
      </c>
      <c r="BH84" s="314">
        <v>0.02422004185159032</v>
      </c>
      <c r="BI84" s="416">
        <v>7681.1</v>
      </c>
      <c r="BJ84" s="416">
        <v>7131.19</v>
      </c>
      <c r="BK84" s="416">
        <v>6220.3</v>
      </c>
      <c r="BL84" s="416">
        <v>21032.59</v>
      </c>
      <c r="BM84" s="416">
        <v>5705.5</v>
      </c>
      <c r="BN84" s="416">
        <v>5474.2</v>
      </c>
      <c r="BO84" s="416">
        <v>4157.2</v>
      </c>
      <c r="BP84" s="416">
        <v>15336.9</v>
      </c>
      <c r="BQ84" s="416">
        <v>36369.49</v>
      </c>
      <c r="BR84" s="416">
        <v>71.49403821648593</v>
      </c>
      <c r="BS84" s="314">
        <v>0.001969641472541865</v>
      </c>
      <c r="BT84" s="416">
        <v>3855.51</v>
      </c>
      <c r="BU84" s="416">
        <v>820.2830000000004</v>
      </c>
      <c r="BV84" s="314">
        <v>0.2702542511647401</v>
      </c>
      <c r="BW84" s="416">
        <v>4228.5</v>
      </c>
      <c r="BX84" s="42">
        <v>236.5949999999998</v>
      </c>
      <c r="BY84" s="43">
        <v>0.05926869502154981</v>
      </c>
      <c r="BZ84" s="416">
        <v>5362.14</v>
      </c>
      <c r="CA84" s="42">
        <f>BZ84-AY84</f>
        <v>-15.02995199999987</v>
      </c>
      <c r="CB84" s="43">
        <f>CA84/AY84</f>
        <v>-0.002795141707285927</v>
      </c>
      <c r="CC84" s="416">
        <v>13446.15</v>
      </c>
      <c r="CD84" s="42">
        <f>CC84-AZ84</f>
        <v>1041.848048</v>
      </c>
      <c r="CE84" s="43">
        <f>CD84/AZ84</f>
        <v>0.08399086478477881</v>
      </c>
      <c r="CF84" s="416">
        <v>49815.64</v>
      </c>
      <c r="CG84" s="42">
        <f>CF84-BA84</f>
        <v>1113.342086216486</v>
      </c>
      <c r="CH84" s="43">
        <f>CG84/BA84</f>
        <v>0.02286015514478204</v>
      </c>
      <c r="CI84" s="416">
        <v>6356.5</v>
      </c>
      <c r="CJ84" s="42">
        <f>CI84-BB84</f>
        <v>198.9480000000003</v>
      </c>
      <c r="CK84" s="43">
        <f>CJ84/BB84</f>
        <v>0.03230959316299729</v>
      </c>
      <c r="CL84" s="416">
        <v>6336.5</v>
      </c>
      <c r="CM84" s="42">
        <f>CL84-BC84</f>
        <v>1.680000000000291</v>
      </c>
      <c r="CN84" s="43">
        <f>CM84/BC84</f>
        <v>0.0002652009054717089</v>
      </c>
      <c r="CO84" s="416">
        <v>7075.8</v>
      </c>
      <c r="CP84" s="42">
        <f>CO84-BD84</f>
        <v>-72.78999999999996</v>
      </c>
      <c r="CQ84" s="43">
        <f>CP84/BD84</f>
        <v>-0.01018242758362138</v>
      </c>
      <c r="CR84" s="416">
        <v>19768.8</v>
      </c>
      <c r="CS84" s="42">
        <f>CR84-BE84</f>
        <v>127.8379999999997</v>
      </c>
      <c r="CT84" s="43">
        <f>CS84/BE84</f>
        <v>0.006508744327289047</v>
      </c>
      <c r="CU84" s="416">
        <v>69584.44</v>
      </c>
      <c r="CV84" s="42">
        <f>CU84-BF84</f>
        <v>1241.180086216482</v>
      </c>
      <c r="CW84" s="140">
        <f>CV84/BF84</f>
        <v>0.01816097282719989</v>
      </c>
    </row>
    <row r="85" ht="17" customHeight="1">
      <c r="A85" s="175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429"/>
      <c r="BJ85" s="429"/>
      <c r="BK85" s="429"/>
      <c r="BL85" s="429"/>
      <c r="BM85" s="429"/>
      <c r="BN85" s="429"/>
      <c r="BO85" s="429"/>
      <c r="BP85" s="429"/>
      <c r="BQ85" s="429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2"/>
    </row>
  </sheetData>
  <pageMargins left="0.75" right="0.75" top="1" bottom="1" header="0.5" footer="0.5"/>
  <pageSetup firstPageNumber="1" fitToHeight="1" fitToWidth="1" scale="36" useFirstPageNumber="0" orientation="portrait" pageOrder="downThenOver"/>
  <headerFooter>
    <oddFooter>&amp;L&amp;"Helvetica,Regular"&amp;11&amp;K000000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CW84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430" customWidth="1"/>
    <col min="2" max="2" hidden="1" width="6.625" style="430" customWidth="1"/>
    <col min="3" max="3" hidden="1" width="6.625" style="430" customWidth="1"/>
    <col min="4" max="4" hidden="1" width="6.625" style="430" customWidth="1"/>
    <col min="5" max="5" hidden="1" width="6.625" style="430" customWidth="1"/>
    <col min="6" max="6" hidden="1" width="6.625" style="430" customWidth="1"/>
    <col min="7" max="7" hidden="1" width="6.625" style="430" customWidth="1"/>
    <col min="8" max="8" hidden="1" width="6.625" style="430" customWidth="1"/>
    <col min="9" max="9" hidden="1" width="6.625" style="430" customWidth="1"/>
    <col min="10" max="10" hidden="1" width="6.625" style="430" customWidth="1"/>
    <col min="11" max="11" hidden="1" width="6.625" style="430" customWidth="1"/>
    <col min="12" max="12" hidden="1" width="6.625" style="430" customWidth="1"/>
    <col min="13" max="13" hidden="1" width="6.625" style="430" customWidth="1"/>
    <col min="14" max="14" hidden="1" width="6.625" style="430" customWidth="1"/>
    <col min="15" max="15" hidden="1" width="6.625" style="430" customWidth="1"/>
    <col min="16" max="16" hidden="1" width="6.625" style="430" customWidth="1"/>
    <col min="17" max="17" hidden="1" width="6.625" style="430" customWidth="1"/>
    <col min="18" max="18" hidden="1" width="6.625" style="430" customWidth="1"/>
    <col min="19" max="19" hidden="1" width="6.625" style="430" customWidth="1"/>
    <col min="20" max="20" hidden="1" width="6.625" style="430" customWidth="1"/>
    <col min="21" max="21" width="6.875" style="430" customWidth="1"/>
    <col min="22" max="22" width="6.875" style="430" customWidth="1"/>
    <col min="23" max="23" width="6.875" style="430" customWidth="1"/>
    <col min="24" max="24" width="6.875" style="430" customWidth="1"/>
    <col min="25" max="25" width="7" style="430" customWidth="1"/>
    <col min="26" max="26" width="7" style="430" customWidth="1"/>
    <col min="27" max="27" width="7" style="430" customWidth="1"/>
    <col min="28" max="28" width="7.25" style="430" customWidth="1"/>
    <col min="29" max="29" width="7.25" style="430" customWidth="1"/>
    <col min="30" max="30" width="7" style="430" customWidth="1"/>
    <col min="31" max="31" width="7" style="430" customWidth="1"/>
    <col min="32" max="32" width="8.625" style="430" customWidth="1"/>
    <col min="33" max="33" width="7.25" style="430" customWidth="1"/>
    <col min="34" max="34" width="7.25" style="430" customWidth="1"/>
    <col min="35" max="35" width="9" style="430" customWidth="1"/>
    <col min="36" max="36" width="9" style="430" customWidth="1"/>
    <col min="37" max="37" width="9" style="430" customWidth="1"/>
    <col min="38" max="38" width="9" style="430" customWidth="1"/>
    <col min="39" max="39" width="6.875" style="430" customWidth="1"/>
    <col min="40" max="40" width="6.875" style="430" customWidth="1"/>
    <col min="41" max="41" width="6.875" style="430" customWidth="1"/>
    <col min="42" max="42" width="6.875" style="430" customWidth="1"/>
    <col min="43" max="43" width="6.875" style="430" customWidth="1"/>
    <col min="44" max="44" width="6.875" style="430" customWidth="1"/>
    <col min="45" max="45" width="6.875" style="430" customWidth="1"/>
    <col min="46" max="46" width="6.875" style="430" customWidth="1"/>
    <col min="47" max="47" width="6.875" style="430" customWidth="1"/>
    <col min="48" max="48" width="6.875" style="430" customWidth="1"/>
    <col min="49" max="49" width="6.375" style="430" customWidth="1"/>
    <col min="50" max="50" width="6.875" style="430" customWidth="1"/>
    <col min="51" max="51" width="6.875" style="430" customWidth="1"/>
    <col min="52" max="52" width="6.875" style="430" customWidth="1"/>
    <col min="53" max="53" width="6.875" style="430" customWidth="1"/>
    <col min="54" max="54" width="7.375" style="430" customWidth="1"/>
    <col min="55" max="55" width="8.375" style="430" customWidth="1"/>
    <col min="56" max="56" width="8.375" style="430" customWidth="1"/>
    <col min="57" max="57" width="8.375" style="430" customWidth="1"/>
    <col min="58" max="58" width="8.375" style="430" customWidth="1"/>
    <col min="59" max="59" width="8.375" style="430" customWidth="1"/>
    <col min="60" max="60" width="6.875" style="430" customWidth="1"/>
    <col min="61" max="61" width="6.875" style="430" customWidth="1"/>
    <col min="62" max="62" width="6.875" style="430" customWidth="1"/>
    <col min="63" max="63" width="6.875" style="430" customWidth="1"/>
    <col min="64" max="64" width="6.875" style="430" customWidth="1"/>
    <col min="65" max="65" width="6.875" style="430" customWidth="1"/>
    <col min="66" max="66" width="6.875" style="430" customWidth="1"/>
    <col min="67" max="67" width="6.875" style="430" customWidth="1"/>
    <col min="68" max="68" width="6.875" style="430" customWidth="1"/>
    <col min="69" max="69" width="6.875" style="430" customWidth="1"/>
    <col min="70" max="70" width="6.875" style="430" customWidth="1"/>
    <col min="71" max="71" width="6.875" style="430" customWidth="1"/>
    <col min="72" max="72" width="6.875" style="430" customWidth="1"/>
    <col min="73" max="73" width="6.875" style="430" customWidth="1"/>
    <col min="74" max="74" width="6.875" style="430" customWidth="1"/>
    <col min="75" max="75" width="6.875" style="430" customWidth="1"/>
    <col min="76" max="76" width="6.875" style="430" customWidth="1"/>
    <col min="77" max="77" width="6.875" style="430" customWidth="1"/>
    <col min="78" max="78" width="6.875" style="430" customWidth="1"/>
    <col min="79" max="79" width="6.875" style="430" customWidth="1"/>
    <col min="80" max="80" width="6.875" style="430" customWidth="1"/>
    <col min="81" max="81" width="6.875" style="430" customWidth="1"/>
    <col min="82" max="82" width="6.875" style="430" customWidth="1"/>
    <col min="83" max="83" width="6.875" style="430" customWidth="1"/>
    <col min="84" max="84" width="8.5" style="430" customWidth="1"/>
    <col min="85" max="85" width="6.875" style="430" customWidth="1"/>
    <col min="86" max="86" width="6.875" style="430" customWidth="1"/>
    <col min="87" max="87" width="8.5" style="430" customWidth="1"/>
    <col min="88" max="88" width="6.875" style="430" customWidth="1"/>
    <col min="89" max="89" width="6.875" style="430" customWidth="1"/>
    <col min="90" max="90" width="8.5" style="430" customWidth="1"/>
    <col min="91" max="91" width="7.375" style="430" customWidth="1"/>
    <col min="92" max="92" width="6.875" style="430" customWidth="1"/>
    <col min="93" max="93" width="8.25" style="430" customWidth="1"/>
    <col min="94" max="94" width="6.875" style="430" customWidth="1"/>
    <col min="95" max="95" width="6.875" style="430" customWidth="1"/>
    <col min="96" max="96" width="8.875" style="430" customWidth="1"/>
    <col min="97" max="97" width="6.875" style="430" customWidth="1"/>
    <col min="98" max="98" width="6.875" style="430" customWidth="1"/>
    <col min="99" max="99" width="8.625" style="430" customWidth="1"/>
    <col min="100" max="100" width="6.875" style="430" customWidth="1"/>
    <col min="101" max="101" width="6.875" style="430" customWidth="1"/>
    <col min="102" max="256" width="6.625" style="430" customWidth="1"/>
  </cols>
  <sheetData>
    <row r="1" ht="28.5" customHeight="1">
      <c r="A1" s="124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t="s" s="4">
        <v>191</v>
      </c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8"/>
      <c r="CN1" s="8"/>
      <c r="CO1" s="8"/>
      <c r="CP1" s="8"/>
      <c r="CQ1" s="8"/>
      <c r="CR1" s="8"/>
      <c r="CS1" s="8"/>
      <c r="CT1" s="8"/>
      <c r="CU1" s="8"/>
      <c r="CV1" s="8"/>
      <c r="CW1" s="9"/>
    </row>
    <row r="2" ht="18.75" customHeight="1">
      <c r="A2" s="10"/>
      <c r="B2" s="1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12"/>
      <c r="U2" s="1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2"/>
      <c r="AN2" s="13">
        <v>2013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t="s" s="28">
        <v>169</v>
      </c>
      <c r="BH2" s="392"/>
      <c r="BI2" s="11">
        <v>2014</v>
      </c>
      <c r="BJ2" s="11"/>
      <c r="BK2" s="11"/>
      <c r="BL2" s="11"/>
      <c r="BM2" s="11"/>
      <c r="BN2" s="11"/>
      <c r="BO2" s="11"/>
      <c r="BP2" s="11"/>
      <c r="BQ2" s="11"/>
      <c r="BR2" t="s" s="28">
        <v>170</v>
      </c>
      <c r="BS2" s="392"/>
      <c r="BT2" s="11"/>
      <c r="BU2" t="s" s="28">
        <v>2</v>
      </c>
      <c r="BV2" s="392"/>
      <c r="BW2" s="11"/>
      <c r="BX2" t="s" s="407">
        <v>170</v>
      </c>
      <c r="BY2" s="408"/>
      <c r="BZ2" s="409"/>
      <c r="CA2" t="s" s="407">
        <v>3</v>
      </c>
      <c r="CB2" s="408"/>
      <c r="CC2" s="11"/>
      <c r="CD2" t="s" s="407">
        <v>3</v>
      </c>
      <c r="CE2" s="408"/>
      <c r="CF2" s="409"/>
      <c r="CG2" t="s" s="407">
        <v>3</v>
      </c>
      <c r="CH2" s="408"/>
      <c r="CI2" s="409"/>
      <c r="CJ2" t="s" s="407">
        <v>3</v>
      </c>
      <c r="CK2" s="408"/>
      <c r="CL2" s="409"/>
      <c r="CM2" t="s" s="407">
        <v>3</v>
      </c>
      <c r="CN2" s="410"/>
      <c r="CO2" s="21"/>
      <c r="CP2" t="s" s="14">
        <v>3</v>
      </c>
      <c r="CQ2" s="15"/>
      <c r="CR2" s="20"/>
      <c r="CS2" t="s" s="14">
        <v>3</v>
      </c>
      <c r="CT2" s="15"/>
      <c r="CU2" s="20"/>
      <c r="CV2" t="s" s="14">
        <v>3</v>
      </c>
      <c r="CW2" s="15"/>
    </row>
    <row r="3" ht="17" customHeight="1">
      <c r="A3" s="128"/>
      <c r="B3" t="s" s="28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0">
        <v>12</v>
      </c>
      <c r="K3" t="s" s="28">
        <v>177</v>
      </c>
      <c r="L3" t="s" s="28">
        <v>178</v>
      </c>
      <c r="M3" t="s" s="28">
        <v>179</v>
      </c>
      <c r="N3" t="s" s="28">
        <v>16</v>
      </c>
      <c r="O3" t="s" s="28">
        <v>17</v>
      </c>
      <c r="P3" t="s" s="28">
        <v>180</v>
      </c>
      <c r="Q3" t="s" s="28">
        <v>181</v>
      </c>
      <c r="R3" t="s" s="28">
        <v>182</v>
      </c>
      <c r="S3" t="s" s="28">
        <v>21</v>
      </c>
      <c r="T3" t="s" s="28">
        <v>22</v>
      </c>
      <c r="U3" t="s" s="28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1">
        <v>12</v>
      </c>
      <c r="AD3" t="s" s="30">
        <v>177</v>
      </c>
      <c r="AE3" t="s" s="28">
        <v>178</v>
      </c>
      <c r="AF3" t="s" s="28">
        <v>179</v>
      </c>
      <c r="AG3" t="s" s="29">
        <v>16</v>
      </c>
      <c r="AH3" t="s" s="30">
        <v>17</v>
      </c>
      <c r="AI3" t="s" s="28">
        <v>180</v>
      </c>
      <c r="AJ3" t="s" s="28">
        <v>181</v>
      </c>
      <c r="AK3" t="s" s="28">
        <v>182</v>
      </c>
      <c r="AL3" t="s" s="28">
        <v>21</v>
      </c>
      <c r="AM3" t="s" s="28">
        <v>22</v>
      </c>
      <c r="AN3" t="s" s="28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1">
        <v>12</v>
      </c>
      <c r="AW3" t="s" s="30">
        <v>177</v>
      </c>
      <c r="AX3" t="s" s="28">
        <v>178</v>
      </c>
      <c r="AY3" t="s" s="28">
        <v>179</v>
      </c>
      <c r="AZ3" t="s" s="29">
        <v>16</v>
      </c>
      <c r="BA3" t="s" s="30">
        <v>17</v>
      </c>
      <c r="BB3" t="s" s="28">
        <v>180</v>
      </c>
      <c r="BC3" t="s" s="28">
        <v>181</v>
      </c>
      <c r="BD3" t="s" s="28">
        <v>182</v>
      </c>
      <c r="BE3" t="s" s="28">
        <v>21</v>
      </c>
      <c r="BF3" t="s" s="28">
        <v>22</v>
      </c>
      <c r="BG3" t="s" s="28">
        <v>183</v>
      </c>
      <c r="BH3" t="s" s="28">
        <v>48</v>
      </c>
      <c r="BI3" t="s" s="28">
        <v>171</v>
      </c>
      <c r="BJ3" t="s" s="28">
        <v>172</v>
      </c>
      <c r="BK3" t="s" s="28">
        <v>173</v>
      </c>
      <c r="BL3" t="s" s="28">
        <v>7</v>
      </c>
      <c r="BM3" t="s" s="28">
        <v>174</v>
      </c>
      <c r="BN3" t="s" s="28">
        <v>175</v>
      </c>
      <c r="BO3" t="s" s="28">
        <v>176</v>
      </c>
      <c r="BP3" t="s" s="28">
        <v>11</v>
      </c>
      <c r="BQ3" t="s" s="28">
        <v>12</v>
      </c>
      <c r="BR3" t="s" s="28">
        <v>183</v>
      </c>
      <c r="BS3" t="s" s="29">
        <v>48</v>
      </c>
      <c r="BT3" t="s" s="30">
        <v>177</v>
      </c>
      <c r="BU3" t="s" s="28">
        <v>183</v>
      </c>
      <c r="BV3" t="s" s="28">
        <v>48</v>
      </c>
      <c r="BW3" t="s" s="28">
        <v>178</v>
      </c>
      <c r="BX3" t="s" s="28">
        <v>183</v>
      </c>
      <c r="BY3" t="s" s="28">
        <v>48</v>
      </c>
      <c r="BZ3" t="s" s="28">
        <v>57</v>
      </c>
      <c r="CA3" t="s" s="28">
        <v>183</v>
      </c>
      <c r="CB3" t="s" s="29">
        <v>48</v>
      </c>
      <c r="CC3" t="s" s="30">
        <v>16</v>
      </c>
      <c r="CD3" t="s" s="28">
        <v>183</v>
      </c>
      <c r="CE3" t="s" s="28">
        <v>48</v>
      </c>
      <c r="CF3" t="s" s="28">
        <v>17</v>
      </c>
      <c r="CG3" t="s" s="28">
        <v>183</v>
      </c>
      <c r="CH3" t="s" s="28">
        <v>48</v>
      </c>
      <c r="CI3" t="s" s="28">
        <v>58</v>
      </c>
      <c r="CJ3" t="s" s="28">
        <v>183</v>
      </c>
      <c r="CK3" t="s" s="28">
        <v>48</v>
      </c>
      <c r="CL3" t="s" s="28">
        <v>59</v>
      </c>
      <c r="CM3" t="s" s="28">
        <v>183</v>
      </c>
      <c r="CN3" t="s" s="29">
        <v>48</v>
      </c>
      <c r="CO3" t="s" s="31">
        <v>60</v>
      </c>
      <c r="CP3" t="s" s="32">
        <v>183</v>
      </c>
      <c r="CQ3" t="s" s="29">
        <v>48</v>
      </c>
      <c r="CR3" t="s" s="31">
        <v>21</v>
      </c>
      <c r="CS3" t="s" s="32">
        <v>183</v>
      </c>
      <c r="CT3" t="s" s="29">
        <v>48</v>
      </c>
      <c r="CU3" t="s" s="31">
        <v>61</v>
      </c>
      <c r="CV3" t="s" s="32">
        <v>183</v>
      </c>
      <c r="CW3" t="s" s="29">
        <v>48</v>
      </c>
    </row>
    <row r="4" ht="17" customHeight="1">
      <c r="A4" t="s" s="34">
        <v>62</v>
      </c>
      <c r="B4" s="411">
        <v>756656.337292115</v>
      </c>
      <c r="C4" s="411">
        <v>645993.6943902699</v>
      </c>
      <c r="D4" s="411">
        <v>584135.4813734826</v>
      </c>
      <c r="E4" s="411">
        <v>1996748.370380917</v>
      </c>
      <c r="F4" s="411">
        <v>443284.9158202325</v>
      </c>
      <c r="G4" s="411">
        <v>260103.0997693813</v>
      </c>
      <c r="H4" s="411">
        <v>132064.1679986028</v>
      </c>
      <c r="I4" s="411">
        <v>843487.9352882165</v>
      </c>
      <c r="J4" s="411">
        <v>2840236.305669134</v>
      </c>
      <c r="K4" s="411">
        <v>100341.67852</v>
      </c>
      <c r="L4" s="411">
        <v>86829.647217102785</v>
      </c>
      <c r="M4" s="411">
        <v>147821.5459677025</v>
      </c>
      <c r="N4" s="411">
        <v>336491.1771048052</v>
      </c>
      <c r="O4" s="411">
        <v>3176727.482773939</v>
      </c>
      <c r="P4" s="411">
        <v>372305.257</v>
      </c>
      <c r="Q4" s="411">
        <v>590284.9256833845</v>
      </c>
      <c r="R4" s="411">
        <v>702481.4275298335</v>
      </c>
      <c r="S4" s="411">
        <v>1680101.320013218</v>
      </c>
      <c r="T4" s="411">
        <v>4856828.802787157</v>
      </c>
      <c r="U4" s="411">
        <v>844930.5912851646</v>
      </c>
      <c r="V4" s="411">
        <v>729296.0358709355</v>
      </c>
      <c r="W4" s="411">
        <v>627317.8307505923</v>
      </c>
      <c r="X4" s="411">
        <v>2222695.733706692</v>
      </c>
      <c r="Y4" s="411">
        <v>456146.204094191</v>
      </c>
      <c r="Z4" s="411">
        <v>220038.5487991699</v>
      </c>
      <c r="AA4" s="411">
        <v>117039.3746592074</v>
      </c>
      <c r="AB4" s="411">
        <v>799927.4478525682</v>
      </c>
      <c r="AC4" s="411">
        <v>3022623.181559261</v>
      </c>
      <c r="AD4" s="411">
        <v>99281.34391</v>
      </c>
      <c r="AE4" s="411">
        <v>98038.418466110117</v>
      </c>
      <c r="AF4" s="411">
        <v>142901.394473999</v>
      </c>
      <c r="AG4" s="411">
        <v>341438.0714501091</v>
      </c>
      <c r="AH4" s="411">
        <v>3364061.25300937</v>
      </c>
      <c r="AI4" s="411">
        <v>379654.237</v>
      </c>
      <c r="AJ4" s="411">
        <v>583433.0339337674</v>
      </c>
      <c r="AK4" s="411">
        <v>741945.7678</v>
      </c>
      <c r="AL4" s="411">
        <v>1722518.123933767</v>
      </c>
      <c r="AM4" s="411">
        <v>5086579.376943137</v>
      </c>
      <c r="AN4" s="411">
        <v>847688.5997165969</v>
      </c>
      <c r="AO4" s="411">
        <v>692261.3796891489</v>
      </c>
      <c r="AP4" s="411">
        <v>623498.939745</v>
      </c>
      <c r="AQ4" s="411">
        <v>2163448.919150746</v>
      </c>
      <c r="AR4" s="411">
        <v>455287.5915014783</v>
      </c>
      <c r="AS4" s="411">
        <v>250154.2408185779</v>
      </c>
      <c r="AT4" s="411">
        <v>124176.28937</v>
      </c>
      <c r="AU4" s="411">
        <v>829618.1216900563</v>
      </c>
      <c r="AV4" s="411">
        <v>2993067.040840802</v>
      </c>
      <c r="AW4" s="411">
        <v>98081.768043414282</v>
      </c>
      <c r="AX4" s="411">
        <v>92525.3273834</v>
      </c>
      <c r="AY4" s="411">
        <v>143741.76675</v>
      </c>
      <c r="AZ4" s="411">
        <v>334348.8621768143</v>
      </c>
      <c r="BA4" s="411">
        <v>3327415.903017616</v>
      </c>
      <c r="BB4" s="411">
        <v>375444.6385942014</v>
      </c>
      <c r="BC4" s="411">
        <v>545147.0377885406</v>
      </c>
      <c r="BD4" s="411">
        <v>716171.8</v>
      </c>
      <c r="BE4" s="411">
        <v>1636763.476382742</v>
      </c>
      <c r="BF4" s="411">
        <v>4964179.379400359</v>
      </c>
      <c r="BG4" s="411">
        <v>-122399.997542778</v>
      </c>
      <c r="BH4" s="413">
        <v>-0.02406332202296946</v>
      </c>
      <c r="BI4" s="411">
        <v>819462.2</v>
      </c>
      <c r="BJ4" s="411">
        <v>675733</v>
      </c>
      <c r="BK4" s="411">
        <v>580465.9</v>
      </c>
      <c r="BL4" s="411">
        <v>2075661.1</v>
      </c>
      <c r="BM4" s="411">
        <v>409207.127888121</v>
      </c>
      <c r="BN4" s="411">
        <v>215937</v>
      </c>
      <c r="BO4" s="411">
        <v>128043.7</v>
      </c>
      <c r="BP4" s="411">
        <v>753187.827888121</v>
      </c>
      <c r="BQ4" s="411">
        <v>2828848.927888121</v>
      </c>
      <c r="BR4" s="411">
        <v>-164218.1129526813</v>
      </c>
      <c r="BS4" s="413">
        <v>-0.05486616594680407</v>
      </c>
      <c r="BT4" s="411">
        <v>104246</v>
      </c>
      <c r="BU4" s="411">
        <v>6164.231956585718</v>
      </c>
      <c r="BV4" s="413">
        <v>0.06284788783433454</v>
      </c>
      <c r="BW4" s="411">
        <v>90265.5</v>
      </c>
      <c r="BX4" s="42">
        <v>-2259.827383399999</v>
      </c>
      <c r="BY4" s="43">
        <v>-0.02442387881575262</v>
      </c>
      <c r="BZ4" s="35">
        <v>146344.9</v>
      </c>
      <c r="CA4" s="42">
        <f>BZ4-AY4</f>
        <v>2603.133249999984</v>
      </c>
      <c r="CB4" s="43">
        <f>CA4/AY4</f>
        <v>0.0181097902777794</v>
      </c>
      <c r="CC4" s="42">
        <v>340856.4</v>
      </c>
      <c r="CD4" s="42">
        <f>CC4-AZ4</f>
        <v>6507.537823185732</v>
      </c>
      <c r="CE4" s="43">
        <f>CD4/AZ4</f>
        <v>0.01946331679078465</v>
      </c>
      <c r="CF4" s="42">
        <v>3169706.727888121</v>
      </c>
      <c r="CG4" s="42">
        <f>CF4-BA4</f>
        <v>-157709.1751294951</v>
      </c>
      <c r="CH4" s="43">
        <f>CG4/BA4</f>
        <v>-0.04739689288209191</v>
      </c>
      <c r="CI4" s="42">
        <v>379849.8</v>
      </c>
      <c r="CJ4" s="42">
        <f>CI4-BB4</f>
        <v>4405.161405798572</v>
      </c>
      <c r="CK4" s="43">
        <f>CJ4/BB4</f>
        <v>0.01173318501042675</v>
      </c>
      <c r="CL4" s="42">
        <v>572764.4</v>
      </c>
      <c r="CM4" s="42">
        <f>CL4-BC4</f>
        <v>27617.362211459433</v>
      </c>
      <c r="CN4" s="43">
        <f>CM4/BC4</f>
        <v>0.05066039122856254</v>
      </c>
      <c r="CO4" s="42">
        <v>796548.6</v>
      </c>
      <c r="CP4" s="138">
        <f>CO4-BD4</f>
        <v>80376.799999999930</v>
      </c>
      <c r="CQ4" s="43">
        <f>CP4/BD4</f>
        <v>0.1122311713474336</v>
      </c>
      <c r="CR4" s="42">
        <v>1749162.8</v>
      </c>
      <c r="CS4" s="138">
        <f>CR4-BE4</f>
        <v>112399.3236172581</v>
      </c>
      <c r="CT4" s="43">
        <f>CS4/BE4</f>
        <v>0.06867169584310456</v>
      </c>
      <c r="CU4" s="42">
        <v>4918869.185888121</v>
      </c>
      <c r="CV4" s="138">
        <f>CU4-BF4</f>
        <v>-45310.193512237631</v>
      </c>
      <c r="CW4" s="140">
        <f>CV4/BF4</f>
        <v>-0.00912742873479943</v>
      </c>
    </row>
    <row r="5" ht="17" customHeight="1">
      <c r="A5" t="s" s="46">
        <v>63</v>
      </c>
      <c r="B5" s="415">
        <v>575790</v>
      </c>
      <c r="C5" s="415">
        <v>453508</v>
      </c>
      <c r="D5" s="415">
        <v>413188</v>
      </c>
      <c r="E5" s="415">
        <v>1442486</v>
      </c>
      <c r="F5" s="415">
        <v>308558.7496677817</v>
      </c>
      <c r="G5" s="415">
        <v>159884</v>
      </c>
      <c r="H5" s="415">
        <v>87676</v>
      </c>
      <c r="I5" s="415">
        <v>556118.7496677816</v>
      </c>
      <c r="J5" s="415">
        <v>1998604.749667782</v>
      </c>
      <c r="K5" s="415">
        <v>78887</v>
      </c>
      <c r="L5" s="415">
        <v>68361</v>
      </c>
      <c r="M5" s="415">
        <v>94106</v>
      </c>
      <c r="N5" s="415">
        <v>241354</v>
      </c>
      <c r="O5" s="415">
        <v>2239958.749667781</v>
      </c>
      <c r="P5" s="415">
        <v>233852</v>
      </c>
      <c r="Q5" s="415">
        <v>392677</v>
      </c>
      <c r="R5" s="415">
        <v>554087.5443900001</v>
      </c>
      <c r="S5" s="415">
        <v>1180616.54439</v>
      </c>
      <c r="T5" s="415">
        <v>3420575.294057782</v>
      </c>
      <c r="U5" s="415">
        <v>597474</v>
      </c>
      <c r="V5" s="415">
        <v>503543</v>
      </c>
      <c r="W5" s="415">
        <v>415418</v>
      </c>
      <c r="X5" s="415">
        <v>1516435</v>
      </c>
      <c r="Y5" s="415">
        <v>306286</v>
      </c>
      <c r="Z5" s="415">
        <v>116221</v>
      </c>
      <c r="AA5" s="415">
        <v>82186</v>
      </c>
      <c r="AB5" s="415">
        <v>504693</v>
      </c>
      <c r="AC5" s="415">
        <v>2021128</v>
      </c>
      <c r="AD5" s="415">
        <v>78614</v>
      </c>
      <c r="AE5" s="415">
        <v>78204.99784</v>
      </c>
      <c r="AF5" s="415">
        <v>90846</v>
      </c>
      <c r="AG5" s="415">
        <v>247664.99784</v>
      </c>
      <c r="AH5" s="415">
        <v>2268792.99784</v>
      </c>
      <c r="AI5" s="415">
        <v>245151</v>
      </c>
      <c r="AJ5" s="415">
        <v>397628</v>
      </c>
      <c r="AK5" s="415">
        <v>568140.8546</v>
      </c>
      <c r="AL5" s="415">
        <v>1210919.8546</v>
      </c>
      <c r="AM5" s="415">
        <v>3479712.852440001</v>
      </c>
      <c r="AN5" s="415">
        <v>591970.5767</v>
      </c>
      <c r="AO5" s="415">
        <v>471286</v>
      </c>
      <c r="AP5" s="415">
        <v>417665</v>
      </c>
      <c r="AQ5" s="415">
        <v>1480921.5767</v>
      </c>
      <c r="AR5" s="415">
        <v>308467</v>
      </c>
      <c r="AS5" s="415">
        <v>144349</v>
      </c>
      <c r="AT5" s="415">
        <v>84405</v>
      </c>
      <c r="AU5" s="415">
        <v>537221</v>
      </c>
      <c r="AV5" s="415">
        <v>2018142.5767</v>
      </c>
      <c r="AW5" s="415">
        <v>78397</v>
      </c>
      <c r="AX5" s="415">
        <v>72414</v>
      </c>
      <c r="AY5" s="415">
        <v>88646</v>
      </c>
      <c r="AZ5" s="415">
        <v>239457</v>
      </c>
      <c r="BA5" s="415">
        <v>2257599.5767</v>
      </c>
      <c r="BB5" s="415">
        <v>246131</v>
      </c>
      <c r="BC5" s="415">
        <v>365432</v>
      </c>
      <c r="BD5" s="415">
        <v>505858</v>
      </c>
      <c r="BE5" s="415">
        <v>1117421</v>
      </c>
      <c r="BF5" s="415">
        <v>3375020.5767</v>
      </c>
      <c r="BG5" s="415">
        <v>-104692.2757400004</v>
      </c>
      <c r="BH5" s="244">
        <v>-0.03008646982655172</v>
      </c>
      <c r="BI5" s="415">
        <v>574614</v>
      </c>
      <c r="BJ5" s="415">
        <v>479748</v>
      </c>
      <c r="BK5" s="415">
        <v>398371</v>
      </c>
      <c r="BL5" s="415">
        <v>1452733</v>
      </c>
      <c r="BM5" s="415">
        <v>269277</v>
      </c>
      <c r="BN5" s="415">
        <v>113769</v>
      </c>
      <c r="BO5" s="415">
        <v>89575</v>
      </c>
      <c r="BP5" s="415">
        <v>472621</v>
      </c>
      <c r="BQ5" s="415">
        <v>1925354</v>
      </c>
      <c r="BR5" s="415">
        <v>-92788.576700000092</v>
      </c>
      <c r="BS5" s="244">
        <v>-0.04597721576823621</v>
      </c>
      <c r="BT5" s="415">
        <v>83304</v>
      </c>
      <c r="BU5" s="415">
        <v>4907</v>
      </c>
      <c r="BV5" s="244">
        <v>0.0625916808041124</v>
      </c>
      <c r="BW5" s="415">
        <v>71129</v>
      </c>
      <c r="BX5" s="42">
        <v>-1285</v>
      </c>
      <c r="BY5" s="43">
        <v>-0.01774518739470268</v>
      </c>
      <c r="BZ5" s="48">
        <v>94600</v>
      </c>
      <c r="CA5" s="42">
        <f>BZ5-AY5</f>
        <v>5954</v>
      </c>
      <c r="CB5" s="43">
        <f>CA5/AY5</f>
        <v>0.0671660311801999</v>
      </c>
      <c r="CC5" s="42">
        <v>249033</v>
      </c>
      <c r="CD5" s="42">
        <f>CC5-AZ5</f>
        <v>9576</v>
      </c>
      <c r="CE5" s="43">
        <f>CD5/AZ5</f>
        <v>0.03999047845751012</v>
      </c>
      <c r="CF5" s="42">
        <v>2174387</v>
      </c>
      <c r="CG5" s="42">
        <f>CF5-BA5</f>
        <v>-83212.576700000092</v>
      </c>
      <c r="CH5" s="43">
        <f>CG5/BA5</f>
        <v>-0.03685887327354764</v>
      </c>
      <c r="CI5" s="42">
        <v>251618</v>
      </c>
      <c r="CJ5" s="42">
        <f>CI5-BB5</f>
        <v>5487</v>
      </c>
      <c r="CK5" s="43">
        <f>CJ5/BB5</f>
        <v>0.02229300656967225</v>
      </c>
      <c r="CL5" s="42">
        <v>389859</v>
      </c>
      <c r="CM5" s="42">
        <f>CL5-BC5</f>
        <v>24427</v>
      </c>
      <c r="CN5" s="43">
        <f>CM5/BC5</f>
        <v>0.06684417347139823</v>
      </c>
      <c r="CO5" s="42">
        <v>563636</v>
      </c>
      <c r="CP5" s="42">
        <f>CO5-BD5</f>
        <v>57778</v>
      </c>
      <c r="CQ5" s="43">
        <f>CP5/BD5</f>
        <v>0.1142178239743169</v>
      </c>
      <c r="CR5" s="42">
        <v>1205113</v>
      </c>
      <c r="CS5" s="42">
        <f>CR5-BE5</f>
        <v>87692</v>
      </c>
      <c r="CT5" s="43">
        <f>CS5/BE5</f>
        <v>0.07847713619128333</v>
      </c>
      <c r="CU5" s="42">
        <v>3379500</v>
      </c>
      <c r="CV5" s="42">
        <f>CU5-BF5</f>
        <v>4479.423299999908</v>
      </c>
      <c r="CW5" s="140">
        <f>CV5/BF5</f>
        <v>0.001327228441486944</v>
      </c>
    </row>
    <row r="6" ht="17" customHeight="1">
      <c r="A6" t="s" s="61">
        <v>64</v>
      </c>
      <c r="B6" s="416">
        <v>57540.000000000015</v>
      </c>
      <c r="C6" s="416">
        <v>46471.999999999985</v>
      </c>
      <c r="D6" s="416">
        <v>39899</v>
      </c>
      <c r="E6" s="416">
        <v>143911</v>
      </c>
      <c r="F6" s="416">
        <v>27751</v>
      </c>
      <c r="G6" s="416">
        <v>17605.999999999993</v>
      </c>
      <c r="H6" s="416">
        <v>6219</v>
      </c>
      <c r="I6" s="416">
        <v>51575.999999999993</v>
      </c>
      <c r="J6" s="416">
        <v>195487</v>
      </c>
      <c r="K6" s="416">
        <v>4611</v>
      </c>
      <c r="L6" s="416">
        <v>4762</v>
      </c>
      <c r="M6" s="416">
        <v>17469</v>
      </c>
      <c r="N6" s="416">
        <v>26842</v>
      </c>
      <c r="O6" s="416">
        <v>222329</v>
      </c>
      <c r="P6" s="416">
        <v>27350</v>
      </c>
      <c r="Q6" s="416">
        <v>43839</v>
      </c>
      <c r="R6" s="416">
        <v>63319</v>
      </c>
      <c r="S6" s="416">
        <v>134508</v>
      </c>
      <c r="T6" s="416">
        <v>356837</v>
      </c>
      <c r="U6" s="416">
        <v>65550</v>
      </c>
      <c r="V6" s="416">
        <v>50937.000000000015</v>
      </c>
      <c r="W6" s="416">
        <v>44525</v>
      </c>
      <c r="X6" s="416">
        <v>161012</v>
      </c>
      <c r="Y6" s="416">
        <v>28615</v>
      </c>
      <c r="Z6" s="416">
        <v>16529</v>
      </c>
      <c r="AA6" s="416">
        <v>6826</v>
      </c>
      <c r="AB6" s="416">
        <v>51970</v>
      </c>
      <c r="AC6" s="416">
        <v>212982</v>
      </c>
      <c r="AD6" s="416">
        <v>6156</v>
      </c>
      <c r="AE6" s="416">
        <v>6457</v>
      </c>
      <c r="AF6" s="416">
        <v>16903</v>
      </c>
      <c r="AG6" s="416">
        <v>29516</v>
      </c>
      <c r="AH6" s="416">
        <v>242498</v>
      </c>
      <c r="AI6" s="416">
        <v>31832</v>
      </c>
      <c r="AJ6" s="416">
        <v>45251.999999999985</v>
      </c>
      <c r="AK6" s="416">
        <v>59055.038690000009</v>
      </c>
      <c r="AL6" s="416">
        <v>136139.03869</v>
      </c>
      <c r="AM6" s="416">
        <v>378637.03869</v>
      </c>
      <c r="AN6" s="416">
        <v>64922.999999999985</v>
      </c>
      <c r="AO6" s="416">
        <v>48211</v>
      </c>
      <c r="AP6" s="416">
        <v>43832</v>
      </c>
      <c r="AQ6" s="416">
        <v>156966</v>
      </c>
      <c r="AR6" s="416">
        <v>28397</v>
      </c>
      <c r="AS6" s="416">
        <v>17365</v>
      </c>
      <c r="AT6" s="416">
        <v>7991</v>
      </c>
      <c r="AU6" s="416">
        <v>53753</v>
      </c>
      <c r="AV6" s="416">
        <v>210719</v>
      </c>
      <c r="AW6" s="416">
        <v>4529</v>
      </c>
      <c r="AX6" s="416">
        <v>4134</v>
      </c>
      <c r="AY6" s="416">
        <v>16100</v>
      </c>
      <c r="AZ6" s="416">
        <v>24763</v>
      </c>
      <c r="BA6" s="416">
        <v>235482</v>
      </c>
      <c r="BB6" s="416">
        <v>30879</v>
      </c>
      <c r="BC6" s="416">
        <v>41621</v>
      </c>
      <c r="BD6" s="416">
        <v>52222</v>
      </c>
      <c r="BE6" s="416">
        <v>124722</v>
      </c>
      <c r="BF6" s="416">
        <v>360204</v>
      </c>
      <c r="BG6" s="416">
        <v>-18433.038689999958</v>
      </c>
      <c r="BH6" s="314">
        <v>-0.04868260842566852</v>
      </c>
      <c r="BI6" s="416">
        <v>60597</v>
      </c>
      <c r="BJ6" s="416">
        <v>50985</v>
      </c>
      <c r="BK6" s="416">
        <v>40772</v>
      </c>
      <c r="BL6" s="416">
        <v>152354</v>
      </c>
      <c r="BM6" s="416">
        <v>26874</v>
      </c>
      <c r="BN6" s="416">
        <v>18098</v>
      </c>
      <c r="BO6" s="416">
        <v>6789</v>
      </c>
      <c r="BP6" s="416">
        <v>51761</v>
      </c>
      <c r="BQ6" s="416">
        <v>204115</v>
      </c>
      <c r="BR6" s="416">
        <v>-6604</v>
      </c>
      <c r="BS6" s="314">
        <v>-0.03134031577598603</v>
      </c>
      <c r="BT6" s="416">
        <v>6783</v>
      </c>
      <c r="BU6" s="416">
        <v>2254</v>
      </c>
      <c r="BV6" s="314">
        <v>0.4976816074188563</v>
      </c>
      <c r="BW6" s="416">
        <v>6498</v>
      </c>
      <c r="BX6" s="427">
        <v>2364</v>
      </c>
      <c r="BY6" s="428">
        <v>0.5718432510885341</v>
      </c>
      <c r="BZ6" s="416">
        <v>16167</v>
      </c>
      <c r="CA6" s="42">
        <f>BZ6-AY6</f>
        <v>67</v>
      </c>
      <c r="CB6" s="43">
        <f>CA6/AY6</f>
        <v>0.004161490683229813</v>
      </c>
      <c r="CC6" s="416">
        <v>29448</v>
      </c>
      <c r="CD6" s="42">
        <f>CC6-AZ6</f>
        <v>4685</v>
      </c>
      <c r="CE6" s="43">
        <f>CD6/AZ6</f>
        <v>0.1891935549004563</v>
      </c>
      <c r="CF6" s="416">
        <v>233563</v>
      </c>
      <c r="CG6" s="42">
        <f>CF6-BA6</f>
        <v>-1919</v>
      </c>
      <c r="CH6" s="43">
        <f>CG6/BA6</f>
        <v>-0.008149242829600565</v>
      </c>
      <c r="CI6" s="416">
        <v>28356</v>
      </c>
      <c r="CJ6" s="42">
        <f>CI6-BB6</f>
        <v>-2523</v>
      </c>
      <c r="CK6" s="43">
        <f>CJ6/BB6</f>
        <v>-0.08170601379578354</v>
      </c>
      <c r="CL6" s="416">
        <v>41021</v>
      </c>
      <c r="CM6" s="42">
        <f>CL6-BC6</f>
        <v>-600</v>
      </c>
      <c r="CN6" s="43">
        <f>CM6/BC6</f>
        <v>-0.01441579971648927</v>
      </c>
      <c r="CO6" s="416">
        <v>56882</v>
      </c>
      <c r="CP6" s="42">
        <f>CO6-BD6</f>
        <v>4660</v>
      </c>
      <c r="CQ6" s="43">
        <f>CP6/BD6</f>
        <v>0.08923442227413733</v>
      </c>
      <c r="CR6" s="416">
        <v>126259</v>
      </c>
      <c r="CS6" s="42">
        <f>CR6-BE6</f>
        <v>1537</v>
      </c>
      <c r="CT6" s="43">
        <f>CS6/BE6</f>
        <v>0.01232340725774122</v>
      </c>
      <c r="CU6" s="416">
        <v>359822</v>
      </c>
      <c r="CV6" s="42">
        <f>CU6-BF6</f>
        <v>-382</v>
      </c>
      <c r="CW6" s="140">
        <f>CV6/BF6</f>
        <v>-0.001060510155356409</v>
      </c>
    </row>
    <row r="7" ht="17" customHeight="1">
      <c r="A7" t="s" s="71">
        <v>65</v>
      </c>
      <c r="B7" s="416">
        <v>49239.000000000015</v>
      </c>
      <c r="C7" s="416">
        <v>39260.999999999985</v>
      </c>
      <c r="D7" s="416">
        <v>33417</v>
      </c>
      <c r="E7" s="416">
        <v>121917</v>
      </c>
      <c r="F7" s="416">
        <v>22527</v>
      </c>
      <c r="G7" s="416">
        <v>14729.999999999993</v>
      </c>
      <c r="H7" s="416">
        <v>5091</v>
      </c>
      <c r="I7" s="416">
        <v>42347.999999999993</v>
      </c>
      <c r="J7" s="416">
        <v>164265</v>
      </c>
      <c r="K7" s="416">
        <v>3051</v>
      </c>
      <c r="L7" s="416">
        <v>3549</v>
      </c>
      <c r="M7" s="416">
        <v>14218</v>
      </c>
      <c r="N7" s="416">
        <v>20818</v>
      </c>
      <c r="O7" s="416">
        <v>185083</v>
      </c>
      <c r="P7" s="416">
        <v>23090</v>
      </c>
      <c r="Q7" s="416">
        <v>37211</v>
      </c>
      <c r="R7" s="416">
        <v>54188</v>
      </c>
      <c r="S7" s="416">
        <v>114489</v>
      </c>
      <c r="T7" s="416">
        <v>299572</v>
      </c>
      <c r="U7" s="416">
        <v>55457</v>
      </c>
      <c r="V7" s="416">
        <v>41533.000000000015</v>
      </c>
      <c r="W7" s="416">
        <v>36770</v>
      </c>
      <c r="X7" s="416">
        <v>133760</v>
      </c>
      <c r="Y7" s="416">
        <v>23666</v>
      </c>
      <c r="Z7" s="416">
        <v>13459</v>
      </c>
      <c r="AA7" s="416">
        <v>5407</v>
      </c>
      <c r="AB7" s="416">
        <v>42532</v>
      </c>
      <c r="AC7" s="416">
        <v>176292</v>
      </c>
      <c r="AD7" s="416">
        <v>4115</v>
      </c>
      <c r="AE7" s="416">
        <v>4992</v>
      </c>
      <c r="AF7" s="416">
        <v>13748</v>
      </c>
      <c r="AG7" s="416">
        <v>22855</v>
      </c>
      <c r="AH7" s="416">
        <v>199147</v>
      </c>
      <c r="AI7" s="416">
        <v>26760</v>
      </c>
      <c r="AJ7" s="416">
        <v>38519.999999999985</v>
      </c>
      <c r="AK7" s="416">
        <v>49214.94314</v>
      </c>
      <c r="AL7" s="416">
        <v>114494.94314</v>
      </c>
      <c r="AM7" s="416">
        <v>313641.94314</v>
      </c>
      <c r="AN7" s="416">
        <v>54462.999999999985</v>
      </c>
      <c r="AO7" s="416">
        <v>40467</v>
      </c>
      <c r="AP7" s="416">
        <v>36812</v>
      </c>
      <c r="AQ7" s="416">
        <v>131742</v>
      </c>
      <c r="AR7" s="416">
        <v>23702</v>
      </c>
      <c r="AS7" s="416">
        <v>13408</v>
      </c>
      <c r="AT7" s="416">
        <v>6236</v>
      </c>
      <c r="AU7" s="416">
        <v>43346</v>
      </c>
      <c r="AV7" s="416">
        <v>175088</v>
      </c>
      <c r="AW7" s="416">
        <v>3617</v>
      </c>
      <c r="AX7" s="416">
        <v>2646</v>
      </c>
      <c r="AY7" s="416">
        <v>12834</v>
      </c>
      <c r="AZ7" s="416">
        <v>19097</v>
      </c>
      <c r="BA7" s="416">
        <v>194185</v>
      </c>
      <c r="BB7" s="416">
        <v>25951</v>
      </c>
      <c r="BC7" s="416">
        <v>34649</v>
      </c>
      <c r="BD7" s="416">
        <v>42429</v>
      </c>
      <c r="BE7" s="416">
        <v>103029</v>
      </c>
      <c r="BF7" s="416">
        <v>297214</v>
      </c>
      <c r="BG7" s="416">
        <v>-16427.943139999988</v>
      </c>
      <c r="BH7" s="314">
        <v>-0.05237801735167502</v>
      </c>
      <c r="BI7" s="416">
        <v>50492</v>
      </c>
      <c r="BJ7" s="416">
        <v>42727</v>
      </c>
      <c r="BK7" s="416">
        <v>34456</v>
      </c>
      <c r="BL7" s="416">
        <v>127675</v>
      </c>
      <c r="BM7" s="416">
        <v>22146</v>
      </c>
      <c r="BN7" s="416">
        <v>14234</v>
      </c>
      <c r="BO7" s="416">
        <v>5090</v>
      </c>
      <c r="BP7" s="416">
        <v>41470</v>
      </c>
      <c r="BQ7" s="416">
        <v>169145</v>
      </c>
      <c r="BR7" s="416">
        <v>-5943</v>
      </c>
      <c r="BS7" s="314">
        <v>-0.03394293155441835</v>
      </c>
      <c r="BT7" s="416">
        <v>5535</v>
      </c>
      <c r="BU7" s="416">
        <v>1918</v>
      </c>
      <c r="BV7" s="314">
        <v>0.530273707492397</v>
      </c>
      <c r="BW7" s="416">
        <v>4693</v>
      </c>
      <c r="BX7" s="427">
        <v>2047</v>
      </c>
      <c r="BY7" s="428">
        <v>0.7736205593348451</v>
      </c>
      <c r="BZ7" s="416">
        <v>12870</v>
      </c>
      <c r="CA7" s="42">
        <f>BZ7-AY7</f>
        <v>36</v>
      </c>
      <c r="CB7" s="43">
        <f>CA7/AY7</f>
        <v>0.002805049088359046</v>
      </c>
      <c r="CC7" s="416">
        <v>23098</v>
      </c>
      <c r="CD7" s="42">
        <f>CC7-AZ7</f>
        <v>4001</v>
      </c>
      <c r="CE7" s="43">
        <f>CD7/AZ7</f>
        <v>0.2095093470178562</v>
      </c>
      <c r="CF7" s="416">
        <v>192243</v>
      </c>
      <c r="CG7" s="42">
        <f>CF7-BA7</f>
        <v>-1942</v>
      </c>
      <c r="CH7" s="43">
        <f>CG7/BA7</f>
        <v>-0.01000077245925277</v>
      </c>
      <c r="CI7" s="416">
        <v>23317</v>
      </c>
      <c r="CJ7" s="42">
        <f>CI7-BB7</f>
        <v>-2634</v>
      </c>
      <c r="CK7" s="43">
        <f>CJ7/BB7</f>
        <v>-0.1014989788447459</v>
      </c>
      <c r="CL7" s="416">
        <v>34534</v>
      </c>
      <c r="CM7" s="42">
        <f>CL7-BC7</f>
        <v>-115</v>
      </c>
      <c r="CN7" s="43">
        <f>CM7/BC7</f>
        <v>-0.003318999105313285</v>
      </c>
      <c r="CO7" s="416">
        <v>47109</v>
      </c>
      <c r="CP7" s="42">
        <f>CO7-BD7</f>
        <v>4680</v>
      </c>
      <c r="CQ7" s="43">
        <f>CP7/BD7</f>
        <v>0.1103019161422612</v>
      </c>
      <c r="CR7" s="416">
        <v>104960</v>
      </c>
      <c r="CS7" s="42">
        <f>CR7-BE7</f>
        <v>1931</v>
      </c>
      <c r="CT7" s="43">
        <f>CS7/BE7</f>
        <v>0.01874229585844762</v>
      </c>
      <c r="CU7" s="416">
        <v>297203</v>
      </c>
      <c r="CV7" s="42">
        <f>CU7-BF7</f>
        <v>-11</v>
      </c>
      <c r="CW7" s="140">
        <f>CV7/BF7</f>
        <v>-3.701036963265526e-05</v>
      </c>
    </row>
    <row r="8" ht="17" customHeight="1">
      <c r="A8" t="s" s="71">
        <v>66</v>
      </c>
      <c r="B8" s="416">
        <v>8183.999999999998</v>
      </c>
      <c r="C8" s="416">
        <v>7210.999999999998</v>
      </c>
      <c r="D8" s="416">
        <v>6482.000000000001</v>
      </c>
      <c r="E8" s="416">
        <v>21877</v>
      </c>
      <c r="F8" s="416">
        <v>5224</v>
      </c>
      <c r="G8" s="416">
        <v>2876</v>
      </c>
      <c r="H8" s="416">
        <v>1128</v>
      </c>
      <c r="I8" s="416">
        <v>9228</v>
      </c>
      <c r="J8" s="416">
        <v>31105</v>
      </c>
      <c r="K8" s="416">
        <v>1560</v>
      </c>
      <c r="L8" s="416">
        <v>1213</v>
      </c>
      <c r="M8" s="416">
        <v>3251</v>
      </c>
      <c r="N8" s="416">
        <v>6024</v>
      </c>
      <c r="O8" s="416">
        <v>37129</v>
      </c>
      <c r="P8" s="416">
        <v>4260</v>
      </c>
      <c r="Q8" s="416">
        <v>6628</v>
      </c>
      <c r="R8" s="416">
        <v>8891</v>
      </c>
      <c r="S8" s="416">
        <v>19779</v>
      </c>
      <c r="T8" s="416">
        <v>56908</v>
      </c>
      <c r="U8" s="416">
        <v>9580.999999999996</v>
      </c>
      <c r="V8" s="416">
        <v>8556.999999999998</v>
      </c>
      <c r="W8" s="416">
        <v>7755</v>
      </c>
      <c r="X8" s="416">
        <v>25892.999999999993</v>
      </c>
      <c r="Y8" s="416">
        <v>4949</v>
      </c>
      <c r="Z8" s="416">
        <v>3070</v>
      </c>
      <c r="AA8" s="416">
        <v>1419</v>
      </c>
      <c r="AB8" s="416">
        <v>9438</v>
      </c>
      <c r="AC8" s="416">
        <v>35330.999999999993</v>
      </c>
      <c r="AD8" s="416">
        <v>2041</v>
      </c>
      <c r="AE8" s="416">
        <v>1465</v>
      </c>
      <c r="AF8" s="416">
        <v>3155</v>
      </c>
      <c r="AG8" s="416">
        <v>6661</v>
      </c>
      <c r="AH8" s="416">
        <v>41991.999999999993</v>
      </c>
      <c r="AI8" s="416">
        <v>5072.000000000001</v>
      </c>
      <c r="AJ8" s="416">
        <v>6731.999999999999</v>
      </c>
      <c r="AK8" s="416">
        <v>8758.07955</v>
      </c>
      <c r="AL8" s="416">
        <v>20562.07955</v>
      </c>
      <c r="AM8" s="416">
        <v>62554.079549999995</v>
      </c>
      <c r="AN8" s="416">
        <v>9541</v>
      </c>
      <c r="AO8" s="416">
        <v>7743.999999999998</v>
      </c>
      <c r="AP8" s="416">
        <v>7020</v>
      </c>
      <c r="AQ8" s="416">
        <v>24305</v>
      </c>
      <c r="AR8" s="416">
        <v>4695</v>
      </c>
      <c r="AS8" s="416">
        <v>3957</v>
      </c>
      <c r="AT8" s="416">
        <v>1755</v>
      </c>
      <c r="AU8" s="416">
        <v>10407</v>
      </c>
      <c r="AV8" s="416">
        <v>34712</v>
      </c>
      <c r="AW8" s="416">
        <v>912</v>
      </c>
      <c r="AX8" s="416">
        <v>1488</v>
      </c>
      <c r="AY8" s="416">
        <v>3266</v>
      </c>
      <c r="AZ8" s="416">
        <v>5666</v>
      </c>
      <c r="BA8" s="416">
        <v>40378</v>
      </c>
      <c r="BB8" s="416">
        <v>4928</v>
      </c>
      <c r="BC8" s="416">
        <v>6972</v>
      </c>
      <c r="BD8" s="416">
        <v>9793</v>
      </c>
      <c r="BE8" s="416">
        <v>21693</v>
      </c>
      <c r="BF8" s="416">
        <v>62071</v>
      </c>
      <c r="BG8" s="416">
        <v>-483.0795499999949</v>
      </c>
      <c r="BH8" s="314">
        <v>-0.007722590652362915</v>
      </c>
      <c r="BI8" s="416">
        <v>9497</v>
      </c>
      <c r="BJ8" s="416">
        <v>8050</v>
      </c>
      <c r="BK8" s="416">
        <v>6316</v>
      </c>
      <c r="BL8" s="416">
        <v>23863</v>
      </c>
      <c r="BM8" s="416">
        <v>4669</v>
      </c>
      <c r="BN8" s="416">
        <v>3864</v>
      </c>
      <c r="BO8" s="416">
        <v>1699</v>
      </c>
      <c r="BP8" s="416">
        <v>10232</v>
      </c>
      <c r="BQ8" s="416">
        <v>34095</v>
      </c>
      <c r="BR8" s="416">
        <v>-617</v>
      </c>
      <c r="BS8" s="314">
        <v>-0.01777483291080894</v>
      </c>
      <c r="BT8" s="416">
        <v>1248</v>
      </c>
      <c r="BU8" s="416">
        <v>336</v>
      </c>
      <c r="BV8" s="314">
        <v>0.3684210526315789</v>
      </c>
      <c r="BW8" s="416">
        <v>1805</v>
      </c>
      <c r="BX8" s="427">
        <v>317</v>
      </c>
      <c r="BY8" s="428">
        <v>0.2130376344086022</v>
      </c>
      <c r="BZ8" s="416">
        <v>3297</v>
      </c>
      <c r="CA8" s="42">
        <f>BZ8-AY8</f>
        <v>31</v>
      </c>
      <c r="CB8" s="43">
        <f>CA8/AY8</f>
        <v>0.009491733006736069</v>
      </c>
      <c r="CC8" s="416">
        <v>6350</v>
      </c>
      <c r="CD8" s="42">
        <f>CC8-AZ8</f>
        <v>684</v>
      </c>
      <c r="CE8" s="43">
        <f>CD8/AZ8</f>
        <v>0.1207200847158489</v>
      </c>
      <c r="CF8" s="416">
        <v>40445</v>
      </c>
      <c r="CG8" s="42">
        <f>CF8-BA8</f>
        <v>67</v>
      </c>
      <c r="CH8" s="43">
        <f>CG8/BA8</f>
        <v>0.00165931943137352</v>
      </c>
      <c r="CI8" s="416">
        <v>5039</v>
      </c>
      <c r="CJ8" s="42">
        <f>CI8-BB8</f>
        <v>111</v>
      </c>
      <c r="CK8" s="43">
        <f>CJ8/BB8</f>
        <v>0.02252435064935065</v>
      </c>
      <c r="CL8" s="416">
        <v>6487</v>
      </c>
      <c r="CM8" s="42">
        <f>CL8-BC8</f>
        <v>-485</v>
      </c>
      <c r="CN8" s="43">
        <f>CM8/BC8</f>
        <v>-0.0695639701663798</v>
      </c>
      <c r="CO8" s="416">
        <v>8907</v>
      </c>
      <c r="CP8" s="42">
        <f>CO8-BD8</f>
        <v>-886</v>
      </c>
      <c r="CQ8" s="43">
        <f>CP8/BD8</f>
        <v>-0.09047278668436638</v>
      </c>
      <c r="CR8" s="416">
        <v>20433</v>
      </c>
      <c r="CS8" s="42">
        <f>CR8-BE8</f>
        <v>-1260</v>
      </c>
      <c r="CT8" s="43">
        <f>CS8/BE8</f>
        <v>-0.05808325266214908</v>
      </c>
      <c r="CU8" s="416">
        <v>60878</v>
      </c>
      <c r="CV8" s="42">
        <f>CU8-BF8</f>
        <v>-1193</v>
      </c>
      <c r="CW8" s="140">
        <f>CV8/BF8</f>
        <v>-0.01921992556910635</v>
      </c>
    </row>
    <row r="9" ht="17" customHeight="1">
      <c r="A9" t="s" s="71">
        <v>127</v>
      </c>
      <c r="B9" s="416">
        <v>117</v>
      </c>
      <c r="C9" s="416">
        <v>0</v>
      </c>
      <c r="D9" s="416">
        <v>0</v>
      </c>
      <c r="E9" s="416">
        <v>117</v>
      </c>
      <c r="F9" s="416">
        <v>0</v>
      </c>
      <c r="G9" s="416">
        <v>0</v>
      </c>
      <c r="H9" s="416">
        <v>0</v>
      </c>
      <c r="I9" s="416">
        <v>0</v>
      </c>
      <c r="J9" s="416">
        <v>117</v>
      </c>
      <c r="K9" s="416">
        <v>0</v>
      </c>
      <c r="L9" s="416">
        <v>0</v>
      </c>
      <c r="M9" s="416">
        <v>0</v>
      </c>
      <c r="N9" s="416">
        <v>0</v>
      </c>
      <c r="O9" s="416">
        <v>117</v>
      </c>
      <c r="P9" s="416">
        <v>0</v>
      </c>
      <c r="Q9" s="416">
        <v>0</v>
      </c>
      <c r="R9" s="416">
        <v>240</v>
      </c>
      <c r="S9" s="416">
        <v>240</v>
      </c>
      <c r="T9" s="416">
        <v>356.9999999999999</v>
      </c>
      <c r="U9" s="416">
        <v>512</v>
      </c>
      <c r="V9" s="416">
        <v>847</v>
      </c>
      <c r="W9" s="416">
        <v>0</v>
      </c>
      <c r="X9" s="416">
        <v>1359</v>
      </c>
      <c r="Y9" s="416">
        <v>0</v>
      </c>
      <c r="Z9" s="416">
        <v>0</v>
      </c>
      <c r="AA9" s="416">
        <v>0</v>
      </c>
      <c r="AB9" s="416">
        <v>0</v>
      </c>
      <c r="AC9" s="416">
        <v>1359</v>
      </c>
      <c r="AD9" s="416">
        <v>0</v>
      </c>
      <c r="AE9" s="416">
        <v>0</v>
      </c>
      <c r="AF9" s="416">
        <v>0</v>
      </c>
      <c r="AG9" s="416">
        <v>0</v>
      </c>
      <c r="AH9" s="416">
        <v>1359</v>
      </c>
      <c r="AI9" s="416">
        <v>0</v>
      </c>
      <c r="AJ9" s="416">
        <v>0</v>
      </c>
      <c r="AK9" s="416">
        <v>1082.016</v>
      </c>
      <c r="AL9" s="416">
        <v>1082.016</v>
      </c>
      <c r="AM9" s="416">
        <v>2441.016000000001</v>
      </c>
      <c r="AN9" s="416">
        <v>919.0000000000001</v>
      </c>
      <c r="AO9" s="416">
        <v>0</v>
      </c>
      <c r="AP9" s="24"/>
      <c r="AQ9" s="416">
        <v>919.0000000000001</v>
      </c>
      <c r="AR9" s="416">
        <v>0</v>
      </c>
      <c r="AS9" s="416">
        <v>0</v>
      </c>
      <c r="AT9" s="24"/>
      <c r="AU9" s="416">
        <v>0</v>
      </c>
      <c r="AV9" s="416">
        <v>919.044</v>
      </c>
      <c r="AW9" s="24"/>
      <c r="AX9" s="416">
        <v>0</v>
      </c>
      <c r="AY9" s="416">
        <v>0</v>
      </c>
      <c r="AZ9" s="416">
        <v>0</v>
      </c>
      <c r="BA9" s="416">
        <v>919.044</v>
      </c>
      <c r="BB9" s="416">
        <v>0</v>
      </c>
      <c r="BC9" s="416">
        <v>0</v>
      </c>
      <c r="BD9" s="416">
        <v>0</v>
      </c>
      <c r="BE9" s="416">
        <v>0</v>
      </c>
      <c r="BF9" s="416">
        <v>919.044</v>
      </c>
      <c r="BG9" s="416">
        <v>-1521.972000000001</v>
      </c>
      <c r="BH9" s="314"/>
      <c r="BI9" s="416">
        <v>608</v>
      </c>
      <c r="BJ9" s="416">
        <v>208</v>
      </c>
      <c r="BK9" s="416">
        <v>0</v>
      </c>
      <c r="BL9" s="416">
        <v>816</v>
      </c>
      <c r="BM9" s="416">
        <v>59</v>
      </c>
      <c r="BN9" s="24"/>
      <c r="BO9" s="24"/>
      <c r="BP9" s="416">
        <v>59</v>
      </c>
      <c r="BQ9" s="416">
        <v>875</v>
      </c>
      <c r="BR9" s="416">
        <v>-44.04399999999998</v>
      </c>
      <c r="BS9" s="314">
        <v>-0.04792371203119762</v>
      </c>
      <c r="BT9" s="416">
        <v>0</v>
      </c>
      <c r="BU9" s="416">
        <v>0</v>
      </c>
      <c r="BV9" s="314"/>
      <c r="BW9" s="24"/>
      <c r="BX9" s="427">
        <v>0</v>
      </c>
      <c r="BY9" s="428"/>
      <c r="BZ9" s="416">
        <v>0</v>
      </c>
      <c r="CA9" s="42">
        <f>BZ9-AY9</f>
        <v>0</v>
      </c>
      <c r="CB9" s="43">
        <f>CA9/AY9</f>
      </c>
      <c r="CC9" s="416">
        <v>0</v>
      </c>
      <c r="CD9" s="42">
        <f>CC9-AZ9</f>
        <v>0</v>
      </c>
      <c r="CE9" s="43">
        <f>CD9/AZ9</f>
      </c>
      <c r="CF9" s="416">
        <v>875</v>
      </c>
      <c r="CG9" s="42">
        <f>CF9-BA9</f>
        <v>-44.04399999999998</v>
      </c>
      <c r="CH9" s="43">
        <f>CG9/BA9</f>
        <v>-0.04792371203119762</v>
      </c>
      <c r="CI9" s="416">
        <v>0</v>
      </c>
      <c r="CJ9" s="42">
        <f>CI9-BB9</f>
        <v>0</v>
      </c>
      <c r="CK9" s="43">
        <f>CJ9/BB9</f>
      </c>
      <c r="CL9" s="416">
        <v>0</v>
      </c>
      <c r="CM9" s="42">
        <f>CL9-BC9</f>
        <v>0</v>
      </c>
      <c r="CN9" s="43">
        <f>CM9/BC9</f>
      </c>
      <c r="CO9" s="416">
        <v>866</v>
      </c>
      <c r="CP9" s="42">
        <f>CO9-BD9</f>
        <v>866</v>
      </c>
      <c r="CQ9" s="43">
        <f>CP9/BD9</f>
      </c>
      <c r="CR9" s="416">
        <v>866</v>
      </c>
      <c r="CS9" s="42">
        <f>CR9-BE9</f>
        <v>866</v>
      </c>
      <c r="CT9" s="43">
        <f>CS9/BE9</f>
      </c>
      <c r="CU9" s="416">
        <v>1741</v>
      </c>
      <c r="CV9" s="42">
        <f>CU9-BF9</f>
        <v>821.956</v>
      </c>
      <c r="CW9" s="140">
        <f>CV9/BF9</f>
        <v>0.8943597912613542</v>
      </c>
    </row>
    <row r="10" ht="17" customHeight="1">
      <c r="A10" t="s" s="61">
        <v>67</v>
      </c>
      <c r="B10" s="416">
        <v>52052.999999999993</v>
      </c>
      <c r="C10" s="416">
        <v>42862.999999999985</v>
      </c>
      <c r="D10" s="416">
        <v>37843.000000000007</v>
      </c>
      <c r="E10" s="416">
        <v>132759</v>
      </c>
      <c r="F10" s="416">
        <v>28790</v>
      </c>
      <c r="G10" s="416">
        <v>11883</v>
      </c>
      <c r="H10" s="416">
        <v>9188</v>
      </c>
      <c r="I10" s="416">
        <v>49861</v>
      </c>
      <c r="J10" s="416">
        <v>182620</v>
      </c>
      <c r="K10" s="416">
        <v>9497</v>
      </c>
      <c r="L10" s="416">
        <v>8387</v>
      </c>
      <c r="M10" s="416">
        <v>9015.000000000004</v>
      </c>
      <c r="N10" s="416">
        <v>26899</v>
      </c>
      <c r="O10" s="416">
        <v>209519</v>
      </c>
      <c r="P10" s="416">
        <v>26484</v>
      </c>
      <c r="Q10" s="416">
        <v>36919</v>
      </c>
      <c r="R10" s="416">
        <v>51809</v>
      </c>
      <c r="S10" s="416">
        <v>115212</v>
      </c>
      <c r="T10" s="416">
        <v>324731</v>
      </c>
      <c r="U10" s="416">
        <v>56909.999999999985</v>
      </c>
      <c r="V10" s="416">
        <v>47102.999999999993</v>
      </c>
      <c r="W10" s="416">
        <v>39575.000000000007</v>
      </c>
      <c r="X10" s="416">
        <v>143588</v>
      </c>
      <c r="Y10" s="416">
        <v>27287</v>
      </c>
      <c r="Z10" s="416">
        <v>10150</v>
      </c>
      <c r="AA10" s="416">
        <v>8122</v>
      </c>
      <c r="AB10" s="416">
        <v>45559</v>
      </c>
      <c r="AC10" s="416">
        <v>189147</v>
      </c>
      <c r="AD10" s="416">
        <v>8249</v>
      </c>
      <c r="AE10" s="416">
        <v>8680</v>
      </c>
      <c r="AF10" s="416">
        <v>7521.000000000004</v>
      </c>
      <c r="AG10" s="416">
        <v>24450</v>
      </c>
      <c r="AH10" s="416">
        <v>213597</v>
      </c>
      <c r="AI10" s="416">
        <v>25024</v>
      </c>
      <c r="AJ10" s="416">
        <v>37329</v>
      </c>
      <c r="AK10" s="416">
        <v>52870.556050000014</v>
      </c>
      <c r="AL10" s="416">
        <v>115223.55605</v>
      </c>
      <c r="AM10" s="416">
        <v>328820.55605</v>
      </c>
      <c r="AN10" s="416">
        <v>56105.999999999993</v>
      </c>
      <c r="AO10" s="416">
        <v>46519.000000000007</v>
      </c>
      <c r="AP10" s="416">
        <v>39628</v>
      </c>
      <c r="AQ10" s="416">
        <v>142253</v>
      </c>
      <c r="AR10" s="416">
        <v>29306</v>
      </c>
      <c r="AS10" s="416">
        <v>12353</v>
      </c>
      <c r="AT10" s="416">
        <v>10511</v>
      </c>
      <c r="AU10" s="416">
        <v>52170</v>
      </c>
      <c r="AV10" s="416">
        <v>194423</v>
      </c>
      <c r="AW10" s="416">
        <v>9280</v>
      </c>
      <c r="AX10" s="416">
        <v>9321</v>
      </c>
      <c r="AY10" s="416">
        <v>10089</v>
      </c>
      <c r="AZ10" s="416">
        <v>28690</v>
      </c>
      <c r="BA10" s="416">
        <v>223113</v>
      </c>
      <c r="BB10" s="416">
        <v>28557</v>
      </c>
      <c r="BC10" s="416">
        <v>35230</v>
      </c>
      <c r="BD10" s="416">
        <v>47523</v>
      </c>
      <c r="BE10" s="416">
        <v>111310</v>
      </c>
      <c r="BF10" s="416">
        <v>334423</v>
      </c>
      <c r="BG10" s="416">
        <v>5602.443950000044</v>
      </c>
      <c r="BH10" s="314">
        <v>0.01703799791989935</v>
      </c>
      <c r="BI10" s="416">
        <v>57722</v>
      </c>
      <c r="BJ10" s="416">
        <v>46934</v>
      </c>
      <c r="BK10" s="416">
        <v>38026</v>
      </c>
      <c r="BL10" s="416">
        <v>142682</v>
      </c>
      <c r="BM10" s="416">
        <v>25769</v>
      </c>
      <c r="BN10" s="416">
        <v>10739</v>
      </c>
      <c r="BO10" s="416">
        <v>9090</v>
      </c>
      <c r="BP10" s="416">
        <v>45598</v>
      </c>
      <c r="BQ10" s="416">
        <v>188280</v>
      </c>
      <c r="BR10" s="416">
        <v>-6143</v>
      </c>
      <c r="BS10" s="314">
        <v>-0.03159605602217844</v>
      </c>
      <c r="BT10" s="416">
        <v>8674</v>
      </c>
      <c r="BU10" s="416">
        <v>-606</v>
      </c>
      <c r="BV10" s="314">
        <v>-0.06530172413793103</v>
      </c>
      <c r="BW10" s="416">
        <v>8524</v>
      </c>
      <c r="BX10" s="427">
        <v>-797</v>
      </c>
      <c r="BY10" s="428">
        <v>-0.08550584701212316</v>
      </c>
      <c r="BZ10" s="416">
        <v>8835</v>
      </c>
      <c r="CA10" s="42">
        <f>BZ10-AY10</f>
        <v>-1254</v>
      </c>
      <c r="CB10" s="43">
        <f>CA10/AY10</f>
        <v>-0.1242937853107345</v>
      </c>
      <c r="CC10" s="416">
        <v>26033</v>
      </c>
      <c r="CD10" s="42">
        <f>CC10-AZ10</f>
        <v>-2657</v>
      </c>
      <c r="CE10" s="43">
        <f>CD10/AZ10</f>
        <v>-0.09261066573719066</v>
      </c>
      <c r="CF10" s="416">
        <v>214313</v>
      </c>
      <c r="CG10" s="42">
        <f>CF10-BA10</f>
        <v>-8800</v>
      </c>
      <c r="CH10" s="43">
        <f>CG10/BA10</f>
        <v>-0.03944189715525317</v>
      </c>
      <c r="CI10" s="416">
        <v>30198</v>
      </c>
      <c r="CJ10" s="42">
        <f>CI10-BB10</f>
        <v>1641</v>
      </c>
      <c r="CK10" s="43">
        <f>CJ10/BB10</f>
        <v>0.05746401932976153</v>
      </c>
      <c r="CL10" s="416">
        <v>37097</v>
      </c>
      <c r="CM10" s="42">
        <f>CL10-BC10</f>
        <v>1867</v>
      </c>
      <c r="CN10" s="43">
        <f>CM10/BC10</f>
        <v>0.05299460686914562</v>
      </c>
      <c r="CO10" s="416">
        <v>54452</v>
      </c>
      <c r="CP10" s="42">
        <f>CO10-BD10</f>
        <v>6929</v>
      </c>
      <c r="CQ10" s="43">
        <f>CP10/BD10</f>
        <v>0.1458030848220861</v>
      </c>
      <c r="CR10" s="416">
        <v>121747</v>
      </c>
      <c r="CS10" s="42">
        <f>CR10-BE10</f>
        <v>10437</v>
      </c>
      <c r="CT10" s="43">
        <f>CS10/BE10</f>
        <v>0.09376516036295032</v>
      </c>
      <c r="CU10" s="416">
        <v>336060</v>
      </c>
      <c r="CV10" s="42">
        <f>CU10-BF10</f>
        <v>1637</v>
      </c>
      <c r="CW10" s="140">
        <f>CV10/BF10</f>
        <v>0.004894998250718401</v>
      </c>
    </row>
    <row r="11" ht="17" customHeight="1">
      <c r="A11" t="s" s="71">
        <v>68</v>
      </c>
      <c r="B11" s="416">
        <v>4963</v>
      </c>
      <c r="C11" s="416">
        <v>3767.999999999999</v>
      </c>
      <c r="D11" s="416">
        <v>3744.000000000001</v>
      </c>
      <c r="E11" s="416">
        <v>12475</v>
      </c>
      <c r="F11" s="416">
        <v>3210</v>
      </c>
      <c r="G11" s="416">
        <v>362</v>
      </c>
      <c r="H11" s="416">
        <v>0</v>
      </c>
      <c r="I11" s="416">
        <v>3572</v>
      </c>
      <c r="J11" s="416">
        <v>16047</v>
      </c>
      <c r="K11" s="416">
        <v>0</v>
      </c>
      <c r="L11" s="416">
        <v>0</v>
      </c>
      <c r="M11" s="416">
        <v>78</v>
      </c>
      <c r="N11" s="416">
        <v>78</v>
      </c>
      <c r="O11" s="416">
        <v>16125</v>
      </c>
      <c r="P11" s="416">
        <v>2354</v>
      </c>
      <c r="Q11" s="416">
        <v>3488.999999999999</v>
      </c>
      <c r="R11" s="416">
        <v>4798</v>
      </c>
      <c r="S11" s="416">
        <v>10641</v>
      </c>
      <c r="T11" s="416">
        <v>26766</v>
      </c>
      <c r="U11" s="416">
        <v>5466</v>
      </c>
      <c r="V11" s="416">
        <v>4432</v>
      </c>
      <c r="W11" s="416">
        <v>3551</v>
      </c>
      <c r="X11" s="416">
        <v>13449</v>
      </c>
      <c r="Y11" s="416">
        <v>2595</v>
      </c>
      <c r="Z11" s="416">
        <v>155</v>
      </c>
      <c r="AA11" s="416">
        <v>0</v>
      </c>
      <c r="AB11" s="416">
        <v>2750</v>
      </c>
      <c r="AC11" s="416">
        <v>16199</v>
      </c>
      <c r="AD11" s="416">
        <v>0</v>
      </c>
      <c r="AE11" s="416">
        <v>0</v>
      </c>
      <c r="AF11" s="416">
        <v>0</v>
      </c>
      <c r="AG11" s="416">
        <v>0</v>
      </c>
      <c r="AH11" s="416">
        <v>16199</v>
      </c>
      <c r="AI11" s="416">
        <v>2224</v>
      </c>
      <c r="AJ11" s="416">
        <v>3435</v>
      </c>
      <c r="AK11" s="416">
        <v>4979.88075</v>
      </c>
      <c r="AL11" s="416">
        <v>10638.88075</v>
      </c>
      <c r="AM11" s="416">
        <v>26837.88075</v>
      </c>
      <c r="AN11" s="416">
        <v>5429.000000000002</v>
      </c>
      <c r="AO11" s="416">
        <v>4537</v>
      </c>
      <c r="AP11" s="416">
        <v>4037</v>
      </c>
      <c r="AQ11" s="416">
        <v>14003</v>
      </c>
      <c r="AR11" s="416">
        <v>3196</v>
      </c>
      <c r="AS11" s="416">
        <v>360</v>
      </c>
      <c r="AT11" s="24"/>
      <c r="AU11" s="416">
        <v>3556</v>
      </c>
      <c r="AV11" s="416">
        <v>17559</v>
      </c>
      <c r="AW11" s="416">
        <v>0</v>
      </c>
      <c r="AX11" s="416">
        <v>0</v>
      </c>
      <c r="AY11" s="416">
        <v>0</v>
      </c>
      <c r="AZ11" s="416">
        <v>0</v>
      </c>
      <c r="BA11" s="416">
        <v>17559</v>
      </c>
      <c r="BB11" s="416">
        <v>2994</v>
      </c>
      <c r="BC11" s="416">
        <v>3724</v>
      </c>
      <c r="BD11" s="416">
        <v>5022</v>
      </c>
      <c r="BE11" s="416">
        <v>11740</v>
      </c>
      <c r="BF11" s="416">
        <v>29299</v>
      </c>
      <c r="BG11" s="416">
        <v>2461.11925</v>
      </c>
      <c r="BH11" s="314">
        <v>0.09170318897105911</v>
      </c>
      <c r="BI11" s="416">
        <v>5572</v>
      </c>
      <c r="BJ11" s="416">
        <v>4472</v>
      </c>
      <c r="BK11" s="416">
        <v>3957</v>
      </c>
      <c r="BL11" s="416">
        <v>14001</v>
      </c>
      <c r="BM11" s="416">
        <v>2390</v>
      </c>
      <c r="BN11" s="416">
        <v>0</v>
      </c>
      <c r="BO11" s="416">
        <v>0</v>
      </c>
      <c r="BP11" s="416">
        <v>2390</v>
      </c>
      <c r="BQ11" s="416">
        <v>16391</v>
      </c>
      <c r="BR11" s="416">
        <v>-1168</v>
      </c>
      <c r="BS11" s="314">
        <v>-0.06651859445298708</v>
      </c>
      <c r="BT11" s="416">
        <v>0</v>
      </c>
      <c r="BU11" s="416">
        <v>0</v>
      </c>
      <c r="BV11" s="314"/>
      <c r="BW11" s="416">
        <v>0</v>
      </c>
      <c r="BX11" s="427">
        <v>0</v>
      </c>
      <c r="BY11" s="428"/>
      <c r="BZ11" s="416">
        <v>0</v>
      </c>
      <c r="CA11" s="42">
        <f>BZ11-AY11</f>
        <v>0</v>
      </c>
      <c r="CB11" s="43">
        <f>CA11/AY11</f>
      </c>
      <c r="CC11" s="416">
        <v>0</v>
      </c>
      <c r="CD11" s="42">
        <f>CC11-AZ11</f>
        <v>0</v>
      </c>
      <c r="CE11" s="43">
        <f>CD11/AZ11</f>
      </c>
      <c r="CF11" s="416">
        <v>16391</v>
      </c>
      <c r="CG11" s="42">
        <f>CF11-BA11</f>
        <v>-1168</v>
      </c>
      <c r="CH11" s="43">
        <f>CG11/BA11</f>
        <v>-0.06651859445298708</v>
      </c>
      <c r="CI11" s="416">
        <v>3217</v>
      </c>
      <c r="CJ11" s="42">
        <f>CI11-BB11</f>
        <v>223</v>
      </c>
      <c r="CK11" s="43">
        <f>CJ11/BB11</f>
        <v>0.07448229792919171</v>
      </c>
      <c r="CL11" s="416">
        <v>3907</v>
      </c>
      <c r="CM11" s="42">
        <f>CL11-BC11</f>
        <v>183</v>
      </c>
      <c r="CN11" s="43">
        <f>CM11/BC11</f>
        <v>0.04914070891514501</v>
      </c>
      <c r="CO11" s="416">
        <v>5266</v>
      </c>
      <c r="CP11" s="42">
        <f>CO11-BD11</f>
        <v>244</v>
      </c>
      <c r="CQ11" s="43">
        <f>CP11/BD11</f>
        <v>0.04858622062923138</v>
      </c>
      <c r="CR11" s="416">
        <v>12390</v>
      </c>
      <c r="CS11" s="42">
        <f>CR11-BE11</f>
        <v>650</v>
      </c>
      <c r="CT11" s="43">
        <f>CS11/BE11</f>
        <v>0.05536626916524702</v>
      </c>
      <c r="CU11" s="416">
        <v>28781</v>
      </c>
      <c r="CV11" s="42">
        <f>CU11-BF11</f>
        <v>-518</v>
      </c>
      <c r="CW11" s="140">
        <f>CV11/BF11</f>
        <v>-0.01767978429297928</v>
      </c>
    </row>
    <row r="12" ht="17" customHeight="1">
      <c r="A12" t="s" s="71">
        <v>69</v>
      </c>
      <c r="B12" s="416">
        <v>47089.999999999993</v>
      </c>
      <c r="C12" s="416">
        <v>39094.999999999985</v>
      </c>
      <c r="D12" s="416">
        <v>34099.000000000007</v>
      </c>
      <c r="E12" s="416">
        <v>120284</v>
      </c>
      <c r="F12" s="416">
        <v>25580</v>
      </c>
      <c r="G12" s="416">
        <v>11521</v>
      </c>
      <c r="H12" s="416">
        <v>9188</v>
      </c>
      <c r="I12" s="416">
        <v>46289</v>
      </c>
      <c r="J12" s="416">
        <v>166573</v>
      </c>
      <c r="K12" s="416">
        <v>9497</v>
      </c>
      <c r="L12" s="416">
        <v>8387</v>
      </c>
      <c r="M12" s="416">
        <v>8937.000000000004</v>
      </c>
      <c r="N12" s="416">
        <v>26821</v>
      </c>
      <c r="O12" s="416">
        <v>193394</v>
      </c>
      <c r="P12" s="416">
        <v>24130</v>
      </c>
      <c r="Q12" s="416">
        <v>33430</v>
      </c>
      <c r="R12" s="416">
        <v>47011</v>
      </c>
      <c r="S12" s="416">
        <v>104571</v>
      </c>
      <c r="T12" s="416">
        <v>297965</v>
      </c>
      <c r="U12" s="416">
        <v>51443.999999999985</v>
      </c>
      <c r="V12" s="416">
        <v>42670.999999999993</v>
      </c>
      <c r="W12" s="416">
        <v>36024.000000000007</v>
      </c>
      <c r="X12" s="416">
        <v>130139</v>
      </c>
      <c r="Y12" s="416">
        <v>24692</v>
      </c>
      <c r="Z12" s="416">
        <v>9995</v>
      </c>
      <c r="AA12" s="416">
        <v>8122</v>
      </c>
      <c r="AB12" s="416">
        <v>42809</v>
      </c>
      <c r="AC12" s="416">
        <v>172948</v>
      </c>
      <c r="AD12" s="416">
        <v>8249</v>
      </c>
      <c r="AE12" s="416">
        <v>8680</v>
      </c>
      <c r="AF12" s="416">
        <v>7521.000000000004</v>
      </c>
      <c r="AG12" s="416">
        <v>24450</v>
      </c>
      <c r="AH12" s="416">
        <v>197398</v>
      </c>
      <c r="AI12" s="416">
        <v>22800</v>
      </c>
      <c r="AJ12" s="416">
        <v>33894</v>
      </c>
      <c r="AK12" s="416">
        <v>47890.675300000010</v>
      </c>
      <c r="AL12" s="416">
        <v>104584.6753</v>
      </c>
      <c r="AM12" s="416">
        <v>301982.6753</v>
      </c>
      <c r="AN12" s="416">
        <v>50676.999999999993</v>
      </c>
      <c r="AO12" s="416">
        <v>41982.000000000007</v>
      </c>
      <c r="AP12" s="416">
        <v>35591</v>
      </c>
      <c r="AQ12" s="416">
        <v>128250</v>
      </c>
      <c r="AR12" s="416">
        <v>26110</v>
      </c>
      <c r="AS12" s="416">
        <v>11993</v>
      </c>
      <c r="AT12" s="416">
        <v>10511</v>
      </c>
      <c r="AU12" s="416">
        <v>48614</v>
      </c>
      <c r="AV12" s="416">
        <v>176864</v>
      </c>
      <c r="AW12" s="416">
        <v>9280</v>
      </c>
      <c r="AX12" s="416">
        <v>9321</v>
      </c>
      <c r="AY12" s="416">
        <v>10089</v>
      </c>
      <c r="AZ12" s="416">
        <v>28690</v>
      </c>
      <c r="BA12" s="416">
        <v>205554</v>
      </c>
      <c r="BB12" s="416">
        <v>25563</v>
      </c>
      <c r="BC12" s="416">
        <v>31506</v>
      </c>
      <c r="BD12" s="416">
        <v>42501</v>
      </c>
      <c r="BE12" s="416">
        <v>99570</v>
      </c>
      <c r="BF12" s="416">
        <v>305124</v>
      </c>
      <c r="BG12" s="416">
        <v>3141.324699999997</v>
      </c>
      <c r="BH12" s="314">
        <v>0.01040233416330683</v>
      </c>
      <c r="BI12" s="416">
        <v>52150</v>
      </c>
      <c r="BJ12" s="416">
        <v>42462</v>
      </c>
      <c r="BK12" s="416">
        <v>34069</v>
      </c>
      <c r="BL12" s="416">
        <v>128681</v>
      </c>
      <c r="BM12" s="416">
        <v>23379</v>
      </c>
      <c r="BN12" s="416">
        <v>10739</v>
      </c>
      <c r="BO12" s="416">
        <v>9090</v>
      </c>
      <c r="BP12" s="416">
        <v>43208</v>
      </c>
      <c r="BQ12" s="416">
        <v>171889</v>
      </c>
      <c r="BR12" s="416">
        <v>-4975</v>
      </c>
      <c r="BS12" s="314">
        <v>-0.02812895784331464</v>
      </c>
      <c r="BT12" s="416">
        <v>8674</v>
      </c>
      <c r="BU12" s="416">
        <v>-606</v>
      </c>
      <c r="BV12" s="314">
        <v>-0.06530172413793103</v>
      </c>
      <c r="BW12" s="416">
        <v>8524</v>
      </c>
      <c r="BX12" s="427">
        <v>-797</v>
      </c>
      <c r="BY12" s="428">
        <v>-0.08550584701212316</v>
      </c>
      <c r="BZ12" s="416">
        <v>8835</v>
      </c>
      <c r="CA12" s="42">
        <f>BZ12-AY12</f>
        <v>-1254</v>
      </c>
      <c r="CB12" s="43">
        <f>CA12/AY12</f>
        <v>-0.1242937853107345</v>
      </c>
      <c r="CC12" s="416">
        <v>26033</v>
      </c>
      <c r="CD12" s="42">
        <f>CC12-AZ12</f>
        <v>-2657</v>
      </c>
      <c r="CE12" s="43">
        <f>CD12/AZ12</f>
        <v>-0.09261066573719066</v>
      </c>
      <c r="CF12" s="416">
        <v>197922</v>
      </c>
      <c r="CG12" s="42">
        <f>CF12-BA12</f>
        <v>-7632</v>
      </c>
      <c r="CH12" s="43">
        <f>CG12/BA12</f>
        <v>-0.03712892962433229</v>
      </c>
      <c r="CI12" s="416">
        <v>26981</v>
      </c>
      <c r="CJ12" s="42">
        <f>CI12-BB12</f>
        <v>1418</v>
      </c>
      <c r="CK12" s="43">
        <f>CJ12/BB12</f>
        <v>0.05547079763721003</v>
      </c>
      <c r="CL12" s="416">
        <v>33190</v>
      </c>
      <c r="CM12" s="42">
        <f>CL12-BC12</f>
        <v>1684</v>
      </c>
      <c r="CN12" s="43">
        <f>CM12/BC12</f>
        <v>0.05345013648193995</v>
      </c>
      <c r="CO12" s="416">
        <v>49186</v>
      </c>
      <c r="CP12" s="42">
        <f>CO12-BD12</f>
        <v>6685</v>
      </c>
      <c r="CQ12" s="43">
        <f>CP12/BD12</f>
        <v>0.1572904166960777</v>
      </c>
      <c r="CR12" s="416">
        <v>109357</v>
      </c>
      <c r="CS12" s="42">
        <f>CR12-BE12</f>
        <v>9787</v>
      </c>
      <c r="CT12" s="43">
        <f>CS12/BE12</f>
        <v>0.0982926584312544</v>
      </c>
      <c r="CU12" s="416">
        <v>307279</v>
      </c>
      <c r="CV12" s="42">
        <f>CU12-BF12</f>
        <v>2155</v>
      </c>
      <c r="CW12" s="140">
        <f>CV12/BF12</f>
        <v>0.007062702376738637</v>
      </c>
    </row>
    <row r="13" ht="17" customHeight="1">
      <c r="A13" t="s" s="61">
        <v>70</v>
      </c>
      <c r="B13" s="416">
        <v>297861</v>
      </c>
      <c r="C13" s="416">
        <v>237438</v>
      </c>
      <c r="D13" s="416">
        <v>215401</v>
      </c>
      <c r="E13" s="416">
        <v>750700</v>
      </c>
      <c r="F13" s="416">
        <v>155072</v>
      </c>
      <c r="G13" s="416">
        <v>79262</v>
      </c>
      <c r="H13" s="416">
        <v>44473</v>
      </c>
      <c r="I13" s="416">
        <v>278807</v>
      </c>
      <c r="J13" s="416">
        <v>1029507</v>
      </c>
      <c r="K13" s="416">
        <v>39599</v>
      </c>
      <c r="L13" s="416">
        <v>35139</v>
      </c>
      <c r="M13" s="416">
        <v>46974</v>
      </c>
      <c r="N13" s="416">
        <v>121712</v>
      </c>
      <c r="O13" s="416">
        <v>1151219</v>
      </c>
      <c r="P13" s="416">
        <v>138179</v>
      </c>
      <c r="Q13" s="416">
        <v>204849</v>
      </c>
      <c r="R13" s="416">
        <v>286745.91</v>
      </c>
      <c r="S13" s="416">
        <v>629773.9099999999</v>
      </c>
      <c r="T13" s="416">
        <v>1780992.91</v>
      </c>
      <c r="U13" s="416">
        <v>306037</v>
      </c>
      <c r="V13" s="416">
        <v>269558</v>
      </c>
      <c r="W13" s="416">
        <v>218209</v>
      </c>
      <c r="X13" s="416">
        <v>793804</v>
      </c>
      <c r="Y13" s="416">
        <v>155379</v>
      </c>
      <c r="Z13" s="416">
        <v>56852</v>
      </c>
      <c r="AA13" s="416">
        <v>40782</v>
      </c>
      <c r="AB13" s="416">
        <v>253013</v>
      </c>
      <c r="AC13" s="416">
        <v>1046817</v>
      </c>
      <c r="AD13" s="416">
        <v>39384.999999999993</v>
      </c>
      <c r="AE13" s="416">
        <v>38962.999999999993</v>
      </c>
      <c r="AF13" s="416">
        <v>44391</v>
      </c>
      <c r="AG13" s="416">
        <v>122739</v>
      </c>
      <c r="AH13" s="416">
        <v>1169556</v>
      </c>
      <c r="AI13" s="416">
        <v>136870</v>
      </c>
      <c r="AJ13" s="416">
        <v>204364</v>
      </c>
      <c r="AK13" s="416">
        <v>295672.03324</v>
      </c>
      <c r="AL13" s="416">
        <v>636906.03324</v>
      </c>
      <c r="AM13" s="416">
        <v>1806462.03324</v>
      </c>
      <c r="AN13" s="416">
        <v>308722.5767</v>
      </c>
      <c r="AO13" s="416">
        <v>244503</v>
      </c>
      <c r="AP13" s="416">
        <v>217662</v>
      </c>
      <c r="AQ13" s="416">
        <v>770887.5767</v>
      </c>
      <c r="AR13" s="416">
        <v>157186</v>
      </c>
      <c r="AS13" s="416">
        <v>76788</v>
      </c>
      <c r="AT13" s="416">
        <v>41750</v>
      </c>
      <c r="AU13" s="416">
        <v>275724</v>
      </c>
      <c r="AV13" s="416">
        <v>1046611.5767</v>
      </c>
      <c r="AW13" s="416">
        <v>38383</v>
      </c>
      <c r="AX13" s="416">
        <v>39220</v>
      </c>
      <c r="AY13" s="416">
        <v>40729</v>
      </c>
      <c r="AZ13" s="416">
        <v>118332</v>
      </c>
      <c r="BA13" s="416">
        <v>1164943.5767</v>
      </c>
      <c r="BB13" s="416">
        <v>136747</v>
      </c>
      <c r="BC13" s="416">
        <v>188258</v>
      </c>
      <c r="BD13" s="416">
        <v>269091</v>
      </c>
      <c r="BE13" s="416">
        <v>594096</v>
      </c>
      <c r="BF13" s="416">
        <v>1759039.5767</v>
      </c>
      <c r="BG13" s="416">
        <v>-47422.456540000159</v>
      </c>
      <c r="BH13" s="314">
        <v>-0.0262515655836647</v>
      </c>
      <c r="BI13" s="416">
        <v>303793</v>
      </c>
      <c r="BJ13" s="416">
        <v>249104</v>
      </c>
      <c r="BK13" s="416">
        <v>207333</v>
      </c>
      <c r="BL13" s="416">
        <v>760230</v>
      </c>
      <c r="BM13" s="416">
        <v>133646</v>
      </c>
      <c r="BN13" s="416">
        <v>60997</v>
      </c>
      <c r="BO13" s="416">
        <v>51411</v>
      </c>
      <c r="BP13" s="416">
        <v>246054</v>
      </c>
      <c r="BQ13" s="416">
        <v>1006284</v>
      </c>
      <c r="BR13" s="416">
        <v>-40327.576699999976</v>
      </c>
      <c r="BS13" s="314">
        <v>-0.03853155993855344</v>
      </c>
      <c r="BT13" s="416">
        <v>44878</v>
      </c>
      <c r="BU13" s="416">
        <v>6495</v>
      </c>
      <c r="BV13" s="314">
        <v>0.1692155381288591</v>
      </c>
      <c r="BW13" s="416">
        <v>38695</v>
      </c>
      <c r="BX13" s="427">
        <v>-525</v>
      </c>
      <c r="BY13" s="428">
        <v>-0.01338602753697093</v>
      </c>
      <c r="BZ13" s="416">
        <v>46847</v>
      </c>
      <c r="CA13" s="42">
        <f>BZ13-AY13</f>
        <v>6118</v>
      </c>
      <c r="CB13" s="43">
        <f>CA13/AY13</f>
        <v>0.1502123793856957</v>
      </c>
      <c r="CC13" s="416">
        <v>130420</v>
      </c>
      <c r="CD13" s="42">
        <f>CC13-AZ13</f>
        <v>12088</v>
      </c>
      <c r="CE13" s="43">
        <f>CD13/AZ13</f>
        <v>0.1021532636987459</v>
      </c>
      <c r="CF13" s="416">
        <v>1136704</v>
      </c>
      <c r="CG13" s="42">
        <f>CF13-BA13</f>
        <v>-28239.576700000092</v>
      </c>
      <c r="CH13" s="43">
        <f>CG13/BA13</f>
        <v>-0.02424115404798909</v>
      </c>
      <c r="CI13" s="416">
        <v>144975</v>
      </c>
      <c r="CJ13" s="42">
        <f>CI13-BB13</f>
        <v>8228</v>
      </c>
      <c r="CK13" s="43">
        <f>CJ13/BB13</f>
        <v>0.06016951011722377</v>
      </c>
      <c r="CL13" s="416">
        <v>210942</v>
      </c>
      <c r="CM13" s="42">
        <f>CL13-BC13</f>
        <v>22684</v>
      </c>
      <c r="CN13" s="43">
        <f>CM13/BC13</f>
        <v>0.1204942153852692</v>
      </c>
      <c r="CO13" s="416">
        <v>301093</v>
      </c>
      <c r="CP13" s="42">
        <f>CO13-BD13</f>
        <v>32002</v>
      </c>
      <c r="CQ13" s="43">
        <f>CP13/BD13</f>
        <v>0.1189263111735435</v>
      </c>
      <c r="CR13" s="416">
        <v>657010</v>
      </c>
      <c r="CS13" s="42">
        <f>CR13-BE13</f>
        <v>62914</v>
      </c>
      <c r="CT13" s="43">
        <f>CS13/BE13</f>
        <v>0.105898709972799</v>
      </c>
      <c r="CU13" s="416">
        <v>1793714</v>
      </c>
      <c r="CV13" s="42">
        <f>CU13-BF13</f>
        <v>34674.423299999908</v>
      </c>
      <c r="CW13" s="140">
        <f>CV13/BF13</f>
        <v>0.01971213368891333</v>
      </c>
    </row>
    <row r="14" ht="17" customHeight="1">
      <c r="A14" t="s" s="71">
        <v>71</v>
      </c>
      <c r="B14" s="416">
        <v>68309</v>
      </c>
      <c r="C14" s="416">
        <v>55640</v>
      </c>
      <c r="D14" s="416">
        <v>53740.999999999993</v>
      </c>
      <c r="E14" s="416">
        <v>177690</v>
      </c>
      <c r="F14" s="416">
        <v>40929</v>
      </c>
      <c r="G14" s="416">
        <v>24405</v>
      </c>
      <c r="H14" s="416">
        <v>16073</v>
      </c>
      <c r="I14" s="416">
        <v>81407</v>
      </c>
      <c r="J14" s="416">
        <v>259097</v>
      </c>
      <c r="K14" s="416">
        <v>13025</v>
      </c>
      <c r="L14" s="416">
        <v>9394</v>
      </c>
      <c r="M14" s="416">
        <v>14148</v>
      </c>
      <c r="N14" s="416">
        <v>36567</v>
      </c>
      <c r="O14" s="416">
        <v>295664</v>
      </c>
      <c r="P14" s="416">
        <v>34277</v>
      </c>
      <c r="Q14" s="416">
        <v>49242</v>
      </c>
      <c r="R14" s="416">
        <v>66780</v>
      </c>
      <c r="S14" s="416">
        <v>150299</v>
      </c>
      <c r="T14" s="416">
        <v>445963</v>
      </c>
      <c r="U14" s="416">
        <v>69356.000000000015</v>
      </c>
      <c r="V14" s="416">
        <v>61250.000000000015</v>
      </c>
      <c r="W14" s="416">
        <v>51991</v>
      </c>
      <c r="X14" s="416">
        <v>182597</v>
      </c>
      <c r="Y14" s="416">
        <v>39122.999999999993</v>
      </c>
      <c r="Z14" s="416">
        <v>15278</v>
      </c>
      <c r="AA14" s="416">
        <v>13233</v>
      </c>
      <c r="AB14" s="416">
        <v>67633.999999999985</v>
      </c>
      <c r="AC14" s="416">
        <v>250231</v>
      </c>
      <c r="AD14" s="416">
        <v>11703</v>
      </c>
      <c r="AE14" s="416">
        <v>9247</v>
      </c>
      <c r="AF14" s="416">
        <v>13033</v>
      </c>
      <c r="AG14" s="416">
        <v>33983</v>
      </c>
      <c r="AH14" s="416">
        <v>284214</v>
      </c>
      <c r="AI14" s="416">
        <v>36706</v>
      </c>
      <c r="AJ14" s="416">
        <v>50185</v>
      </c>
      <c r="AK14" s="416">
        <v>68606.456520000007</v>
      </c>
      <c r="AL14" s="416">
        <v>155497.45652</v>
      </c>
      <c r="AM14" s="416">
        <v>439711.45652</v>
      </c>
      <c r="AN14" s="416">
        <v>69954</v>
      </c>
      <c r="AO14" s="416">
        <v>54534.999999999993</v>
      </c>
      <c r="AP14" s="416">
        <v>51391</v>
      </c>
      <c r="AQ14" s="416">
        <v>175880</v>
      </c>
      <c r="AR14" s="416">
        <v>39049</v>
      </c>
      <c r="AS14" s="416">
        <v>20604</v>
      </c>
      <c r="AT14" s="416">
        <v>15506</v>
      </c>
      <c r="AU14" s="416">
        <v>75159</v>
      </c>
      <c r="AV14" s="416">
        <v>251039</v>
      </c>
      <c r="AW14" s="416">
        <v>12711</v>
      </c>
      <c r="AX14" s="416">
        <v>14555</v>
      </c>
      <c r="AY14" s="416">
        <v>9981</v>
      </c>
      <c r="AZ14" s="416">
        <v>37247</v>
      </c>
      <c r="BA14" s="416">
        <v>288286</v>
      </c>
      <c r="BB14" s="416">
        <v>35124</v>
      </c>
      <c r="BC14" s="416">
        <v>46615</v>
      </c>
      <c r="BD14" s="416">
        <v>62745</v>
      </c>
      <c r="BE14" s="416">
        <v>144484</v>
      </c>
      <c r="BF14" s="416">
        <v>432770</v>
      </c>
      <c r="BG14" s="416">
        <v>-6941.456520000007</v>
      </c>
      <c r="BH14" s="314">
        <v>-0.0157863899543047</v>
      </c>
      <c r="BI14" s="416">
        <v>68439</v>
      </c>
      <c r="BJ14" s="416">
        <v>59923</v>
      </c>
      <c r="BK14" s="416">
        <v>48653</v>
      </c>
      <c r="BL14" s="416">
        <v>177015</v>
      </c>
      <c r="BM14" s="416">
        <v>33841</v>
      </c>
      <c r="BN14" s="416">
        <v>21682</v>
      </c>
      <c r="BO14" s="416">
        <v>20208</v>
      </c>
      <c r="BP14" s="416">
        <v>75731</v>
      </c>
      <c r="BQ14" s="416">
        <v>252746</v>
      </c>
      <c r="BR14" s="416">
        <v>1707</v>
      </c>
      <c r="BS14" s="314">
        <v>0.006799740279398819</v>
      </c>
      <c r="BT14" s="416">
        <v>16891</v>
      </c>
      <c r="BU14" s="416">
        <v>4180</v>
      </c>
      <c r="BV14" s="314">
        <v>0.3288490284005979</v>
      </c>
      <c r="BW14" s="416">
        <v>10485</v>
      </c>
      <c r="BX14" s="427">
        <v>-4070</v>
      </c>
      <c r="BY14" s="428">
        <v>-0.2796289934730333</v>
      </c>
      <c r="BZ14" s="416">
        <v>16549</v>
      </c>
      <c r="CA14" s="42">
        <f>BZ14-AY14</f>
        <v>6568</v>
      </c>
      <c r="CB14" s="43">
        <f>CA14/AY14</f>
        <v>0.658050295561567</v>
      </c>
      <c r="CC14" s="416">
        <v>43925</v>
      </c>
      <c r="CD14" s="42">
        <f>CC14-AZ14</f>
        <v>6678</v>
      </c>
      <c r="CE14" s="43">
        <f>CD14/AZ14</f>
        <v>0.1792896072166886</v>
      </c>
      <c r="CF14" s="416">
        <v>296671</v>
      </c>
      <c r="CG14" s="42">
        <f>CF14-BA14</f>
        <v>8385</v>
      </c>
      <c r="CH14" s="43">
        <f>CG14/BA14</f>
        <v>0.02908569961774072</v>
      </c>
      <c r="CI14" s="416">
        <v>38495</v>
      </c>
      <c r="CJ14" s="42">
        <f>CI14-BB14</f>
        <v>3371</v>
      </c>
      <c r="CK14" s="43">
        <f>CJ14/BB14</f>
        <v>0.09597426261245871</v>
      </c>
      <c r="CL14" s="416">
        <v>49142</v>
      </c>
      <c r="CM14" s="42">
        <f>CL14-BC14</f>
        <v>2527</v>
      </c>
      <c r="CN14" s="43">
        <f>CM14/BC14</f>
        <v>0.05421001823447388</v>
      </c>
      <c r="CO14" s="416">
        <v>70700</v>
      </c>
      <c r="CP14" s="42">
        <f>CO14-BD14</f>
        <v>7955</v>
      </c>
      <c r="CQ14" s="43">
        <f>CP14/BD14</f>
        <v>0.1267830105984541</v>
      </c>
      <c r="CR14" s="416">
        <v>158337</v>
      </c>
      <c r="CS14" s="42">
        <f>CR14-BE14</f>
        <v>13853</v>
      </c>
      <c r="CT14" s="43">
        <f>CS14/BE14</f>
        <v>0.09587912848481493</v>
      </c>
      <c r="CU14" s="416">
        <v>455008</v>
      </c>
      <c r="CV14" s="42">
        <f>CU14-BF14</f>
        <v>22238</v>
      </c>
      <c r="CW14" s="140">
        <f>CV14/BF14</f>
        <v>0.05138526237955496</v>
      </c>
    </row>
    <row r="15" ht="17" customHeight="1">
      <c r="A15" t="s" s="71">
        <v>72</v>
      </c>
      <c r="B15" s="416">
        <v>68243</v>
      </c>
      <c r="C15" s="416">
        <v>51658</v>
      </c>
      <c r="D15" s="416">
        <v>48473.999999999993</v>
      </c>
      <c r="E15" s="416">
        <v>168375</v>
      </c>
      <c r="F15" s="416">
        <v>37512</v>
      </c>
      <c r="G15" s="416">
        <v>17523</v>
      </c>
      <c r="H15" s="416">
        <v>9685</v>
      </c>
      <c r="I15" s="416">
        <v>64720</v>
      </c>
      <c r="J15" s="416">
        <v>233095</v>
      </c>
      <c r="K15" s="416">
        <v>11569</v>
      </c>
      <c r="L15" s="416">
        <v>11757</v>
      </c>
      <c r="M15" s="416">
        <v>12763</v>
      </c>
      <c r="N15" s="416">
        <v>36089</v>
      </c>
      <c r="O15" s="416">
        <v>269184</v>
      </c>
      <c r="P15" s="416">
        <v>34059.999999999993</v>
      </c>
      <c r="Q15" s="416">
        <v>47266</v>
      </c>
      <c r="R15" s="416">
        <v>63622.000000000015</v>
      </c>
      <c r="S15" s="416">
        <v>144948</v>
      </c>
      <c r="T15" s="416">
        <v>414132</v>
      </c>
      <c r="U15" s="416">
        <v>68295.000000000015</v>
      </c>
      <c r="V15" s="416">
        <v>57922</v>
      </c>
      <c r="W15" s="416">
        <v>50022.999999999985</v>
      </c>
      <c r="X15" s="416">
        <v>176240</v>
      </c>
      <c r="Y15" s="416">
        <v>36953.999999999993</v>
      </c>
      <c r="Z15" s="416">
        <v>15139</v>
      </c>
      <c r="AA15" s="416">
        <v>10358</v>
      </c>
      <c r="AB15" s="416">
        <v>62450.999999999993</v>
      </c>
      <c r="AC15" s="416">
        <v>238691</v>
      </c>
      <c r="AD15" s="416">
        <v>11977</v>
      </c>
      <c r="AE15" s="416">
        <v>14675.999999999993</v>
      </c>
      <c r="AF15" s="416">
        <v>12657</v>
      </c>
      <c r="AG15" s="416">
        <v>39309.999999999985</v>
      </c>
      <c r="AH15" s="416">
        <v>278001</v>
      </c>
      <c r="AI15" s="416">
        <v>32472</v>
      </c>
      <c r="AJ15" s="416">
        <v>45680.999999999985</v>
      </c>
      <c r="AK15" s="416">
        <v>64776.90843</v>
      </c>
      <c r="AL15" s="416">
        <v>142929.90843</v>
      </c>
      <c r="AM15" s="416">
        <v>420930.90843</v>
      </c>
      <c r="AN15" s="416">
        <v>68222.999999999985</v>
      </c>
      <c r="AO15" s="416">
        <v>54551.000000000015</v>
      </c>
      <c r="AP15" s="416">
        <v>49834</v>
      </c>
      <c r="AQ15" s="416">
        <v>172608</v>
      </c>
      <c r="AR15" s="416">
        <v>38411</v>
      </c>
      <c r="AS15" s="416">
        <v>19044</v>
      </c>
      <c r="AT15" s="416">
        <v>8426</v>
      </c>
      <c r="AU15" s="416">
        <v>65881</v>
      </c>
      <c r="AV15" s="416">
        <v>238489</v>
      </c>
      <c r="AW15" s="416">
        <v>9784</v>
      </c>
      <c r="AX15" s="416">
        <v>10080</v>
      </c>
      <c r="AY15" s="416">
        <v>12195</v>
      </c>
      <c r="AZ15" s="416">
        <v>32059</v>
      </c>
      <c r="BA15" s="416">
        <v>270548</v>
      </c>
      <c r="BB15" s="416">
        <v>33429</v>
      </c>
      <c r="BC15" s="416">
        <v>44127</v>
      </c>
      <c r="BD15" s="416">
        <v>58831</v>
      </c>
      <c r="BE15" s="416">
        <v>136387</v>
      </c>
      <c r="BF15" s="416">
        <v>406935</v>
      </c>
      <c r="BG15" s="416">
        <v>-13995.908429999952</v>
      </c>
      <c r="BH15" s="314">
        <v>-0.03324989481576035</v>
      </c>
      <c r="BI15" s="416">
        <v>66589</v>
      </c>
      <c r="BJ15" s="416">
        <v>55299</v>
      </c>
      <c r="BK15" s="416">
        <v>48421</v>
      </c>
      <c r="BL15" s="416">
        <v>170309</v>
      </c>
      <c r="BM15" s="416">
        <v>33198</v>
      </c>
      <c r="BN15" s="416">
        <v>14242</v>
      </c>
      <c r="BO15" s="416">
        <v>13853</v>
      </c>
      <c r="BP15" s="416">
        <v>61293</v>
      </c>
      <c r="BQ15" s="416">
        <v>231602</v>
      </c>
      <c r="BR15" s="416">
        <v>-6887</v>
      </c>
      <c r="BS15" s="314">
        <v>-0.02887764215540339</v>
      </c>
      <c r="BT15" s="416">
        <v>12489</v>
      </c>
      <c r="BU15" s="416">
        <v>2705</v>
      </c>
      <c r="BV15" s="314">
        <v>0.276471790678659</v>
      </c>
      <c r="BW15" s="416">
        <v>14076</v>
      </c>
      <c r="BX15" s="427">
        <v>3996</v>
      </c>
      <c r="BY15" s="428">
        <v>0.3964285714285714</v>
      </c>
      <c r="BZ15" s="416">
        <v>12785</v>
      </c>
      <c r="CA15" s="42">
        <f>BZ15-AY15</f>
        <v>590</v>
      </c>
      <c r="CB15" s="43">
        <f>CA15/AY15</f>
        <v>0.04838048380483805</v>
      </c>
      <c r="CC15" s="416">
        <v>39350</v>
      </c>
      <c r="CD15" s="42">
        <f>CC15-AZ15</f>
        <v>7291</v>
      </c>
      <c r="CE15" s="43">
        <f>CD15/AZ15</f>
        <v>0.2274244361957641</v>
      </c>
      <c r="CF15" s="416">
        <v>270952</v>
      </c>
      <c r="CG15" s="42">
        <f>CF15-BA15</f>
        <v>404</v>
      </c>
      <c r="CH15" s="43">
        <f>CG15/BA15</f>
        <v>0.001493265520351287</v>
      </c>
      <c r="CI15" s="416">
        <v>35866</v>
      </c>
      <c r="CJ15" s="42">
        <f>CI15-BB15</f>
        <v>2437</v>
      </c>
      <c r="CK15" s="43">
        <f>CJ15/BB15</f>
        <v>0.07290077477639176</v>
      </c>
      <c r="CL15" s="416">
        <v>48952</v>
      </c>
      <c r="CM15" s="42">
        <f>CL15-BC15</f>
        <v>4825</v>
      </c>
      <c r="CN15" s="43">
        <f>CM15/BC15</f>
        <v>0.109343485847667</v>
      </c>
      <c r="CO15" s="416">
        <v>70225</v>
      </c>
      <c r="CP15" s="42">
        <f>CO15-BD15</f>
        <v>11394</v>
      </c>
      <c r="CQ15" s="43">
        <f>CP15/BD15</f>
        <v>0.1936734034777583</v>
      </c>
      <c r="CR15" s="416">
        <v>155043</v>
      </c>
      <c r="CS15" s="42">
        <f>CR15-BE15</f>
        <v>18656</v>
      </c>
      <c r="CT15" s="43">
        <f>CS15/BE15</f>
        <v>0.1367872304545155</v>
      </c>
      <c r="CU15" s="416">
        <v>425995</v>
      </c>
      <c r="CV15" s="42">
        <f>CU15-BF15</f>
        <v>19060</v>
      </c>
      <c r="CW15" s="140">
        <f>CV15/BF15</f>
        <v>0.04683794709228747</v>
      </c>
    </row>
    <row r="16" ht="17" customHeight="1">
      <c r="A16" t="s" s="71">
        <v>73</v>
      </c>
      <c r="B16" s="416">
        <v>41688</v>
      </c>
      <c r="C16" s="416">
        <v>34243</v>
      </c>
      <c r="D16" s="416">
        <v>29669</v>
      </c>
      <c r="E16" s="416">
        <v>105600</v>
      </c>
      <c r="F16" s="416">
        <v>19413</v>
      </c>
      <c r="G16" s="416">
        <v>11066</v>
      </c>
      <c r="H16" s="416">
        <v>5654</v>
      </c>
      <c r="I16" s="416">
        <v>36133</v>
      </c>
      <c r="J16" s="416">
        <v>141733</v>
      </c>
      <c r="K16" s="416">
        <v>3361</v>
      </c>
      <c r="L16" s="416">
        <v>5437</v>
      </c>
      <c r="M16" s="416">
        <v>6638</v>
      </c>
      <c r="N16" s="416">
        <v>15436</v>
      </c>
      <c r="O16" s="416">
        <v>157169</v>
      </c>
      <c r="P16" s="416">
        <v>18310</v>
      </c>
      <c r="Q16" s="416">
        <v>27732</v>
      </c>
      <c r="R16" s="416">
        <v>40165.000000000007</v>
      </c>
      <c r="S16" s="416">
        <v>86207</v>
      </c>
      <c r="T16" s="416">
        <v>243376</v>
      </c>
      <c r="U16" s="416">
        <v>43497.000000000007</v>
      </c>
      <c r="V16" s="416">
        <v>38733</v>
      </c>
      <c r="W16" s="416">
        <v>29664.000000000011</v>
      </c>
      <c r="X16" s="416">
        <v>111894</v>
      </c>
      <c r="Y16" s="416">
        <v>21361</v>
      </c>
      <c r="Z16" s="416">
        <v>7774</v>
      </c>
      <c r="AA16" s="416">
        <v>4731</v>
      </c>
      <c r="AB16" s="416">
        <v>33866</v>
      </c>
      <c r="AC16" s="416">
        <v>145760</v>
      </c>
      <c r="AD16" s="416">
        <v>2855</v>
      </c>
      <c r="AE16" s="416">
        <v>5964</v>
      </c>
      <c r="AF16" s="416">
        <v>6169.000000000004</v>
      </c>
      <c r="AG16" s="416">
        <v>14988</v>
      </c>
      <c r="AH16" s="416">
        <v>160748</v>
      </c>
      <c r="AI16" s="416">
        <v>18008</v>
      </c>
      <c r="AJ16" s="416">
        <v>28111</v>
      </c>
      <c r="AK16" s="416">
        <v>42734.320199999995</v>
      </c>
      <c r="AL16" s="416">
        <v>88853.320199999987</v>
      </c>
      <c r="AM16" s="416">
        <v>249601.3202</v>
      </c>
      <c r="AN16" s="419">
        <v>45445</v>
      </c>
      <c r="AO16" s="416">
        <v>34671</v>
      </c>
      <c r="AP16" s="416">
        <v>29634</v>
      </c>
      <c r="AQ16" s="416">
        <v>109750</v>
      </c>
      <c r="AR16" s="416">
        <v>21249</v>
      </c>
      <c r="AS16" s="416">
        <v>10651</v>
      </c>
      <c r="AT16" s="416">
        <v>3206</v>
      </c>
      <c r="AU16" s="416">
        <v>35106</v>
      </c>
      <c r="AV16" s="416">
        <v>144856</v>
      </c>
      <c r="AW16" s="416">
        <v>4965</v>
      </c>
      <c r="AX16" s="416">
        <v>5828</v>
      </c>
      <c r="AY16" s="416">
        <v>6824</v>
      </c>
      <c r="AZ16" s="416">
        <v>17617</v>
      </c>
      <c r="BA16" s="416">
        <v>162473</v>
      </c>
      <c r="BB16" s="416">
        <v>18247</v>
      </c>
      <c r="BC16" s="416">
        <v>25187</v>
      </c>
      <c r="BD16" s="416">
        <v>38595</v>
      </c>
      <c r="BE16" s="416">
        <v>82029</v>
      </c>
      <c r="BF16" s="416">
        <v>244502</v>
      </c>
      <c r="BG16" s="416">
        <v>-5099.320199999987</v>
      </c>
      <c r="BH16" s="314">
        <v>-0.02042986069109742</v>
      </c>
      <c r="BI16" s="416">
        <v>45149</v>
      </c>
      <c r="BJ16" s="416">
        <v>35613</v>
      </c>
      <c r="BK16" s="416">
        <v>28919</v>
      </c>
      <c r="BL16" s="416">
        <v>109681</v>
      </c>
      <c r="BM16" s="416">
        <v>18002</v>
      </c>
      <c r="BN16" s="416">
        <v>7074</v>
      </c>
      <c r="BO16" s="416">
        <v>6204</v>
      </c>
      <c r="BP16" s="416">
        <v>31280</v>
      </c>
      <c r="BQ16" s="416">
        <v>140961</v>
      </c>
      <c r="BR16" s="416">
        <v>-3895</v>
      </c>
      <c r="BS16" s="314">
        <v>-0.0268887722980063</v>
      </c>
      <c r="BT16" s="416">
        <v>3999</v>
      </c>
      <c r="BU16" s="416">
        <v>-966</v>
      </c>
      <c r="BV16" s="314">
        <v>-0.1945619335347432</v>
      </c>
      <c r="BW16" s="416">
        <v>6297</v>
      </c>
      <c r="BX16" s="427">
        <v>469</v>
      </c>
      <c r="BY16" s="428">
        <v>0.0804735758407687</v>
      </c>
      <c r="BZ16" s="416">
        <v>6117</v>
      </c>
      <c r="CA16" s="42">
        <f>BZ16-AY16</f>
        <v>-707</v>
      </c>
      <c r="CB16" s="43">
        <f>CA16/AY16</f>
        <v>-0.1036049237983587</v>
      </c>
      <c r="CC16" s="416">
        <v>16413</v>
      </c>
      <c r="CD16" s="42">
        <f>CC16-AZ16</f>
        <v>-1204</v>
      </c>
      <c r="CE16" s="43">
        <f>CD16/AZ16</f>
        <v>-0.06834307770903104</v>
      </c>
      <c r="CF16" s="416">
        <v>157374</v>
      </c>
      <c r="CG16" s="42">
        <f>CF16-BA16</f>
        <v>-5099</v>
      </c>
      <c r="CH16" s="43">
        <f>CG16/BA16</f>
        <v>-0.03138367605694484</v>
      </c>
      <c r="CI16" s="416">
        <v>19333</v>
      </c>
      <c r="CJ16" s="42">
        <f>CI16-BB16</f>
        <v>1086</v>
      </c>
      <c r="CK16" s="43">
        <f>CJ16/BB16</f>
        <v>0.0595166328711569</v>
      </c>
      <c r="CL16" s="416">
        <v>29326</v>
      </c>
      <c r="CM16" s="42">
        <f>CL16-BC16</f>
        <v>4139</v>
      </c>
      <c r="CN16" s="43">
        <f>CM16/BC16</f>
        <v>0.1643308055743042</v>
      </c>
      <c r="CO16" s="416">
        <v>42288</v>
      </c>
      <c r="CP16" s="42">
        <f>CO16-BD16</f>
        <v>3693</v>
      </c>
      <c r="CQ16" s="43">
        <f>CP16/BD16</f>
        <v>0.09568596968519238</v>
      </c>
      <c r="CR16" s="416">
        <v>90947</v>
      </c>
      <c r="CS16" s="42">
        <f>CR16-BE16</f>
        <v>8918</v>
      </c>
      <c r="CT16" s="43">
        <f>CS16/BE16</f>
        <v>0.1087176486364578</v>
      </c>
      <c r="CU16" s="416">
        <v>248321</v>
      </c>
      <c r="CV16" s="42">
        <f>CU16-BF16</f>
        <v>3819</v>
      </c>
      <c r="CW16" s="140">
        <f>CV16/BF16</f>
        <v>0.0156195041349355</v>
      </c>
    </row>
    <row r="17" ht="17" customHeight="1">
      <c r="A17" t="s" s="71">
        <v>74</v>
      </c>
      <c r="B17" s="416">
        <v>35037</v>
      </c>
      <c r="C17" s="416">
        <v>29171.999999999993</v>
      </c>
      <c r="D17" s="416">
        <v>26661</v>
      </c>
      <c r="E17" s="416">
        <v>90869.999999999985</v>
      </c>
      <c r="F17" s="416">
        <v>16652</v>
      </c>
      <c r="G17" s="416">
        <v>7596</v>
      </c>
      <c r="H17" s="416">
        <v>5890</v>
      </c>
      <c r="I17" s="416">
        <v>30138</v>
      </c>
      <c r="J17" s="416">
        <v>121008</v>
      </c>
      <c r="K17" s="416">
        <v>5646</v>
      </c>
      <c r="L17" s="416">
        <v>2533</v>
      </c>
      <c r="M17" s="416">
        <v>5484</v>
      </c>
      <c r="N17" s="416">
        <v>13663</v>
      </c>
      <c r="O17" s="416">
        <v>134671</v>
      </c>
      <c r="P17" s="416">
        <v>15283</v>
      </c>
      <c r="Q17" s="416">
        <v>23432.000000000007</v>
      </c>
      <c r="R17" s="416">
        <v>31710</v>
      </c>
      <c r="S17" s="416">
        <v>70425</v>
      </c>
      <c r="T17" s="416">
        <v>205096</v>
      </c>
      <c r="U17" s="416">
        <v>32257</v>
      </c>
      <c r="V17" s="416">
        <v>28291</v>
      </c>
      <c r="W17" s="416">
        <v>23872</v>
      </c>
      <c r="X17" s="416">
        <v>84420</v>
      </c>
      <c r="Y17" s="416">
        <v>17227</v>
      </c>
      <c r="Z17" s="416">
        <v>6160</v>
      </c>
      <c r="AA17" s="416">
        <v>5799</v>
      </c>
      <c r="AB17" s="416">
        <v>29186</v>
      </c>
      <c r="AC17" s="416">
        <v>113606</v>
      </c>
      <c r="AD17" s="416">
        <v>5366</v>
      </c>
      <c r="AE17" s="416">
        <v>2481</v>
      </c>
      <c r="AF17" s="416">
        <v>4887</v>
      </c>
      <c r="AG17" s="416">
        <v>12734</v>
      </c>
      <c r="AH17" s="416">
        <v>126340</v>
      </c>
      <c r="AI17" s="416">
        <v>13572</v>
      </c>
      <c r="AJ17" s="416">
        <v>22971</v>
      </c>
      <c r="AK17" s="416">
        <v>33926.249200000006</v>
      </c>
      <c r="AL17" s="416">
        <v>70469.249200000006</v>
      </c>
      <c r="AM17" s="416">
        <v>196809.2492</v>
      </c>
      <c r="AN17" s="419">
        <v>35270</v>
      </c>
      <c r="AO17" s="416">
        <v>28148</v>
      </c>
      <c r="AP17" s="416">
        <v>23929</v>
      </c>
      <c r="AQ17" s="416">
        <v>87347</v>
      </c>
      <c r="AR17" s="416">
        <v>17372</v>
      </c>
      <c r="AS17" s="416">
        <v>8751</v>
      </c>
      <c r="AT17" s="416">
        <v>5721</v>
      </c>
      <c r="AU17" s="416">
        <v>31844</v>
      </c>
      <c r="AV17" s="416">
        <v>119191</v>
      </c>
      <c r="AW17" s="416">
        <v>3426</v>
      </c>
      <c r="AX17" s="416">
        <v>2727</v>
      </c>
      <c r="AY17" s="416">
        <v>4739</v>
      </c>
      <c r="AZ17" s="416">
        <v>10892</v>
      </c>
      <c r="BA17" s="416">
        <v>130083</v>
      </c>
      <c r="BB17" s="416">
        <v>14258</v>
      </c>
      <c r="BC17" s="416">
        <v>21559</v>
      </c>
      <c r="BD17" s="416">
        <v>29990</v>
      </c>
      <c r="BE17" s="416">
        <v>65807</v>
      </c>
      <c r="BF17" s="416">
        <v>195890</v>
      </c>
      <c r="BG17" s="416">
        <v>-919.2492000000202</v>
      </c>
      <c r="BH17" s="314">
        <v>-0.00467076219098761</v>
      </c>
      <c r="BI17" s="416">
        <v>33391</v>
      </c>
      <c r="BJ17" s="416">
        <v>26840</v>
      </c>
      <c r="BK17" s="416">
        <v>24872</v>
      </c>
      <c r="BL17" s="416">
        <v>85103</v>
      </c>
      <c r="BM17" s="416">
        <v>14623</v>
      </c>
      <c r="BN17" s="416">
        <v>6759</v>
      </c>
      <c r="BO17" s="416">
        <v>4023</v>
      </c>
      <c r="BP17" s="416">
        <v>25405</v>
      </c>
      <c r="BQ17" s="416">
        <v>110508</v>
      </c>
      <c r="BR17" s="416">
        <v>-8683</v>
      </c>
      <c r="BS17" s="314">
        <v>-0.07284946011024322</v>
      </c>
      <c r="BT17" s="416">
        <v>2848</v>
      </c>
      <c r="BU17" s="416">
        <v>-578</v>
      </c>
      <c r="BV17" s="314">
        <v>-0.1687098657326328</v>
      </c>
      <c r="BW17" s="416">
        <v>2015</v>
      </c>
      <c r="BX17" s="427">
        <v>-712</v>
      </c>
      <c r="BY17" s="428">
        <v>-0.2610927759442611</v>
      </c>
      <c r="BZ17" s="416">
        <v>4494</v>
      </c>
      <c r="CA17" s="42">
        <f>BZ17-AY17</f>
        <v>-245</v>
      </c>
      <c r="CB17" s="43">
        <f>CA17/AY17</f>
        <v>-0.051698670605613</v>
      </c>
      <c r="CC17" s="416">
        <v>9357</v>
      </c>
      <c r="CD17" s="42">
        <f>CC17-AZ17</f>
        <v>-1535</v>
      </c>
      <c r="CE17" s="43">
        <f>CD17/AZ17</f>
        <v>-0.1409291222915902</v>
      </c>
      <c r="CF17" s="416">
        <v>119865</v>
      </c>
      <c r="CG17" s="42">
        <f>CF17-BA17</f>
        <v>-10218</v>
      </c>
      <c r="CH17" s="43">
        <f>CG17/BA17</f>
        <v>-0.07854984894259819</v>
      </c>
      <c r="CI17" s="416">
        <v>13784</v>
      </c>
      <c r="CJ17" s="42">
        <f>CI17-BB17</f>
        <v>-474</v>
      </c>
      <c r="CK17" s="43">
        <f>CJ17/BB17</f>
        <v>-0.03324449431897882</v>
      </c>
      <c r="CL17" s="416">
        <v>25279</v>
      </c>
      <c r="CM17" s="42">
        <f>CL17-BC17</f>
        <v>3720</v>
      </c>
      <c r="CN17" s="43">
        <f>CM17/BC17</f>
        <v>0.1725497472053435</v>
      </c>
      <c r="CO17" s="416">
        <v>28501</v>
      </c>
      <c r="CP17" s="42">
        <f>CO17-BD17</f>
        <v>-1489</v>
      </c>
      <c r="CQ17" s="43">
        <f>CP17/BD17</f>
        <v>-0.04964988329443148</v>
      </c>
      <c r="CR17" s="416">
        <v>67564</v>
      </c>
      <c r="CS17" s="42">
        <f>CR17-BE17</f>
        <v>1757</v>
      </c>
      <c r="CT17" s="43">
        <f>CS17/BE17</f>
        <v>0.02669928730986065</v>
      </c>
      <c r="CU17" s="416">
        <v>187429</v>
      </c>
      <c r="CV17" s="42">
        <f>CU17-BF17</f>
        <v>-8461</v>
      </c>
      <c r="CW17" s="140">
        <f>CV17/BF17</f>
        <v>-0.04319260809638062</v>
      </c>
    </row>
    <row r="18" ht="17" customHeight="1">
      <c r="A18" t="s" s="71">
        <v>184</v>
      </c>
      <c r="B18" s="416">
        <v>6288.999999999999</v>
      </c>
      <c r="C18" s="416">
        <v>3975</v>
      </c>
      <c r="D18" s="416">
        <v>1968</v>
      </c>
      <c r="E18" s="416">
        <v>12232</v>
      </c>
      <c r="F18" s="416">
        <v>517</v>
      </c>
      <c r="G18" s="416">
        <v>1038</v>
      </c>
      <c r="H18" s="416">
        <v>0</v>
      </c>
      <c r="I18" s="416">
        <v>1555</v>
      </c>
      <c r="J18" s="416">
        <v>13787</v>
      </c>
      <c r="K18" s="416">
        <v>0</v>
      </c>
      <c r="L18" s="416">
        <v>535</v>
      </c>
      <c r="M18" s="416">
        <v>118</v>
      </c>
      <c r="N18" s="416">
        <v>653</v>
      </c>
      <c r="O18" s="416">
        <v>14440</v>
      </c>
      <c r="P18" s="416">
        <v>1226</v>
      </c>
      <c r="Q18" s="416">
        <v>3201</v>
      </c>
      <c r="R18" s="416">
        <v>7993.91</v>
      </c>
      <c r="S18" s="416">
        <v>12420.91</v>
      </c>
      <c r="T18" s="416">
        <v>26860.91</v>
      </c>
      <c r="U18" s="416">
        <v>10971</v>
      </c>
      <c r="V18" s="416">
        <v>10839</v>
      </c>
      <c r="W18" s="416">
        <v>4127</v>
      </c>
      <c r="X18" s="416">
        <v>25937</v>
      </c>
      <c r="Y18" s="416">
        <v>329</v>
      </c>
      <c r="Z18" s="416">
        <v>532</v>
      </c>
      <c r="AA18" s="416">
        <v>0</v>
      </c>
      <c r="AB18" s="416">
        <v>861</v>
      </c>
      <c r="AC18" s="416">
        <v>26798</v>
      </c>
      <c r="AD18" s="416">
        <v>1193</v>
      </c>
      <c r="AE18" s="416">
        <v>471.0000000000001</v>
      </c>
      <c r="AF18" s="418">
        <v>117</v>
      </c>
      <c r="AG18" s="416">
        <v>1781</v>
      </c>
      <c r="AH18" s="416">
        <v>28579</v>
      </c>
      <c r="AI18" s="416">
        <v>2143</v>
      </c>
      <c r="AJ18" s="416">
        <v>3997</v>
      </c>
      <c r="AK18" s="416">
        <v>8169.897000000001</v>
      </c>
      <c r="AL18" s="416">
        <v>14309.897</v>
      </c>
      <c r="AM18" s="416">
        <v>42888.897</v>
      </c>
      <c r="AN18" s="416">
        <v>8316</v>
      </c>
      <c r="AO18" s="416">
        <v>5459.000000000001</v>
      </c>
      <c r="AP18" s="416">
        <v>3605</v>
      </c>
      <c r="AQ18" s="416">
        <v>17380</v>
      </c>
      <c r="AR18" s="416">
        <v>326</v>
      </c>
      <c r="AS18" s="416">
        <v>264</v>
      </c>
      <c r="AT18" s="416">
        <v>2039</v>
      </c>
      <c r="AU18" s="416">
        <v>2629</v>
      </c>
      <c r="AV18" s="416">
        <v>20009</v>
      </c>
      <c r="AW18" s="416">
        <v>337</v>
      </c>
      <c r="AX18" s="416">
        <v>370</v>
      </c>
      <c r="AY18" s="418">
        <v>0</v>
      </c>
      <c r="AZ18" s="416">
        <v>707</v>
      </c>
      <c r="BA18" s="416">
        <v>20716</v>
      </c>
      <c r="BB18" s="416">
        <v>1312</v>
      </c>
      <c r="BC18" s="416">
        <v>1281</v>
      </c>
      <c r="BD18" s="416">
        <v>7006</v>
      </c>
      <c r="BE18" s="416">
        <v>9599</v>
      </c>
      <c r="BF18" s="416">
        <v>30315</v>
      </c>
      <c r="BG18" s="416">
        <v>-12573.897</v>
      </c>
      <c r="BH18" s="314">
        <v>-0.2931737088039359</v>
      </c>
      <c r="BI18" s="416">
        <v>9643</v>
      </c>
      <c r="BJ18" s="416">
        <v>5694</v>
      </c>
      <c r="BK18" s="416">
        <v>2866</v>
      </c>
      <c r="BL18" s="416">
        <v>18203</v>
      </c>
      <c r="BM18" s="416">
        <v>267</v>
      </c>
      <c r="BN18" s="416">
        <v>70</v>
      </c>
      <c r="BO18" s="416">
        <v>226</v>
      </c>
      <c r="BP18" s="416">
        <v>563</v>
      </c>
      <c r="BQ18" s="416">
        <v>18766</v>
      </c>
      <c r="BR18" s="416">
        <v>-1243</v>
      </c>
      <c r="BS18" s="314">
        <v>-0.06212204507971413</v>
      </c>
      <c r="BT18" s="416">
        <v>2155</v>
      </c>
      <c r="BU18" s="416">
        <v>1818</v>
      </c>
      <c r="BV18" s="314">
        <v>5.394658753709199</v>
      </c>
      <c r="BW18" s="416">
        <v>240</v>
      </c>
      <c r="BX18" s="427">
        <v>-130</v>
      </c>
      <c r="BY18" s="428">
        <v>-0.3513513513513514</v>
      </c>
      <c r="BZ18" s="416">
        <v>28</v>
      </c>
      <c r="CA18" s="42">
        <f>BZ18-AY18</f>
        <v>28</v>
      </c>
      <c r="CB18" s="43">
        <f>CA18/AY18</f>
      </c>
      <c r="CC18" s="416">
        <v>2423</v>
      </c>
      <c r="CD18" s="42">
        <f>CC18-AZ18</f>
        <v>1716</v>
      </c>
      <c r="CE18" s="43">
        <f>CD18/AZ18</f>
        <v>2.427157001414427</v>
      </c>
      <c r="CF18" s="416">
        <v>21189</v>
      </c>
      <c r="CG18" s="42">
        <f>CF18-BA18</f>
        <v>473</v>
      </c>
      <c r="CH18" s="43">
        <f>CG18/BA18</f>
        <v>0.02283259316470361</v>
      </c>
      <c r="CI18" s="416">
        <v>1242</v>
      </c>
      <c r="CJ18" s="42">
        <f>CI18-BB18</f>
        <v>-70</v>
      </c>
      <c r="CK18" s="43">
        <f>CJ18/BB18</f>
        <v>-0.05335365853658536</v>
      </c>
      <c r="CL18" s="416">
        <v>1691</v>
      </c>
      <c r="CM18" s="42">
        <f>CL18-BC18</f>
        <v>410</v>
      </c>
      <c r="CN18" s="43">
        <f>CM18/BC18</f>
        <v>0.3200624512099922</v>
      </c>
      <c r="CO18" s="416">
        <v>12499</v>
      </c>
      <c r="CP18" s="42">
        <f>CO18-BD18</f>
        <v>5493</v>
      </c>
      <c r="CQ18" s="43">
        <f>CP18/BD18</f>
        <v>0.7840422495004282</v>
      </c>
      <c r="CR18" s="416">
        <v>15432</v>
      </c>
      <c r="CS18" s="42">
        <f>CR18-BE18</f>
        <v>5833</v>
      </c>
      <c r="CT18" s="43">
        <f>CS18/BE18</f>
        <v>0.6076674653609752</v>
      </c>
      <c r="CU18" s="416">
        <v>36621</v>
      </c>
      <c r="CV18" s="42">
        <f>CU18-BF18</f>
        <v>6306</v>
      </c>
      <c r="CW18" s="140">
        <f>CV18/BF18</f>
        <v>0.2080158337456705</v>
      </c>
    </row>
    <row r="19" ht="17" customHeight="1">
      <c r="A19" t="s" s="71">
        <v>75</v>
      </c>
      <c r="B19" s="416">
        <v>17814</v>
      </c>
      <c r="C19" s="416">
        <v>14915</v>
      </c>
      <c r="D19" s="416">
        <v>12604</v>
      </c>
      <c r="E19" s="416">
        <v>45332.999999999993</v>
      </c>
      <c r="F19" s="416">
        <v>8626.000000000002</v>
      </c>
      <c r="G19" s="416">
        <v>3279</v>
      </c>
      <c r="H19" s="416">
        <v>1298</v>
      </c>
      <c r="I19" s="416">
        <v>13203</v>
      </c>
      <c r="J19" s="416">
        <v>58535.999999999993</v>
      </c>
      <c r="K19" s="416">
        <v>1155</v>
      </c>
      <c r="L19" s="416">
        <v>1350</v>
      </c>
      <c r="M19" s="416">
        <v>2087</v>
      </c>
      <c r="N19" s="416">
        <v>4592</v>
      </c>
      <c r="O19" s="416">
        <v>63127.999999999993</v>
      </c>
      <c r="P19" s="416">
        <v>8031.999999999998</v>
      </c>
      <c r="Q19" s="416">
        <v>12680</v>
      </c>
      <c r="R19" s="416">
        <v>17939</v>
      </c>
      <c r="S19" s="416">
        <v>38651</v>
      </c>
      <c r="T19" s="416">
        <v>101779</v>
      </c>
      <c r="U19" s="416">
        <v>18932</v>
      </c>
      <c r="V19" s="416">
        <v>17362</v>
      </c>
      <c r="W19" s="416">
        <v>13523</v>
      </c>
      <c r="X19" s="416">
        <v>49817</v>
      </c>
      <c r="Y19" s="416">
        <v>9164.999999999998</v>
      </c>
      <c r="Z19" s="416">
        <v>2293.999999999998</v>
      </c>
      <c r="AA19" s="416">
        <v>1717.000000000002</v>
      </c>
      <c r="AB19" s="416">
        <v>13176</v>
      </c>
      <c r="AC19" s="416">
        <v>62993</v>
      </c>
      <c r="AD19" s="416">
        <v>1665</v>
      </c>
      <c r="AE19" s="416">
        <v>1688</v>
      </c>
      <c r="AF19" s="416">
        <v>2177</v>
      </c>
      <c r="AG19" s="416">
        <v>5530</v>
      </c>
      <c r="AH19" s="416">
        <v>68523</v>
      </c>
      <c r="AI19" s="416">
        <v>7414</v>
      </c>
      <c r="AJ19" s="416">
        <v>12012</v>
      </c>
      <c r="AK19" s="416">
        <v>17466.496590000006</v>
      </c>
      <c r="AL19" s="416">
        <v>36892.496590000010</v>
      </c>
      <c r="AM19" s="416">
        <v>105415.49659</v>
      </c>
      <c r="AN19" s="416">
        <v>18036</v>
      </c>
      <c r="AO19" s="416">
        <v>15437</v>
      </c>
      <c r="AP19" s="416">
        <v>13432</v>
      </c>
      <c r="AQ19" s="416">
        <v>46905</v>
      </c>
      <c r="AR19" s="416">
        <v>8674</v>
      </c>
      <c r="AS19" s="416">
        <v>3919</v>
      </c>
      <c r="AT19" s="416">
        <v>1819</v>
      </c>
      <c r="AU19" s="416">
        <v>14412</v>
      </c>
      <c r="AV19" s="416">
        <v>61317</v>
      </c>
      <c r="AW19" s="416">
        <v>1437</v>
      </c>
      <c r="AX19" s="416">
        <v>1435</v>
      </c>
      <c r="AY19" s="416">
        <v>1691</v>
      </c>
      <c r="AZ19" s="416">
        <v>4563</v>
      </c>
      <c r="BA19" s="416">
        <v>65880</v>
      </c>
      <c r="BB19" s="416">
        <v>7297</v>
      </c>
      <c r="BC19" s="416">
        <v>11202</v>
      </c>
      <c r="BD19" s="416">
        <v>16486</v>
      </c>
      <c r="BE19" s="416">
        <v>34985</v>
      </c>
      <c r="BF19" s="416">
        <v>100865</v>
      </c>
      <c r="BG19" s="416">
        <v>-4550.496590000010</v>
      </c>
      <c r="BH19" s="314">
        <v>-0.04316724520777604</v>
      </c>
      <c r="BI19" s="416">
        <v>18264</v>
      </c>
      <c r="BJ19" s="416">
        <v>14649</v>
      </c>
      <c r="BK19" s="416">
        <v>12157</v>
      </c>
      <c r="BL19" s="416">
        <v>45070</v>
      </c>
      <c r="BM19" s="416">
        <v>6871</v>
      </c>
      <c r="BN19" s="416">
        <v>2276</v>
      </c>
      <c r="BO19" s="416">
        <v>2129</v>
      </c>
      <c r="BP19" s="416">
        <v>11276</v>
      </c>
      <c r="BQ19" s="416">
        <v>56346</v>
      </c>
      <c r="BR19" s="416">
        <v>-4971</v>
      </c>
      <c r="BS19" s="314">
        <v>-0.08107050247076668</v>
      </c>
      <c r="BT19" s="416">
        <v>1703</v>
      </c>
      <c r="BU19" s="416">
        <v>266</v>
      </c>
      <c r="BV19" s="314">
        <v>0.1851078636047321</v>
      </c>
      <c r="BW19" s="416">
        <v>1597</v>
      </c>
      <c r="BX19" s="427">
        <v>162</v>
      </c>
      <c r="BY19" s="428">
        <v>0.1128919860627178</v>
      </c>
      <c r="BZ19" s="416">
        <v>2227</v>
      </c>
      <c r="CA19" s="42">
        <f>BZ19-AY19</f>
        <v>536</v>
      </c>
      <c r="CB19" s="43">
        <f>CA19/AY19</f>
        <v>0.3169722057953873</v>
      </c>
      <c r="CC19" s="416">
        <v>5527</v>
      </c>
      <c r="CD19" s="42">
        <f>CC19-AZ19</f>
        <v>964</v>
      </c>
      <c r="CE19" s="43">
        <f>CD19/AZ19</f>
        <v>0.2112645189568267</v>
      </c>
      <c r="CF19" s="416">
        <v>61873</v>
      </c>
      <c r="CG19" s="42">
        <f>CF19-BA19</f>
        <v>-4007</v>
      </c>
      <c r="CH19" s="43">
        <f>CG19/BA19</f>
        <v>-0.0608227079538555</v>
      </c>
      <c r="CI19" s="416">
        <v>7365</v>
      </c>
      <c r="CJ19" s="42">
        <f>CI19-BB19</f>
        <v>68</v>
      </c>
      <c r="CK19" s="43">
        <f>CJ19/BB19</f>
        <v>0.009318898177333151</v>
      </c>
      <c r="CL19" s="416">
        <v>13108</v>
      </c>
      <c r="CM19" s="42">
        <f>CL19-BC19</f>
        <v>1906</v>
      </c>
      <c r="CN19" s="43">
        <f>CM19/BC19</f>
        <v>0.1701481878236029</v>
      </c>
      <c r="CO19" s="416">
        <v>17351</v>
      </c>
      <c r="CP19" s="42">
        <f>CO19-BD19</f>
        <v>865</v>
      </c>
      <c r="CQ19" s="43">
        <f>CP19/BD19</f>
        <v>0.05246876137328643</v>
      </c>
      <c r="CR19" s="416">
        <v>37824</v>
      </c>
      <c r="CS19" s="42">
        <f>CR19-BE19</f>
        <v>2839</v>
      </c>
      <c r="CT19" s="43">
        <f>CS19/BE19</f>
        <v>0.08114906388452194</v>
      </c>
      <c r="CU19" s="416">
        <v>99697</v>
      </c>
      <c r="CV19" s="42">
        <f>CU19-BF19</f>
        <v>-1168</v>
      </c>
      <c r="CW19" s="140">
        <f>CV19/BF19</f>
        <v>-0.0115798344321618</v>
      </c>
    </row>
    <row r="20" ht="17" customHeight="1">
      <c r="A20" t="s" s="71">
        <v>76</v>
      </c>
      <c r="B20" s="416">
        <v>1477</v>
      </c>
      <c r="C20" s="416">
        <v>1199</v>
      </c>
      <c r="D20" s="416">
        <v>1152</v>
      </c>
      <c r="E20" s="416">
        <v>3828</v>
      </c>
      <c r="F20" s="416">
        <v>1004.999999999999</v>
      </c>
      <c r="G20" s="416">
        <v>1000.999999999999</v>
      </c>
      <c r="H20" s="416">
        <v>548</v>
      </c>
      <c r="I20" s="416">
        <v>2553.999999999998</v>
      </c>
      <c r="J20" s="416">
        <v>6381.999999999998</v>
      </c>
      <c r="K20" s="416">
        <v>0</v>
      </c>
      <c r="L20" s="416">
        <v>0</v>
      </c>
      <c r="M20" s="416">
        <v>0</v>
      </c>
      <c r="N20" s="416">
        <v>0</v>
      </c>
      <c r="O20" s="416">
        <v>6381.999999999998</v>
      </c>
      <c r="P20" s="416">
        <v>863</v>
      </c>
      <c r="Q20" s="416">
        <v>1202</v>
      </c>
      <c r="R20" s="416">
        <v>1491</v>
      </c>
      <c r="S20" s="416">
        <v>3556</v>
      </c>
      <c r="T20" s="416">
        <v>9937.999999999998</v>
      </c>
      <c r="U20" s="416">
        <v>1598</v>
      </c>
      <c r="V20" s="416">
        <v>1492</v>
      </c>
      <c r="W20" s="416">
        <v>1301</v>
      </c>
      <c r="X20" s="416">
        <v>4391</v>
      </c>
      <c r="Y20" s="416">
        <v>1067</v>
      </c>
      <c r="Z20" s="416">
        <v>1091</v>
      </c>
      <c r="AA20" s="416">
        <v>507</v>
      </c>
      <c r="AB20" s="416">
        <v>2665</v>
      </c>
      <c r="AC20" s="416">
        <v>7056</v>
      </c>
      <c r="AD20" s="416">
        <v>0</v>
      </c>
      <c r="AE20" s="416">
        <v>0</v>
      </c>
      <c r="AF20" s="416">
        <v>0</v>
      </c>
      <c r="AG20" s="416">
        <v>0</v>
      </c>
      <c r="AH20" s="416">
        <v>7056</v>
      </c>
      <c r="AI20" s="416">
        <v>751</v>
      </c>
      <c r="AJ20" s="416">
        <v>1105</v>
      </c>
      <c r="AK20" s="416">
        <v>1436.97975</v>
      </c>
      <c r="AL20" s="416">
        <v>3292.97975</v>
      </c>
      <c r="AM20" s="416">
        <v>10348.97975</v>
      </c>
      <c r="AN20" s="416">
        <v>1449</v>
      </c>
      <c r="AO20" s="416">
        <v>1244</v>
      </c>
      <c r="AP20" s="416">
        <v>1188</v>
      </c>
      <c r="AQ20" s="416">
        <v>3881</v>
      </c>
      <c r="AR20" s="416">
        <v>1000</v>
      </c>
      <c r="AS20" s="416">
        <v>978</v>
      </c>
      <c r="AT20" s="416">
        <v>104</v>
      </c>
      <c r="AU20" s="416">
        <v>2082</v>
      </c>
      <c r="AV20" s="416">
        <v>5963</v>
      </c>
      <c r="AW20" s="416">
        <v>0</v>
      </c>
      <c r="AX20" s="416">
        <v>0</v>
      </c>
      <c r="AY20" s="416">
        <v>0</v>
      </c>
      <c r="AZ20" s="416">
        <v>0</v>
      </c>
      <c r="BA20" s="416">
        <v>5963</v>
      </c>
      <c r="BB20" s="416">
        <v>905</v>
      </c>
      <c r="BC20" s="416">
        <v>1202</v>
      </c>
      <c r="BD20" s="416">
        <v>1434</v>
      </c>
      <c r="BE20" s="416">
        <v>3541</v>
      </c>
      <c r="BF20" s="416">
        <v>9504</v>
      </c>
      <c r="BG20" s="416">
        <v>-844.9797500000004</v>
      </c>
      <c r="BH20" s="314">
        <v>-0.0816486040568396</v>
      </c>
      <c r="BI20" s="416">
        <v>1738</v>
      </c>
      <c r="BJ20" s="416">
        <v>1413</v>
      </c>
      <c r="BK20" s="416">
        <v>1319</v>
      </c>
      <c r="BL20" s="416">
        <v>4470</v>
      </c>
      <c r="BM20" s="416">
        <v>980</v>
      </c>
      <c r="BN20" s="416">
        <v>952</v>
      </c>
      <c r="BO20" s="416">
        <v>220</v>
      </c>
      <c r="BP20" s="416">
        <v>2152</v>
      </c>
      <c r="BQ20" s="416">
        <v>6622</v>
      </c>
      <c r="BR20" s="416">
        <v>659</v>
      </c>
      <c r="BS20" s="314">
        <v>0.1105148415227235</v>
      </c>
      <c r="BT20" s="416">
        <v>0</v>
      </c>
      <c r="BU20" s="416">
        <v>0</v>
      </c>
      <c r="BV20" s="314"/>
      <c r="BW20" s="416">
        <v>0</v>
      </c>
      <c r="BX20" s="427">
        <v>0</v>
      </c>
      <c r="BY20" s="428"/>
      <c r="BZ20" s="416">
        <v>0</v>
      </c>
      <c r="CA20" s="42">
        <f>BZ20-AY20</f>
        <v>0</v>
      </c>
      <c r="CB20" s="43">
        <f>CA20/AY20</f>
      </c>
      <c r="CC20" s="416">
        <v>0</v>
      </c>
      <c r="CD20" s="42">
        <f>CC20-AZ20</f>
        <v>0</v>
      </c>
      <c r="CE20" s="43">
        <f>CD20/AZ20</f>
      </c>
      <c r="CF20" s="416">
        <v>6622</v>
      </c>
      <c r="CG20" s="42">
        <f>CF20-BA20</f>
        <v>659</v>
      </c>
      <c r="CH20" s="43">
        <f>CG20/BA20</f>
        <v>0.1105148415227235</v>
      </c>
      <c r="CI20" s="416">
        <v>1060</v>
      </c>
      <c r="CJ20" s="42">
        <f>CI20-BB20</f>
        <v>155</v>
      </c>
      <c r="CK20" s="43">
        <f>CJ20/BB20</f>
        <v>0.1712707182320442</v>
      </c>
      <c r="CL20" s="416">
        <v>1112</v>
      </c>
      <c r="CM20" s="42">
        <f>CL20-BC20</f>
        <v>-90</v>
      </c>
      <c r="CN20" s="43">
        <f>CM20/BC20</f>
        <v>-0.07487520798668885</v>
      </c>
      <c r="CO20" s="416">
        <v>1442</v>
      </c>
      <c r="CP20" s="42">
        <f>CO20-BD20</f>
        <v>8</v>
      </c>
      <c r="CQ20" s="43">
        <f>CP20/BD20</f>
        <v>0.005578800557880056</v>
      </c>
      <c r="CR20" s="416">
        <v>3614</v>
      </c>
      <c r="CS20" s="42">
        <f>CR20-BE20</f>
        <v>73</v>
      </c>
      <c r="CT20" s="43">
        <f>CS20/BE20</f>
        <v>0.02061564529793844</v>
      </c>
      <c r="CU20" s="416">
        <v>10236</v>
      </c>
      <c r="CV20" s="42">
        <f>CU20-BF20</f>
        <v>732</v>
      </c>
      <c r="CW20" s="140">
        <f>CV20/BF20</f>
        <v>0.07702020202020202</v>
      </c>
    </row>
    <row r="21" ht="17" customHeight="1">
      <c r="A21" t="s" s="71">
        <v>77</v>
      </c>
      <c r="B21" s="416">
        <v>7828.999999999998</v>
      </c>
      <c r="C21" s="416">
        <v>6758</v>
      </c>
      <c r="D21" s="416">
        <v>6367</v>
      </c>
      <c r="E21" s="416">
        <v>20954</v>
      </c>
      <c r="F21" s="416">
        <v>4937</v>
      </c>
      <c r="G21" s="416">
        <v>4535</v>
      </c>
      <c r="H21" s="416">
        <v>1515</v>
      </c>
      <c r="I21" s="416">
        <v>10987</v>
      </c>
      <c r="J21" s="416">
        <v>31941</v>
      </c>
      <c r="K21" s="416">
        <v>1299</v>
      </c>
      <c r="L21" s="416">
        <v>1179</v>
      </c>
      <c r="M21" s="416">
        <v>2350</v>
      </c>
      <c r="N21" s="416">
        <v>4828</v>
      </c>
      <c r="O21" s="416">
        <v>36769</v>
      </c>
      <c r="P21" s="416">
        <v>4614</v>
      </c>
      <c r="Q21" s="416">
        <v>5765</v>
      </c>
      <c r="R21" s="416">
        <v>7964</v>
      </c>
      <c r="S21" s="416">
        <v>18343</v>
      </c>
      <c r="T21" s="416">
        <v>55112</v>
      </c>
      <c r="U21" s="416">
        <v>8008.999999999998</v>
      </c>
      <c r="V21" s="416">
        <v>7858</v>
      </c>
      <c r="W21" s="416">
        <v>6826</v>
      </c>
      <c r="X21" s="416">
        <v>22693</v>
      </c>
      <c r="Y21" s="416">
        <v>4985</v>
      </c>
      <c r="Z21" s="416">
        <v>3106</v>
      </c>
      <c r="AA21" s="416">
        <v>1210</v>
      </c>
      <c r="AB21" s="416">
        <v>9301</v>
      </c>
      <c r="AC21" s="416">
        <v>31994</v>
      </c>
      <c r="AD21" s="416">
        <v>1129</v>
      </c>
      <c r="AE21" s="416">
        <v>1390</v>
      </c>
      <c r="AF21" s="416">
        <v>1581</v>
      </c>
      <c r="AG21" s="416">
        <v>4100</v>
      </c>
      <c r="AH21" s="416">
        <v>36094</v>
      </c>
      <c r="AI21" s="416">
        <v>4631</v>
      </c>
      <c r="AJ21" s="416">
        <v>5896</v>
      </c>
      <c r="AK21" s="416">
        <v>8932.835989999998</v>
      </c>
      <c r="AL21" s="416">
        <v>19459.83599</v>
      </c>
      <c r="AM21" s="416">
        <v>55553.83599</v>
      </c>
      <c r="AN21" s="416">
        <v>8740</v>
      </c>
      <c r="AO21" s="416">
        <v>7171</v>
      </c>
      <c r="AP21" s="416">
        <v>6863</v>
      </c>
      <c r="AQ21" s="416">
        <v>22774</v>
      </c>
      <c r="AR21" s="416">
        <v>4752</v>
      </c>
      <c r="AS21" s="416">
        <v>4635</v>
      </c>
      <c r="AT21" s="416">
        <v>1541</v>
      </c>
      <c r="AU21" s="416">
        <v>10928</v>
      </c>
      <c r="AV21" s="416">
        <v>33702</v>
      </c>
      <c r="AW21" s="416">
        <v>1709</v>
      </c>
      <c r="AX21" s="416">
        <v>1088</v>
      </c>
      <c r="AY21" s="416">
        <v>1501</v>
      </c>
      <c r="AZ21" s="416">
        <v>4298</v>
      </c>
      <c r="BA21" s="416">
        <v>38000</v>
      </c>
      <c r="BB21" s="416">
        <v>4315</v>
      </c>
      <c r="BC21" s="416">
        <v>5691</v>
      </c>
      <c r="BD21" s="416">
        <v>6932</v>
      </c>
      <c r="BE21" s="416">
        <v>16938</v>
      </c>
      <c r="BF21" s="416">
        <v>54938</v>
      </c>
      <c r="BG21" s="416">
        <v>-615.8359899999996</v>
      </c>
      <c r="BH21" s="314">
        <v>-0.01108539093701566</v>
      </c>
      <c r="BI21" s="416">
        <v>8373</v>
      </c>
      <c r="BJ21" s="416">
        <v>6784</v>
      </c>
      <c r="BK21" s="416">
        <v>5964</v>
      </c>
      <c r="BL21" s="416">
        <v>21121</v>
      </c>
      <c r="BM21" s="416">
        <v>4879</v>
      </c>
      <c r="BN21" s="416">
        <v>4000</v>
      </c>
      <c r="BO21" s="416">
        <v>863</v>
      </c>
      <c r="BP21" s="416">
        <v>9742</v>
      </c>
      <c r="BQ21" s="416">
        <v>30863</v>
      </c>
      <c r="BR21" s="416">
        <v>-2839</v>
      </c>
      <c r="BS21" s="314">
        <v>-0.08423832413506617</v>
      </c>
      <c r="BT21" s="416">
        <v>1138</v>
      </c>
      <c r="BU21" s="416">
        <v>-571</v>
      </c>
      <c r="BV21" s="314">
        <v>-0.334113516676419</v>
      </c>
      <c r="BW21" s="416">
        <v>1106</v>
      </c>
      <c r="BX21" s="427">
        <v>18</v>
      </c>
      <c r="BY21" s="428">
        <v>0.01654411764705882</v>
      </c>
      <c r="BZ21" s="416">
        <v>1180</v>
      </c>
      <c r="CA21" s="42">
        <f>BZ21-AY21</f>
        <v>-321</v>
      </c>
      <c r="CB21" s="43">
        <f>CA21/AY21</f>
        <v>-0.2138574283810793</v>
      </c>
      <c r="CC21" s="416">
        <v>3424</v>
      </c>
      <c r="CD21" s="42">
        <f>CC21-AZ21</f>
        <v>-874</v>
      </c>
      <c r="CE21" s="43">
        <f>CD21/AZ21</f>
        <v>-0.203350395532806</v>
      </c>
      <c r="CF21" s="416">
        <v>34287</v>
      </c>
      <c r="CG21" s="42">
        <f>CF21-BA21</f>
        <v>-3713</v>
      </c>
      <c r="CH21" s="43">
        <f>CG21/BA21</f>
        <v>-0.09771052631578947</v>
      </c>
      <c r="CI21" s="416">
        <v>5119</v>
      </c>
      <c r="CJ21" s="42">
        <f>CI21-BB21</f>
        <v>804</v>
      </c>
      <c r="CK21" s="43">
        <f>CJ21/BB21</f>
        <v>0.1863267670915411</v>
      </c>
      <c r="CL21" s="416">
        <v>5862</v>
      </c>
      <c r="CM21" s="42">
        <f>CL21-BC21</f>
        <v>171</v>
      </c>
      <c r="CN21" s="43">
        <f>CM21/BC21</f>
        <v>0.03004744333157617</v>
      </c>
      <c r="CO21" s="416">
        <v>7784</v>
      </c>
      <c r="CP21" s="42">
        <f>CO21-BD21</f>
        <v>852</v>
      </c>
      <c r="CQ21" s="43">
        <f>CP21/BD21</f>
        <v>0.1229082515868436</v>
      </c>
      <c r="CR21" s="416">
        <v>18765</v>
      </c>
      <c r="CS21" s="42">
        <f>CR21-BE21</f>
        <v>1827</v>
      </c>
      <c r="CT21" s="43">
        <f>CS21/BE21</f>
        <v>0.1078639744952179</v>
      </c>
      <c r="CU21" s="416">
        <v>53052</v>
      </c>
      <c r="CV21" s="42">
        <f>CU21-BF21</f>
        <v>-1886</v>
      </c>
      <c r="CW21" s="140">
        <f>CV21/BF21</f>
        <v>-0.03432960792165714</v>
      </c>
    </row>
    <row r="22" ht="17" customHeight="1">
      <c r="A22" t="s" s="71">
        <v>129</v>
      </c>
      <c r="B22" s="416">
        <v>51175</v>
      </c>
      <c r="C22" s="416">
        <v>39877.999999999993</v>
      </c>
      <c r="D22" s="416">
        <v>34765</v>
      </c>
      <c r="E22" s="416">
        <v>125818</v>
      </c>
      <c r="F22" s="416">
        <v>25481</v>
      </c>
      <c r="G22" s="416">
        <v>8819</v>
      </c>
      <c r="H22" s="416">
        <v>3810</v>
      </c>
      <c r="I22" s="416">
        <v>38110</v>
      </c>
      <c r="J22" s="416">
        <v>163928</v>
      </c>
      <c r="K22" s="416">
        <v>3544</v>
      </c>
      <c r="L22" s="416">
        <v>2954</v>
      </c>
      <c r="M22" s="416">
        <v>3386</v>
      </c>
      <c r="N22" s="416">
        <v>9884</v>
      </c>
      <c r="O22" s="416">
        <v>173812</v>
      </c>
      <c r="P22" s="416">
        <v>21514</v>
      </c>
      <c r="Q22" s="416">
        <v>34329</v>
      </c>
      <c r="R22" s="416">
        <v>49081.000000000007</v>
      </c>
      <c r="S22" s="416">
        <v>104924</v>
      </c>
      <c r="T22" s="416">
        <v>278736</v>
      </c>
      <c r="U22" s="416">
        <v>53122</v>
      </c>
      <c r="V22" s="416">
        <v>45811.000000000007</v>
      </c>
      <c r="W22" s="416">
        <v>36882</v>
      </c>
      <c r="X22" s="416">
        <v>135815</v>
      </c>
      <c r="Y22" s="416">
        <v>25168</v>
      </c>
      <c r="Z22" s="416">
        <v>5478</v>
      </c>
      <c r="AA22" s="416">
        <v>3227</v>
      </c>
      <c r="AB22" s="416">
        <v>33873</v>
      </c>
      <c r="AC22" s="416">
        <v>169688</v>
      </c>
      <c r="AD22" s="416">
        <v>3497</v>
      </c>
      <c r="AE22" s="416">
        <v>3046</v>
      </c>
      <c r="AF22" s="416">
        <v>3770</v>
      </c>
      <c r="AG22" s="416">
        <v>10313</v>
      </c>
      <c r="AH22" s="416">
        <v>180001</v>
      </c>
      <c r="AI22" s="416">
        <v>21173</v>
      </c>
      <c r="AJ22" s="416">
        <v>34406.000000000007</v>
      </c>
      <c r="AK22" s="416">
        <v>49621.88956</v>
      </c>
      <c r="AL22" s="416">
        <v>105200.88956</v>
      </c>
      <c r="AM22" s="416">
        <v>285201.88956</v>
      </c>
      <c r="AN22" s="416">
        <v>53289.576700000005</v>
      </c>
      <c r="AO22" s="416">
        <v>43287</v>
      </c>
      <c r="AP22" s="416">
        <v>37786</v>
      </c>
      <c r="AQ22" s="416">
        <v>134362.5767</v>
      </c>
      <c r="AR22" s="416">
        <v>26353</v>
      </c>
      <c r="AS22" s="416">
        <v>7942</v>
      </c>
      <c r="AT22" s="416">
        <v>3388</v>
      </c>
      <c r="AU22" s="416">
        <v>37683</v>
      </c>
      <c r="AV22" s="416">
        <v>172045.5767</v>
      </c>
      <c r="AW22" s="416">
        <v>4014</v>
      </c>
      <c r="AX22" s="416">
        <v>3137</v>
      </c>
      <c r="AY22" s="416">
        <v>3798</v>
      </c>
      <c r="AZ22" s="416">
        <v>10949</v>
      </c>
      <c r="BA22" s="416">
        <v>182994.5767</v>
      </c>
      <c r="BB22" s="416">
        <v>21860</v>
      </c>
      <c r="BC22" s="416">
        <v>31394</v>
      </c>
      <c r="BD22" s="416">
        <v>47072</v>
      </c>
      <c r="BE22" s="416">
        <v>100326</v>
      </c>
      <c r="BF22" s="416">
        <v>283320.5767</v>
      </c>
      <c r="BG22" s="416">
        <v>-1881.312860000064</v>
      </c>
      <c r="BH22" s="314">
        <v>-0.006596424949717128</v>
      </c>
      <c r="BI22" s="416">
        <v>52207</v>
      </c>
      <c r="BJ22" s="416">
        <v>42889</v>
      </c>
      <c r="BK22" s="416">
        <v>34162</v>
      </c>
      <c r="BL22" s="416">
        <v>129258</v>
      </c>
      <c r="BM22" s="416">
        <v>20985</v>
      </c>
      <c r="BN22" s="416">
        <v>3942</v>
      </c>
      <c r="BO22" s="416">
        <v>3685</v>
      </c>
      <c r="BP22" s="416">
        <v>28612</v>
      </c>
      <c r="BQ22" s="416">
        <v>157870</v>
      </c>
      <c r="BR22" s="416">
        <v>-14175.576700000005</v>
      </c>
      <c r="BS22" s="314">
        <v>-0.08239431069313859</v>
      </c>
      <c r="BT22" s="416">
        <v>3655</v>
      </c>
      <c r="BU22" s="416">
        <v>-359</v>
      </c>
      <c r="BV22" s="314">
        <v>-0.08943697060288988</v>
      </c>
      <c r="BW22" s="416">
        <v>2879</v>
      </c>
      <c r="BX22" s="427">
        <v>-258</v>
      </c>
      <c r="BY22" s="428">
        <v>-0.08224418233981511</v>
      </c>
      <c r="BZ22" s="416">
        <v>3467</v>
      </c>
      <c r="CA22" s="42">
        <f>BZ22-AY22</f>
        <v>-331</v>
      </c>
      <c r="CB22" s="43">
        <f>CA22/AY22</f>
        <v>-0.08715113217482885</v>
      </c>
      <c r="CC22" s="416">
        <v>10001</v>
      </c>
      <c r="CD22" s="42">
        <f>CC22-AZ22</f>
        <v>-948</v>
      </c>
      <c r="CE22" s="43">
        <f>CD22/AZ22</f>
        <v>-0.08658324961183669</v>
      </c>
      <c r="CF22" s="416">
        <v>167871</v>
      </c>
      <c r="CG22" s="42">
        <f>CF22-BA22</f>
        <v>-15123.576700000005</v>
      </c>
      <c r="CH22" s="43">
        <f>CG22/BA22</f>
        <v>-0.08264494485425919</v>
      </c>
      <c r="CI22" s="416">
        <v>22711</v>
      </c>
      <c r="CJ22" s="42">
        <f>CI22-BB22</f>
        <v>851</v>
      </c>
      <c r="CK22" s="43">
        <f>CJ22/BB22</f>
        <v>0.0389295516925892</v>
      </c>
      <c r="CL22" s="416">
        <v>36470</v>
      </c>
      <c r="CM22" s="42">
        <f>CL22-BC22</f>
        <v>5076</v>
      </c>
      <c r="CN22" s="43">
        <f>CM22/BC22</f>
        <v>0.1616869465502962</v>
      </c>
      <c r="CO22" s="416">
        <v>50303</v>
      </c>
      <c r="CP22" s="42">
        <f>CO22-BD22</f>
        <v>3231</v>
      </c>
      <c r="CQ22" s="43">
        <f>CP22/BD22</f>
        <v>0.06863953093133922</v>
      </c>
      <c r="CR22" s="416">
        <v>109484</v>
      </c>
      <c r="CS22" s="42">
        <f>CR22-BE22</f>
        <v>9158</v>
      </c>
      <c r="CT22" s="43">
        <f>CS22/BE22</f>
        <v>0.09128241931303949</v>
      </c>
      <c r="CU22" s="416">
        <v>277355</v>
      </c>
      <c r="CV22" s="42">
        <f>CU22-BF22</f>
        <v>-5965.576699999976</v>
      </c>
      <c r="CW22" s="140">
        <f>CV22/BF22</f>
        <v>-0.02105592459779846</v>
      </c>
    </row>
    <row r="23" ht="17" customHeight="1">
      <c r="A23" t="s" s="71">
        <v>147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416">
        <v>0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416">
        <v>0</v>
      </c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416">
        <v>0</v>
      </c>
      <c r="BG23" s="416">
        <v>0</v>
      </c>
      <c r="BH23" s="314"/>
      <c r="BI23" s="24"/>
      <c r="BJ23" s="24"/>
      <c r="BK23" s="24"/>
      <c r="BL23" s="24"/>
      <c r="BM23" s="24"/>
      <c r="BN23" s="24"/>
      <c r="BO23" s="24"/>
      <c r="BP23" s="24"/>
      <c r="BQ23" s="24"/>
      <c r="BR23" s="416">
        <v>0</v>
      </c>
      <c r="BS23" s="314"/>
      <c r="BT23" s="24"/>
      <c r="BU23" s="416">
        <v>0</v>
      </c>
      <c r="BV23" s="314"/>
      <c r="BW23" s="24"/>
      <c r="BX23" s="427">
        <v>0</v>
      </c>
      <c r="BY23" s="428"/>
      <c r="BZ23" s="24"/>
      <c r="CA23" s="42">
        <f>BZ23-AY23</f>
        <v>0</v>
      </c>
      <c r="CB23" s="43">
        <f>CA23/AY23</f>
      </c>
      <c r="CC23" s="24"/>
      <c r="CD23" s="42">
        <f>CC23-AZ23</f>
        <v>0</v>
      </c>
      <c r="CE23" s="43">
        <f>CD23/AZ23</f>
      </c>
      <c r="CF23" s="24"/>
      <c r="CG23" s="42">
        <f>CF23-BA23</f>
        <v>0</v>
      </c>
      <c r="CH23" s="43">
        <f>CG23/BA23</f>
      </c>
      <c r="CI23" s="24"/>
      <c r="CJ23" s="42">
        <f>CI23-BB23</f>
        <v>0</v>
      </c>
      <c r="CK23" s="43">
        <f>CJ23/BB23</f>
      </c>
      <c r="CL23" s="24"/>
      <c r="CM23" s="42">
        <f>CL23-BC23</f>
        <v>0</v>
      </c>
      <c r="CN23" s="43">
        <f>CM23/BC23</f>
      </c>
      <c r="CO23" s="24"/>
      <c r="CP23" s="42">
        <f>CO23-BD23</f>
        <v>0</v>
      </c>
      <c r="CQ23" s="43">
        <f>CP23/BD23</f>
      </c>
      <c r="CR23" s="24"/>
      <c r="CS23" s="42">
        <f>CR23-BE23</f>
        <v>0</v>
      </c>
      <c r="CT23" s="43">
        <f>CS23/BE23</f>
      </c>
      <c r="CU23" s="416">
        <v>0</v>
      </c>
      <c r="CV23" s="42">
        <f>CU23-BF23</f>
        <v>0</v>
      </c>
      <c r="CW23" s="140">
        <f>CV23/BF23</f>
      </c>
    </row>
    <row r="24" ht="17" customHeight="1">
      <c r="A24" t="s" s="71">
        <v>148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416">
        <v>0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416">
        <v>0</v>
      </c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416">
        <v>0</v>
      </c>
      <c r="BG24" s="416">
        <v>0</v>
      </c>
      <c r="BH24" s="314"/>
      <c r="BI24" s="24"/>
      <c r="BJ24" s="24"/>
      <c r="BK24" s="24"/>
      <c r="BL24" s="24"/>
      <c r="BM24" s="24"/>
      <c r="BN24" s="24"/>
      <c r="BO24" s="24"/>
      <c r="BP24" s="24"/>
      <c r="BQ24" s="24"/>
      <c r="BR24" s="416">
        <v>0</v>
      </c>
      <c r="BS24" s="314"/>
      <c r="BT24" s="24"/>
      <c r="BU24" s="416">
        <v>0</v>
      </c>
      <c r="BV24" s="314"/>
      <c r="BW24" s="24"/>
      <c r="BX24" s="427">
        <v>0</v>
      </c>
      <c r="BY24" s="428"/>
      <c r="BZ24" s="24"/>
      <c r="CA24" s="42">
        <f>BZ24-AY24</f>
        <v>0</v>
      </c>
      <c r="CB24" s="43">
        <f>CA24/AY24</f>
      </c>
      <c r="CC24" s="24"/>
      <c r="CD24" s="42">
        <f>CC24-AZ24</f>
        <v>0</v>
      </c>
      <c r="CE24" s="43">
        <f>CD24/AZ24</f>
      </c>
      <c r="CF24" s="24"/>
      <c r="CG24" s="42">
        <f>CF24-BA24</f>
        <v>0</v>
      </c>
      <c r="CH24" s="43">
        <f>CG24/BA24</f>
      </c>
      <c r="CI24" s="24"/>
      <c r="CJ24" s="42">
        <f>CI24-BB24</f>
        <v>0</v>
      </c>
      <c r="CK24" s="43">
        <f>CJ24/BB24</f>
      </c>
      <c r="CL24" s="24"/>
      <c r="CM24" s="42">
        <f>CL24-BC24</f>
        <v>0</v>
      </c>
      <c r="CN24" s="43">
        <f>CM24/BC24</f>
      </c>
      <c r="CO24" s="24"/>
      <c r="CP24" s="42">
        <f>CO24-BD24</f>
        <v>0</v>
      </c>
      <c r="CQ24" s="43">
        <f>CP24/BD24</f>
      </c>
      <c r="CR24" s="24"/>
      <c r="CS24" s="42">
        <f>CR24-BE24</f>
        <v>0</v>
      </c>
      <c r="CT24" s="43">
        <f>CS24/BE24</f>
      </c>
      <c r="CU24" s="416">
        <v>0</v>
      </c>
      <c r="CV24" s="42">
        <f>CU24-BF24</f>
        <v>0</v>
      </c>
      <c r="CW24" s="140">
        <f>CV24/BF24</f>
      </c>
    </row>
    <row r="25" ht="17" customHeight="1">
      <c r="A25" t="s" s="71">
        <v>149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416">
        <v>0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416">
        <v>0</v>
      </c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416">
        <v>0</v>
      </c>
      <c r="BG25" s="416">
        <v>0</v>
      </c>
      <c r="BH25" s="314"/>
      <c r="BI25" s="24"/>
      <c r="BJ25" s="24"/>
      <c r="BK25" s="24"/>
      <c r="BL25" s="24"/>
      <c r="BM25" s="24"/>
      <c r="BN25" s="24"/>
      <c r="BO25" s="24"/>
      <c r="BP25" s="24"/>
      <c r="BQ25" s="24"/>
      <c r="BR25" s="416">
        <v>0</v>
      </c>
      <c r="BS25" s="314"/>
      <c r="BT25" s="24"/>
      <c r="BU25" s="416">
        <v>0</v>
      </c>
      <c r="BV25" s="314"/>
      <c r="BW25" s="24"/>
      <c r="BX25" s="427">
        <v>0</v>
      </c>
      <c r="BY25" s="428"/>
      <c r="BZ25" s="24"/>
      <c r="CA25" s="42">
        <f>BZ25-AY25</f>
        <v>0</v>
      </c>
      <c r="CB25" s="43">
        <f>CA25/AY25</f>
      </c>
      <c r="CC25" s="24"/>
      <c r="CD25" s="42">
        <f>CC25-AZ25</f>
        <v>0</v>
      </c>
      <c r="CE25" s="43">
        <f>CD25/AZ25</f>
      </c>
      <c r="CF25" s="24"/>
      <c r="CG25" s="42">
        <f>CF25-BA25</f>
        <v>0</v>
      </c>
      <c r="CH25" s="43">
        <f>CG25/BA25</f>
      </c>
      <c r="CI25" s="24"/>
      <c r="CJ25" s="42">
        <f>CI25-BB25</f>
        <v>0</v>
      </c>
      <c r="CK25" s="43">
        <f>CJ25/BB25</f>
      </c>
      <c r="CL25" s="24"/>
      <c r="CM25" s="42">
        <f>CL25-BC25</f>
        <v>0</v>
      </c>
      <c r="CN25" s="43">
        <f>CM25/BC25</f>
      </c>
      <c r="CO25" s="24"/>
      <c r="CP25" s="42">
        <f>CO25-BD25</f>
        <v>0</v>
      </c>
      <c r="CQ25" s="43">
        <f>CP25/BD25</f>
      </c>
      <c r="CR25" s="24"/>
      <c r="CS25" s="42">
        <f>CR25-BE25</f>
        <v>0</v>
      </c>
      <c r="CT25" s="43">
        <f>CS25/BE25</f>
      </c>
      <c r="CU25" s="416">
        <v>0</v>
      </c>
      <c r="CV25" s="42">
        <f>CU25-BF25</f>
        <v>0</v>
      </c>
      <c r="CW25" s="140">
        <f>CV25/BF25</f>
      </c>
    </row>
    <row r="26" ht="17" customHeight="1">
      <c r="A26" t="s" s="61">
        <v>78</v>
      </c>
      <c r="B26" s="416">
        <v>168336</v>
      </c>
      <c r="C26" s="416">
        <v>126735</v>
      </c>
      <c r="D26" s="416">
        <v>120045</v>
      </c>
      <c r="E26" s="416">
        <v>415116</v>
      </c>
      <c r="F26" s="416">
        <v>96945.7496677817</v>
      </c>
      <c r="G26" s="416">
        <v>51133</v>
      </c>
      <c r="H26" s="416">
        <v>27795.999999999993</v>
      </c>
      <c r="I26" s="416">
        <v>175874.7496677817</v>
      </c>
      <c r="J26" s="416">
        <v>590990.7496677816</v>
      </c>
      <c r="K26" s="416">
        <v>25180</v>
      </c>
      <c r="L26" s="416">
        <v>20073</v>
      </c>
      <c r="M26" s="416">
        <v>20648</v>
      </c>
      <c r="N26" s="416">
        <v>65901</v>
      </c>
      <c r="O26" s="416">
        <v>656891.7496677816</v>
      </c>
      <c r="P26" s="416">
        <v>41839.000000000007</v>
      </c>
      <c r="Q26" s="416">
        <v>107070</v>
      </c>
      <c r="R26" s="416">
        <v>152213.63439</v>
      </c>
      <c r="S26" s="416">
        <v>301122.63439</v>
      </c>
      <c r="T26" s="416">
        <v>958014.3840577817</v>
      </c>
      <c r="U26" s="416">
        <v>168977</v>
      </c>
      <c r="V26" s="416">
        <v>135945</v>
      </c>
      <c r="W26" s="416">
        <v>113109</v>
      </c>
      <c r="X26" s="416">
        <v>418031</v>
      </c>
      <c r="Y26" s="416">
        <v>95005</v>
      </c>
      <c r="Z26" s="416">
        <v>32690</v>
      </c>
      <c r="AA26" s="416">
        <v>26456.000000000007</v>
      </c>
      <c r="AB26" s="416">
        <v>154151</v>
      </c>
      <c r="AC26" s="416">
        <v>572182</v>
      </c>
      <c r="AD26" s="416">
        <v>24824</v>
      </c>
      <c r="AE26" s="416">
        <v>24104.99784</v>
      </c>
      <c r="AF26" s="416">
        <v>22031</v>
      </c>
      <c r="AG26" s="416">
        <v>70959.99784</v>
      </c>
      <c r="AH26" s="416">
        <v>643141.99784</v>
      </c>
      <c r="AI26" s="416">
        <v>51425</v>
      </c>
      <c r="AJ26" s="416">
        <v>110683</v>
      </c>
      <c r="AK26" s="416">
        <v>160543.22662</v>
      </c>
      <c r="AL26" s="416">
        <v>322651.22662</v>
      </c>
      <c r="AM26" s="416">
        <v>965793.2244599999</v>
      </c>
      <c r="AN26" s="416">
        <v>162219</v>
      </c>
      <c r="AO26" s="416">
        <v>132053</v>
      </c>
      <c r="AP26" s="416">
        <v>116543</v>
      </c>
      <c r="AQ26" s="416">
        <v>410815</v>
      </c>
      <c r="AR26" s="416">
        <v>93578</v>
      </c>
      <c r="AS26" s="416">
        <v>37843</v>
      </c>
      <c r="AT26" s="416">
        <v>24153</v>
      </c>
      <c r="AU26" s="416">
        <v>155574</v>
      </c>
      <c r="AV26" s="416">
        <v>566389</v>
      </c>
      <c r="AW26" s="416">
        <v>26205</v>
      </c>
      <c r="AX26" s="416">
        <v>19739</v>
      </c>
      <c r="AY26" s="416">
        <v>21728</v>
      </c>
      <c r="AZ26" s="416">
        <v>67672</v>
      </c>
      <c r="BA26" s="416">
        <v>634061</v>
      </c>
      <c r="BB26" s="416">
        <v>49948</v>
      </c>
      <c r="BC26" s="416">
        <v>100323</v>
      </c>
      <c r="BD26" s="416">
        <v>137022</v>
      </c>
      <c r="BE26" s="416">
        <v>287293</v>
      </c>
      <c r="BF26" s="416">
        <v>921354</v>
      </c>
      <c r="BG26" s="416">
        <v>-44439.224459999939</v>
      </c>
      <c r="BH26" s="314">
        <v>-0.04601318722736647</v>
      </c>
      <c r="BI26" s="416">
        <v>152502</v>
      </c>
      <c r="BJ26" s="416">
        <v>132725</v>
      </c>
      <c r="BK26" s="416">
        <v>112240</v>
      </c>
      <c r="BL26" s="416">
        <v>397467</v>
      </c>
      <c r="BM26" s="416">
        <v>82988</v>
      </c>
      <c r="BN26" s="416">
        <v>23935</v>
      </c>
      <c r="BO26" s="416">
        <v>22285</v>
      </c>
      <c r="BP26" s="416">
        <v>129208</v>
      </c>
      <c r="BQ26" s="416">
        <v>526675</v>
      </c>
      <c r="BR26" s="416">
        <v>-39714</v>
      </c>
      <c r="BS26" s="314">
        <v>-0.07011788717648118</v>
      </c>
      <c r="BT26" s="416">
        <v>22969</v>
      </c>
      <c r="BU26" s="416">
        <v>-3236</v>
      </c>
      <c r="BV26" s="314">
        <v>-0.1234878839916047</v>
      </c>
      <c r="BW26" s="416">
        <v>17412</v>
      </c>
      <c r="BX26" s="427">
        <v>-2327</v>
      </c>
      <c r="BY26" s="428">
        <v>-0.1178884441967678</v>
      </c>
      <c r="BZ26" s="416">
        <v>22751</v>
      </c>
      <c r="CA26" s="42">
        <f>BZ26-AY26</f>
        <v>1023</v>
      </c>
      <c r="CB26" s="43">
        <f>CA26/AY26</f>
        <v>0.0470821060382916</v>
      </c>
      <c r="CC26" s="416">
        <v>63132</v>
      </c>
      <c r="CD26" s="42">
        <f>CC26-AZ26</f>
        <v>-4540</v>
      </c>
      <c r="CE26" s="43">
        <f>CD26/AZ26</f>
        <v>-0.06708830831067503</v>
      </c>
      <c r="CF26" s="416">
        <v>589807</v>
      </c>
      <c r="CG26" s="42">
        <f>CF26-BA26</f>
        <v>-44254</v>
      </c>
      <c r="CH26" s="43">
        <f>CG26/BA26</f>
        <v>-0.06979454658148034</v>
      </c>
      <c r="CI26" s="416">
        <v>48089</v>
      </c>
      <c r="CJ26" s="42">
        <f>CI26-BB26</f>
        <v>-1859</v>
      </c>
      <c r="CK26" s="43">
        <f>CJ26/BB26</f>
        <v>-0.03721870745575399</v>
      </c>
      <c r="CL26" s="416">
        <v>100799</v>
      </c>
      <c r="CM26" s="42">
        <f>CL26-BC26</f>
        <v>476</v>
      </c>
      <c r="CN26" s="43">
        <f>CM26/BC26</f>
        <v>0.004744674700716685</v>
      </c>
      <c r="CO26" s="416">
        <v>151209</v>
      </c>
      <c r="CP26" s="42">
        <f>CO26-BD26</f>
        <v>14187</v>
      </c>
      <c r="CQ26" s="43">
        <f>CP26/BD26</f>
        <v>0.1035381179664579</v>
      </c>
      <c r="CR26" s="416">
        <v>300097</v>
      </c>
      <c r="CS26" s="42">
        <f>CR26-BE26</f>
        <v>12804</v>
      </c>
      <c r="CT26" s="43">
        <f>CS26/BE26</f>
        <v>0.04456774094739517</v>
      </c>
      <c r="CU26" s="416">
        <v>889904</v>
      </c>
      <c r="CV26" s="42">
        <f>CU26-BF26</f>
        <v>-31450</v>
      </c>
      <c r="CW26" s="140">
        <f>CV26/BF26</f>
        <v>-0.03413454546243898</v>
      </c>
    </row>
    <row r="27" ht="17" customHeight="1">
      <c r="A27" t="s" s="71">
        <v>79</v>
      </c>
      <c r="B27" s="416">
        <v>8526</v>
      </c>
      <c r="C27" s="416">
        <v>6045</v>
      </c>
      <c r="D27" s="416">
        <v>5809</v>
      </c>
      <c r="E27" s="416">
        <v>20380</v>
      </c>
      <c r="F27" s="416">
        <v>4090.749667781696</v>
      </c>
      <c r="G27" s="416">
        <v>1899</v>
      </c>
      <c r="H27" s="416">
        <v>694</v>
      </c>
      <c r="I27" s="416">
        <v>6683.749667781696</v>
      </c>
      <c r="J27" s="416">
        <v>27063.7496677817</v>
      </c>
      <c r="K27" s="416">
        <v>637</v>
      </c>
      <c r="L27" s="416">
        <v>619</v>
      </c>
      <c r="M27" s="416">
        <v>509</v>
      </c>
      <c r="N27" s="416">
        <v>1765</v>
      </c>
      <c r="O27" s="416">
        <v>28828.7496677817</v>
      </c>
      <c r="P27" s="416">
        <v>2061</v>
      </c>
      <c r="Q27" s="416">
        <v>5823</v>
      </c>
      <c r="R27" s="416">
        <v>8971.904370000004</v>
      </c>
      <c r="S27" s="416">
        <v>16855.90437</v>
      </c>
      <c r="T27" s="416">
        <v>45684.6540377817</v>
      </c>
      <c r="U27" s="416">
        <v>9518</v>
      </c>
      <c r="V27" s="416">
        <v>7985</v>
      </c>
      <c r="W27" s="416">
        <v>6181</v>
      </c>
      <c r="X27" s="416">
        <v>23684</v>
      </c>
      <c r="Y27" s="416">
        <v>4298</v>
      </c>
      <c r="Z27" s="416">
        <v>1646</v>
      </c>
      <c r="AA27" s="416">
        <v>878</v>
      </c>
      <c r="AB27" s="416">
        <v>6822</v>
      </c>
      <c r="AC27" s="416">
        <v>30506</v>
      </c>
      <c r="AD27" s="416">
        <v>934</v>
      </c>
      <c r="AE27" s="416">
        <v>948</v>
      </c>
      <c r="AF27" s="416">
        <v>748</v>
      </c>
      <c r="AG27" s="416">
        <v>2630</v>
      </c>
      <c r="AH27" s="416">
        <v>33136</v>
      </c>
      <c r="AI27" s="416">
        <v>3131</v>
      </c>
      <c r="AJ27" s="416">
        <v>5787</v>
      </c>
      <c r="AK27" s="416">
        <v>9036.179070000013</v>
      </c>
      <c r="AL27" s="416">
        <v>17954.179070000013</v>
      </c>
      <c r="AM27" s="416">
        <v>51090.179070000013</v>
      </c>
      <c r="AN27" s="416">
        <v>8890</v>
      </c>
      <c r="AO27" s="416">
        <v>6793</v>
      </c>
      <c r="AP27" s="416">
        <v>5930</v>
      </c>
      <c r="AQ27" s="416">
        <v>21613</v>
      </c>
      <c r="AR27" s="416">
        <v>4375</v>
      </c>
      <c r="AS27" s="416">
        <v>1692</v>
      </c>
      <c r="AT27" s="416">
        <v>844</v>
      </c>
      <c r="AU27" s="416">
        <v>6911</v>
      </c>
      <c r="AV27" s="416">
        <v>28524</v>
      </c>
      <c r="AW27" s="416">
        <v>854</v>
      </c>
      <c r="AX27" s="416">
        <v>702</v>
      </c>
      <c r="AY27" s="416">
        <v>950</v>
      </c>
      <c r="AZ27" s="416">
        <v>2506</v>
      </c>
      <c r="BA27" s="416">
        <v>31030</v>
      </c>
      <c r="BB27" s="416">
        <v>3714</v>
      </c>
      <c r="BC27" s="416">
        <v>5632</v>
      </c>
      <c r="BD27" s="416">
        <v>8134</v>
      </c>
      <c r="BE27" s="416">
        <v>17480</v>
      </c>
      <c r="BF27" s="416">
        <v>48510</v>
      </c>
      <c r="BG27" s="416">
        <v>-2580.179070000013</v>
      </c>
      <c r="BH27" s="314">
        <v>-0.05050244718196895</v>
      </c>
      <c r="BI27" s="416">
        <v>9462</v>
      </c>
      <c r="BJ27" s="416">
        <v>7695</v>
      </c>
      <c r="BK27" s="416">
        <v>6481</v>
      </c>
      <c r="BL27" s="416">
        <v>23638</v>
      </c>
      <c r="BM27" s="416">
        <v>4233</v>
      </c>
      <c r="BN27" s="416">
        <v>1041</v>
      </c>
      <c r="BO27" s="416">
        <v>814</v>
      </c>
      <c r="BP27" s="416">
        <v>6088</v>
      </c>
      <c r="BQ27" s="416">
        <v>29726</v>
      </c>
      <c r="BR27" s="416">
        <v>1202</v>
      </c>
      <c r="BS27" s="314">
        <v>0.04213995232085262</v>
      </c>
      <c r="BT27" s="416">
        <v>862</v>
      </c>
      <c r="BU27" s="416">
        <v>8</v>
      </c>
      <c r="BV27" s="314">
        <v>0.00936768149882904</v>
      </c>
      <c r="BW27" s="416">
        <v>740</v>
      </c>
      <c r="BX27" s="427">
        <v>38</v>
      </c>
      <c r="BY27" s="428">
        <v>0.05413105413105413</v>
      </c>
      <c r="BZ27" s="416">
        <v>1064</v>
      </c>
      <c r="CA27" s="42">
        <f>BZ27-AY27</f>
        <v>114</v>
      </c>
      <c r="CB27" s="43">
        <f>CA27/AY27</f>
        <v>0.12</v>
      </c>
      <c r="CC27" s="416">
        <v>2666</v>
      </c>
      <c r="CD27" s="42">
        <f>CC27-AZ27</f>
        <v>160</v>
      </c>
      <c r="CE27" s="43">
        <f>CD27/AZ27</f>
        <v>0.06384676775738228</v>
      </c>
      <c r="CF27" s="416">
        <v>32392</v>
      </c>
      <c r="CG27" s="42">
        <f>CF27-BA27</f>
        <v>1362</v>
      </c>
      <c r="CH27" s="43">
        <f>CG27/BA27</f>
        <v>0.04389300676764422</v>
      </c>
      <c r="CI27" s="416">
        <v>3966</v>
      </c>
      <c r="CJ27" s="42">
        <f>CI27-BB27</f>
        <v>252</v>
      </c>
      <c r="CK27" s="43">
        <f>CJ27/BB27</f>
        <v>0.06785137318255251</v>
      </c>
      <c r="CL27" s="416">
        <v>5775</v>
      </c>
      <c r="CM27" s="42">
        <f>CL27-BC27</f>
        <v>143</v>
      </c>
      <c r="CN27" s="43">
        <f>CM27/BC27</f>
        <v>0.025390625</v>
      </c>
      <c r="CO27" s="416">
        <v>8625</v>
      </c>
      <c r="CP27" s="42">
        <f>CO27-BD27</f>
        <v>491</v>
      </c>
      <c r="CQ27" s="43">
        <f>CP27/BD27</f>
        <v>0.06036390459798377</v>
      </c>
      <c r="CR27" s="416">
        <v>18366</v>
      </c>
      <c r="CS27" s="42">
        <f>CR27-BE27</f>
        <v>886</v>
      </c>
      <c r="CT27" s="43">
        <f>CS27/BE27</f>
        <v>0.05068649885583524</v>
      </c>
      <c r="CU27" s="416">
        <v>50758</v>
      </c>
      <c r="CV27" s="42">
        <f>CU27-BF27</f>
        <v>2248</v>
      </c>
      <c r="CW27" s="140">
        <f>CV27/BF27</f>
        <v>0.04634096062667491</v>
      </c>
    </row>
    <row r="28" ht="17" customHeight="1">
      <c r="A28" t="s" s="71">
        <v>80</v>
      </c>
      <c r="B28" s="416">
        <v>8361</v>
      </c>
      <c r="C28" s="416">
        <v>5757</v>
      </c>
      <c r="D28" s="416">
        <v>5306</v>
      </c>
      <c r="E28" s="416">
        <v>19424</v>
      </c>
      <c r="F28" s="416">
        <v>3815.000000000004</v>
      </c>
      <c r="G28" s="416">
        <v>1479</v>
      </c>
      <c r="H28" s="416">
        <v>356</v>
      </c>
      <c r="I28" s="416">
        <v>5650.000000000004</v>
      </c>
      <c r="J28" s="416">
        <v>25074</v>
      </c>
      <c r="K28" s="416">
        <v>0</v>
      </c>
      <c r="L28" s="416">
        <v>0</v>
      </c>
      <c r="M28" s="416">
        <v>113</v>
      </c>
      <c r="N28" s="416">
        <v>113</v>
      </c>
      <c r="O28" s="416">
        <v>25187</v>
      </c>
      <c r="P28" s="416">
        <v>2827</v>
      </c>
      <c r="Q28" s="416">
        <v>5510</v>
      </c>
      <c r="R28" s="416">
        <v>8440.131419999998</v>
      </c>
      <c r="S28" s="416">
        <v>16777.13142</v>
      </c>
      <c r="T28" s="416">
        <v>41964.131420000005</v>
      </c>
      <c r="U28" s="416">
        <v>9232</v>
      </c>
      <c r="V28" s="416">
        <v>7593</v>
      </c>
      <c r="W28" s="416">
        <v>5505</v>
      </c>
      <c r="X28" s="416">
        <v>22330</v>
      </c>
      <c r="Y28" s="416">
        <v>4246</v>
      </c>
      <c r="Z28" s="416">
        <v>1245</v>
      </c>
      <c r="AA28" s="416">
        <v>553</v>
      </c>
      <c r="AB28" s="416">
        <v>6044</v>
      </c>
      <c r="AC28" s="416">
        <v>28374</v>
      </c>
      <c r="AD28" s="416">
        <v>0</v>
      </c>
      <c r="AE28" s="416">
        <v>0</v>
      </c>
      <c r="AF28" s="418">
        <v>195</v>
      </c>
      <c r="AG28" s="416">
        <v>195</v>
      </c>
      <c r="AH28" s="416">
        <v>28569</v>
      </c>
      <c r="AI28" s="416">
        <v>3002</v>
      </c>
      <c r="AJ28" s="416">
        <v>5496.000000000004</v>
      </c>
      <c r="AK28" s="416">
        <v>9079.955179999997</v>
      </c>
      <c r="AL28" s="416">
        <v>17577.95518</v>
      </c>
      <c r="AM28" s="416">
        <v>46146.95518</v>
      </c>
      <c r="AN28" s="416">
        <v>8937</v>
      </c>
      <c r="AO28" s="416">
        <v>7108</v>
      </c>
      <c r="AP28" s="416">
        <v>5855</v>
      </c>
      <c r="AQ28" s="416">
        <v>21900</v>
      </c>
      <c r="AR28" s="416">
        <v>4334</v>
      </c>
      <c r="AS28" s="416">
        <v>1985</v>
      </c>
      <c r="AT28" s="416">
        <v>417</v>
      </c>
      <c r="AU28" s="416">
        <v>6736</v>
      </c>
      <c r="AV28" s="416">
        <v>28636</v>
      </c>
      <c r="AW28" s="416">
        <v>0</v>
      </c>
      <c r="AX28" s="416">
        <v>0</v>
      </c>
      <c r="AY28" s="418">
        <v>565</v>
      </c>
      <c r="AZ28" s="416">
        <v>565</v>
      </c>
      <c r="BA28" s="416">
        <v>29201</v>
      </c>
      <c r="BB28" s="416">
        <v>2415</v>
      </c>
      <c r="BC28" s="416">
        <v>5297</v>
      </c>
      <c r="BD28" s="416">
        <v>7410</v>
      </c>
      <c r="BE28" s="416">
        <v>15122</v>
      </c>
      <c r="BF28" s="416">
        <v>44323</v>
      </c>
      <c r="BG28" s="416">
        <v>-1823.955180000004</v>
      </c>
      <c r="BH28" s="314">
        <v>-0.0395249301472983</v>
      </c>
      <c r="BI28" s="416">
        <v>8515</v>
      </c>
      <c r="BJ28" s="416">
        <v>7152</v>
      </c>
      <c r="BK28" s="416">
        <v>5450</v>
      </c>
      <c r="BL28" s="416">
        <v>21117</v>
      </c>
      <c r="BM28" s="416">
        <v>3446</v>
      </c>
      <c r="BN28" s="416">
        <v>1158</v>
      </c>
      <c r="BO28" s="416">
        <v>179</v>
      </c>
      <c r="BP28" s="416">
        <v>4783</v>
      </c>
      <c r="BQ28" s="416">
        <v>25900</v>
      </c>
      <c r="BR28" s="416">
        <v>-2736</v>
      </c>
      <c r="BS28" s="314">
        <v>-0.09554407040089398</v>
      </c>
      <c r="BT28" s="416">
        <v>0</v>
      </c>
      <c r="BU28" s="416">
        <v>0</v>
      </c>
      <c r="BV28" s="314"/>
      <c r="BW28" s="24"/>
      <c r="BX28" s="427">
        <v>0</v>
      </c>
      <c r="BY28" s="428"/>
      <c r="BZ28" s="416">
        <v>631</v>
      </c>
      <c r="CA28" s="42">
        <f>BZ28-AY28</f>
        <v>66</v>
      </c>
      <c r="CB28" s="43">
        <f>CA28/AY28</f>
        <v>0.1168141592920354</v>
      </c>
      <c r="CC28" s="416">
        <v>631</v>
      </c>
      <c r="CD28" s="42">
        <f>CC28-AZ28</f>
        <v>66</v>
      </c>
      <c r="CE28" s="43">
        <f>CD28/AZ28</f>
        <v>0.1168141592920354</v>
      </c>
      <c r="CF28" s="416">
        <v>26531</v>
      </c>
      <c r="CG28" s="42">
        <f>CF28-BA28</f>
        <v>-2670</v>
      </c>
      <c r="CH28" s="43">
        <f>CG28/BA28</f>
        <v>-0.09143522482106776</v>
      </c>
      <c r="CI28" s="416">
        <v>3198</v>
      </c>
      <c r="CJ28" s="42">
        <f>CI28-BB28</f>
        <v>783</v>
      </c>
      <c r="CK28" s="43">
        <f>CJ28/BB28</f>
        <v>0.3242236024844721</v>
      </c>
      <c r="CL28" s="416">
        <v>5400</v>
      </c>
      <c r="CM28" s="42">
        <f>CL28-BC28</f>
        <v>103</v>
      </c>
      <c r="CN28" s="43">
        <f>CM28/BC28</f>
        <v>0.01944496885029262</v>
      </c>
      <c r="CO28" s="416">
        <v>9274</v>
      </c>
      <c r="CP28" s="42">
        <f>CO28-BD28</f>
        <v>1864</v>
      </c>
      <c r="CQ28" s="43">
        <f>CP28/BD28</f>
        <v>0.2515519568151147</v>
      </c>
      <c r="CR28" s="416">
        <v>17872</v>
      </c>
      <c r="CS28" s="42">
        <f>CR28-BE28</f>
        <v>2750</v>
      </c>
      <c r="CT28" s="43">
        <f>CS28/BE28</f>
        <v>0.1818542520830578</v>
      </c>
      <c r="CU28" s="416">
        <v>44403</v>
      </c>
      <c r="CV28" s="42">
        <f>CU28-BF28</f>
        <v>80</v>
      </c>
      <c r="CW28" s="140">
        <f>CV28/BF28</f>
        <v>0.001804931976626131</v>
      </c>
    </row>
    <row r="29" ht="17" customHeight="1">
      <c r="A29" t="s" s="71">
        <v>81</v>
      </c>
      <c r="B29" s="416">
        <v>81094</v>
      </c>
      <c r="C29" s="416">
        <v>63512.000000000007</v>
      </c>
      <c r="D29" s="416">
        <v>61114.000000000007</v>
      </c>
      <c r="E29" s="416">
        <v>205720</v>
      </c>
      <c r="F29" s="416">
        <v>50912</v>
      </c>
      <c r="G29" s="416">
        <v>33866</v>
      </c>
      <c r="H29" s="416">
        <v>25996.999999999993</v>
      </c>
      <c r="I29" s="416">
        <v>110775</v>
      </c>
      <c r="J29" s="416">
        <v>316495</v>
      </c>
      <c r="K29" s="416">
        <v>23884</v>
      </c>
      <c r="L29" s="416">
        <v>18874</v>
      </c>
      <c r="M29" s="416">
        <v>18109</v>
      </c>
      <c r="N29" s="416">
        <v>60867</v>
      </c>
      <c r="O29" s="416">
        <v>377362</v>
      </c>
      <c r="P29" s="416">
        <v>27317.000000000007</v>
      </c>
      <c r="Q29" s="416">
        <v>52779</v>
      </c>
      <c r="R29" s="416">
        <v>71759.160399999993</v>
      </c>
      <c r="S29" s="416">
        <v>151855.1604</v>
      </c>
      <c r="T29" s="416">
        <v>529217.1603999999</v>
      </c>
      <c r="U29" s="416">
        <v>77217</v>
      </c>
      <c r="V29" s="416">
        <v>64019.000000000015</v>
      </c>
      <c r="W29" s="416">
        <v>56170</v>
      </c>
      <c r="X29" s="416">
        <v>197406</v>
      </c>
      <c r="Y29" s="416">
        <v>48282.000000000007</v>
      </c>
      <c r="Z29" s="416">
        <v>22538</v>
      </c>
      <c r="AA29" s="416">
        <v>23459.000000000007</v>
      </c>
      <c r="AB29" s="416">
        <v>94279</v>
      </c>
      <c r="AC29" s="416">
        <v>291685</v>
      </c>
      <c r="AD29" s="416">
        <v>23294</v>
      </c>
      <c r="AE29" s="416">
        <v>22149</v>
      </c>
      <c r="AF29" s="418">
        <v>17518</v>
      </c>
      <c r="AG29" s="416">
        <v>62961</v>
      </c>
      <c r="AH29" s="416">
        <v>354646</v>
      </c>
      <c r="AI29" s="416">
        <v>29106</v>
      </c>
      <c r="AJ29" s="416">
        <v>56016.999999999993</v>
      </c>
      <c r="AK29" s="416">
        <v>75038.237770000007</v>
      </c>
      <c r="AL29" s="416">
        <v>160161.23777</v>
      </c>
      <c r="AM29" s="416">
        <v>514807.23777</v>
      </c>
      <c r="AN29" s="416">
        <v>75118</v>
      </c>
      <c r="AO29" s="416">
        <v>61639.999999999985</v>
      </c>
      <c r="AP29" s="416">
        <v>57798</v>
      </c>
      <c r="AQ29" s="416">
        <v>194556</v>
      </c>
      <c r="AR29" s="416">
        <v>47632</v>
      </c>
      <c r="AS29" s="416">
        <v>23138</v>
      </c>
      <c r="AT29" s="416">
        <v>16636</v>
      </c>
      <c r="AU29" s="416">
        <v>87406</v>
      </c>
      <c r="AV29" s="416">
        <v>281962</v>
      </c>
      <c r="AW29" s="416">
        <v>20715</v>
      </c>
      <c r="AX29" s="416">
        <v>16355</v>
      </c>
      <c r="AY29" s="418">
        <v>13666</v>
      </c>
      <c r="AZ29" s="416">
        <v>50736</v>
      </c>
      <c r="BA29" s="416">
        <v>332698</v>
      </c>
      <c r="BB29" s="416">
        <v>27902</v>
      </c>
      <c r="BC29" s="416">
        <v>48639</v>
      </c>
      <c r="BD29" s="416">
        <v>60995</v>
      </c>
      <c r="BE29" s="416">
        <v>137536</v>
      </c>
      <c r="BF29" s="416">
        <v>470234</v>
      </c>
      <c r="BG29" s="416">
        <v>-44573.237770000007</v>
      </c>
      <c r="BH29" s="314">
        <v>-0.086582383656995</v>
      </c>
      <c r="BI29" s="416">
        <v>67776</v>
      </c>
      <c r="BJ29" s="416">
        <v>59746</v>
      </c>
      <c r="BK29" s="416">
        <v>53131</v>
      </c>
      <c r="BL29" s="416">
        <v>180653</v>
      </c>
      <c r="BM29" s="416">
        <v>40708</v>
      </c>
      <c r="BN29" s="416">
        <v>13652</v>
      </c>
      <c r="BO29" s="416">
        <v>15430</v>
      </c>
      <c r="BP29" s="416">
        <v>69790</v>
      </c>
      <c r="BQ29" s="416">
        <v>250443</v>
      </c>
      <c r="BR29" s="416">
        <v>-31519</v>
      </c>
      <c r="BS29" s="314">
        <v>-0.1117845667146637</v>
      </c>
      <c r="BT29" s="416">
        <v>17251</v>
      </c>
      <c r="BU29" s="416">
        <v>-3464</v>
      </c>
      <c r="BV29" s="314">
        <v>-0.1672218199372436</v>
      </c>
      <c r="BW29" s="416">
        <v>13429</v>
      </c>
      <c r="BX29" s="427">
        <v>-2926</v>
      </c>
      <c r="BY29" s="428">
        <v>-0.1789055334760012</v>
      </c>
      <c r="BZ29" s="416">
        <v>13872</v>
      </c>
      <c r="CA29" s="42">
        <f>BZ29-AY29</f>
        <v>206</v>
      </c>
      <c r="CB29" s="43">
        <f>CA29/AY29</f>
        <v>0.01507390604419728</v>
      </c>
      <c r="CC29" s="416">
        <v>44552</v>
      </c>
      <c r="CD29" s="42">
        <f>CC29-AZ29</f>
        <v>-6184</v>
      </c>
      <c r="CE29" s="43">
        <f>CD29/AZ29</f>
        <v>-0.1218858404288868</v>
      </c>
      <c r="CF29" s="416">
        <v>294995</v>
      </c>
      <c r="CG29" s="42">
        <f>CF29-BA29</f>
        <v>-37703</v>
      </c>
      <c r="CH29" s="43">
        <f>CG29/BA29</f>
        <v>-0.1133249974451304</v>
      </c>
      <c r="CI29" s="416">
        <v>23061</v>
      </c>
      <c r="CJ29" s="42">
        <f>CI29-BB29</f>
        <v>-4841</v>
      </c>
      <c r="CK29" s="43">
        <f>CJ29/BB29</f>
        <v>-0.1735001075191742</v>
      </c>
      <c r="CL29" s="416">
        <v>47339</v>
      </c>
      <c r="CM29" s="42">
        <f>CL29-BC29</f>
        <v>-1300</v>
      </c>
      <c r="CN29" s="43">
        <f>CM29/BC29</f>
        <v>-0.02672752318098645</v>
      </c>
      <c r="CO29" s="416">
        <v>66248</v>
      </c>
      <c r="CP29" s="42">
        <f>CO29-BD29</f>
        <v>5253</v>
      </c>
      <c r="CQ29" s="43">
        <f>CP29/BD29</f>
        <v>0.08612181326338224</v>
      </c>
      <c r="CR29" s="416">
        <v>136648</v>
      </c>
      <c r="CS29" s="42">
        <f>CR29-BE29</f>
        <v>-888</v>
      </c>
      <c r="CT29" s="43">
        <f>CS29/BE29</f>
        <v>-0.006456491391344812</v>
      </c>
      <c r="CU29" s="416">
        <v>431643</v>
      </c>
      <c r="CV29" s="42">
        <f>CU29-BF29</f>
        <v>-38591</v>
      </c>
      <c r="CW29" s="140">
        <f>CV29/BF29</f>
        <v>-0.08206765142460988</v>
      </c>
    </row>
    <row r="30" ht="17" customHeight="1">
      <c r="A30" t="s" s="71">
        <v>82</v>
      </c>
      <c r="B30" s="416">
        <v>25829</v>
      </c>
      <c r="C30" s="416">
        <v>18773</v>
      </c>
      <c r="D30" s="416">
        <v>17137</v>
      </c>
      <c r="E30" s="416">
        <v>61739</v>
      </c>
      <c r="F30" s="416">
        <v>12646</v>
      </c>
      <c r="G30" s="416">
        <v>3347</v>
      </c>
      <c r="H30" s="416">
        <v>749</v>
      </c>
      <c r="I30" s="416">
        <v>16742</v>
      </c>
      <c r="J30" s="416">
        <v>78481</v>
      </c>
      <c r="K30" s="416">
        <v>659</v>
      </c>
      <c r="L30" s="416">
        <v>580</v>
      </c>
      <c r="M30" s="416">
        <v>1917</v>
      </c>
      <c r="N30" s="416">
        <v>3156</v>
      </c>
      <c r="O30" s="416">
        <v>81637</v>
      </c>
      <c r="P30" s="416">
        <v>7153</v>
      </c>
      <c r="Q30" s="416">
        <v>15710</v>
      </c>
      <c r="R30" s="416">
        <v>23944.180000000008</v>
      </c>
      <c r="S30" s="416">
        <v>46807.180000000008</v>
      </c>
      <c r="T30" s="416">
        <v>128444.18</v>
      </c>
      <c r="U30" s="416">
        <v>26163</v>
      </c>
      <c r="V30" s="416">
        <v>22503</v>
      </c>
      <c r="W30" s="416">
        <v>17188</v>
      </c>
      <c r="X30" s="416">
        <v>65854</v>
      </c>
      <c r="Y30" s="416">
        <v>11745</v>
      </c>
      <c r="Z30" s="416">
        <v>2542</v>
      </c>
      <c r="AA30" s="416">
        <v>686</v>
      </c>
      <c r="AB30" s="416">
        <v>14973</v>
      </c>
      <c r="AC30" s="416">
        <v>80827</v>
      </c>
      <c r="AD30" s="416">
        <v>596</v>
      </c>
      <c r="AE30" s="416">
        <v>660</v>
      </c>
      <c r="AF30" s="418">
        <v>1720</v>
      </c>
      <c r="AG30" s="416">
        <v>2976</v>
      </c>
      <c r="AH30" s="416">
        <v>83803</v>
      </c>
      <c r="AI30" s="416">
        <v>8566</v>
      </c>
      <c r="AJ30" s="416">
        <v>16224</v>
      </c>
      <c r="AK30" s="416">
        <v>25503.592</v>
      </c>
      <c r="AL30" s="416">
        <v>50293.592</v>
      </c>
      <c r="AM30" s="416">
        <v>134096.592</v>
      </c>
      <c r="AN30" s="416">
        <v>25209</v>
      </c>
      <c r="AO30" s="416">
        <v>21634.999999999993</v>
      </c>
      <c r="AP30" s="416">
        <v>17591</v>
      </c>
      <c r="AQ30" s="416">
        <v>64434.999999999993</v>
      </c>
      <c r="AR30" s="416">
        <v>13220</v>
      </c>
      <c r="AS30" s="416">
        <v>3873</v>
      </c>
      <c r="AT30" s="416">
        <v>694</v>
      </c>
      <c r="AU30" s="416">
        <v>17787</v>
      </c>
      <c r="AV30" s="416">
        <v>82222</v>
      </c>
      <c r="AW30" s="416">
        <v>776</v>
      </c>
      <c r="AX30" s="416">
        <v>532</v>
      </c>
      <c r="AY30" s="418">
        <v>1733</v>
      </c>
      <c r="AZ30" s="416">
        <v>3041</v>
      </c>
      <c r="BA30" s="416">
        <v>85263</v>
      </c>
      <c r="BB30" s="416">
        <v>6483</v>
      </c>
      <c r="BC30" s="416">
        <v>15425</v>
      </c>
      <c r="BD30" s="416">
        <v>24024</v>
      </c>
      <c r="BE30" s="416">
        <v>45932</v>
      </c>
      <c r="BF30" s="416">
        <v>131195</v>
      </c>
      <c r="BG30" s="416">
        <v>-2901.592000000004</v>
      </c>
      <c r="BH30" s="314">
        <v>-0.02163807414285368</v>
      </c>
      <c r="BI30" s="416">
        <v>26182</v>
      </c>
      <c r="BJ30" s="416">
        <v>22722</v>
      </c>
      <c r="BK30" s="416">
        <v>17794</v>
      </c>
      <c r="BL30" s="416">
        <v>66698</v>
      </c>
      <c r="BM30" s="416">
        <v>11745</v>
      </c>
      <c r="BN30" s="416">
        <v>3513</v>
      </c>
      <c r="BO30" s="416">
        <v>653</v>
      </c>
      <c r="BP30" s="416">
        <v>15911</v>
      </c>
      <c r="BQ30" s="416">
        <v>82609</v>
      </c>
      <c r="BR30" s="416">
        <v>387</v>
      </c>
      <c r="BS30" s="314">
        <v>0.004706769477755345</v>
      </c>
      <c r="BT30" s="416">
        <v>707</v>
      </c>
      <c r="BU30" s="416">
        <v>-69</v>
      </c>
      <c r="BV30" s="314">
        <v>-0.08891752577319588</v>
      </c>
      <c r="BW30" s="416">
        <v>688</v>
      </c>
      <c r="BX30" s="427">
        <v>156</v>
      </c>
      <c r="BY30" s="428">
        <v>0.2932330827067669</v>
      </c>
      <c r="BZ30" s="416">
        <v>2229</v>
      </c>
      <c r="CA30" s="42">
        <f>BZ30-AY30</f>
        <v>496</v>
      </c>
      <c r="CB30" s="43">
        <f>CA30/AY30</f>
        <v>0.2862088863242931</v>
      </c>
      <c r="CC30" s="416">
        <v>3624</v>
      </c>
      <c r="CD30" s="42">
        <f>CC30-AZ30</f>
        <v>583</v>
      </c>
      <c r="CE30" s="43">
        <f>CD30/AZ30</f>
        <v>0.1917132522196646</v>
      </c>
      <c r="CF30" s="416">
        <v>86233</v>
      </c>
      <c r="CG30" s="42">
        <f>CF30-BA30</f>
        <v>970</v>
      </c>
      <c r="CH30" s="43">
        <f>CG30/BA30</f>
        <v>0.01137656427758817</v>
      </c>
      <c r="CI30" s="416">
        <v>8707</v>
      </c>
      <c r="CJ30" s="42">
        <f>CI30-BB30</f>
        <v>2224</v>
      </c>
      <c r="CK30" s="43">
        <f>CJ30/BB30</f>
        <v>0.3430510566095943</v>
      </c>
      <c r="CL30" s="416">
        <v>15752</v>
      </c>
      <c r="CM30" s="42">
        <f>CL30-BC30</f>
        <v>327</v>
      </c>
      <c r="CN30" s="43">
        <f>CM30/BC30</f>
        <v>0.02119935170178282</v>
      </c>
      <c r="CO30" s="416">
        <v>26776</v>
      </c>
      <c r="CP30" s="42">
        <f>CO30-BD30</f>
        <v>2752</v>
      </c>
      <c r="CQ30" s="43">
        <f>CP30/BD30</f>
        <v>0.1145521145521146</v>
      </c>
      <c r="CR30" s="416">
        <v>51235</v>
      </c>
      <c r="CS30" s="42">
        <f>CR30-BE30</f>
        <v>5303</v>
      </c>
      <c r="CT30" s="43">
        <f>CS30/BE30</f>
        <v>0.115453278759906</v>
      </c>
      <c r="CU30" s="416">
        <v>137468</v>
      </c>
      <c r="CV30" s="42">
        <f>CU30-BF30</f>
        <v>6273</v>
      </c>
      <c r="CW30" s="140">
        <f>CV30/BF30</f>
        <v>0.04781432219215671</v>
      </c>
    </row>
    <row r="31" ht="17" customHeight="1">
      <c r="A31" t="s" s="71">
        <v>185</v>
      </c>
      <c r="B31" s="416">
        <v>0</v>
      </c>
      <c r="C31" s="416">
        <v>0</v>
      </c>
      <c r="D31" s="416">
        <v>0</v>
      </c>
      <c r="E31" s="416">
        <v>0</v>
      </c>
      <c r="F31" s="416">
        <v>0</v>
      </c>
      <c r="G31" s="416">
        <v>0</v>
      </c>
      <c r="H31" s="416">
        <v>0</v>
      </c>
      <c r="I31" s="416">
        <v>0</v>
      </c>
      <c r="J31" s="416">
        <v>0</v>
      </c>
      <c r="K31" s="416">
        <v>0</v>
      </c>
      <c r="L31" s="416">
        <v>0</v>
      </c>
      <c r="M31" s="416">
        <v>0</v>
      </c>
      <c r="N31" s="416">
        <v>0</v>
      </c>
      <c r="O31" s="416">
        <v>0</v>
      </c>
      <c r="P31" s="416">
        <v>0</v>
      </c>
      <c r="Q31" s="416">
        <v>0</v>
      </c>
      <c r="R31" s="416">
        <v>0</v>
      </c>
      <c r="S31" s="416">
        <v>0</v>
      </c>
      <c r="T31" s="416">
        <v>0</v>
      </c>
      <c r="U31" s="416">
        <v>0</v>
      </c>
      <c r="V31" s="416">
        <v>0</v>
      </c>
      <c r="W31" s="416">
        <v>0</v>
      </c>
      <c r="X31" s="416">
        <v>0</v>
      </c>
      <c r="Y31" s="416">
        <v>0</v>
      </c>
      <c r="Z31" s="416">
        <v>0</v>
      </c>
      <c r="AA31" s="416">
        <v>0</v>
      </c>
      <c r="AB31" s="416">
        <v>0</v>
      </c>
      <c r="AC31" s="416">
        <v>0</v>
      </c>
      <c r="AD31" s="416">
        <v>0</v>
      </c>
      <c r="AE31" s="416">
        <v>0</v>
      </c>
      <c r="AF31" s="416">
        <v>0</v>
      </c>
      <c r="AG31" s="416">
        <v>0</v>
      </c>
      <c r="AH31" s="416">
        <v>0</v>
      </c>
      <c r="AI31" s="416">
        <v>0</v>
      </c>
      <c r="AJ31" s="416">
        <v>0</v>
      </c>
      <c r="AK31" s="416">
        <v>0</v>
      </c>
      <c r="AL31" s="416">
        <v>0</v>
      </c>
      <c r="AM31" s="416">
        <v>0</v>
      </c>
      <c r="AN31" s="416">
        <v>0</v>
      </c>
      <c r="AO31" s="416">
        <v>0</v>
      </c>
      <c r="AP31" s="24"/>
      <c r="AQ31" s="416">
        <v>0</v>
      </c>
      <c r="AR31" s="416">
        <v>0</v>
      </c>
      <c r="AS31" s="416">
        <v>0</v>
      </c>
      <c r="AT31" s="24"/>
      <c r="AU31" s="416">
        <v>0</v>
      </c>
      <c r="AV31" s="416">
        <v>0</v>
      </c>
      <c r="AW31" s="24"/>
      <c r="AX31" s="416">
        <v>0</v>
      </c>
      <c r="AY31" s="416">
        <v>0</v>
      </c>
      <c r="AZ31" s="416">
        <v>0</v>
      </c>
      <c r="BA31" s="416">
        <v>0</v>
      </c>
      <c r="BB31" s="416">
        <v>0</v>
      </c>
      <c r="BC31" s="416">
        <v>0</v>
      </c>
      <c r="BD31" s="416">
        <v>0</v>
      </c>
      <c r="BE31" s="416">
        <v>0</v>
      </c>
      <c r="BF31" s="416">
        <v>0</v>
      </c>
      <c r="BG31" s="416">
        <v>0</v>
      </c>
      <c r="BH31" s="314"/>
      <c r="BI31" s="24"/>
      <c r="BJ31" s="24"/>
      <c r="BK31" s="24"/>
      <c r="BL31" s="416">
        <v>0</v>
      </c>
      <c r="BM31" s="24"/>
      <c r="BN31" s="24"/>
      <c r="BO31" s="24"/>
      <c r="BP31" s="416">
        <v>0</v>
      </c>
      <c r="BQ31" s="416">
        <v>0</v>
      </c>
      <c r="BR31" s="416">
        <v>0</v>
      </c>
      <c r="BS31" s="314"/>
      <c r="BT31" s="416">
        <v>0</v>
      </c>
      <c r="BU31" s="416">
        <v>0</v>
      </c>
      <c r="BV31" s="314"/>
      <c r="BW31" s="24"/>
      <c r="BX31" s="427">
        <v>0</v>
      </c>
      <c r="BY31" s="428"/>
      <c r="BZ31" s="24"/>
      <c r="CA31" s="42">
        <f>BZ31-AY31</f>
        <v>0</v>
      </c>
      <c r="CB31" s="43">
        <f>CA31/AY31</f>
      </c>
      <c r="CC31" s="416">
        <v>0</v>
      </c>
      <c r="CD31" s="42">
        <f>CC31-AZ31</f>
        <v>0</v>
      </c>
      <c r="CE31" s="43">
        <f>CD31/AZ31</f>
      </c>
      <c r="CF31" s="416">
        <v>0</v>
      </c>
      <c r="CG31" s="42">
        <f>CF31-BA31</f>
        <v>0</v>
      </c>
      <c r="CH31" s="43">
        <f>CG31/BA31</f>
      </c>
      <c r="CI31" s="416">
        <v>0</v>
      </c>
      <c r="CJ31" s="42">
        <f>CI31-BB31</f>
        <v>0</v>
      </c>
      <c r="CK31" s="43">
        <f>CJ31/BB31</f>
      </c>
      <c r="CL31" s="416">
        <v>0</v>
      </c>
      <c r="CM31" s="42">
        <f>CL31-BC31</f>
        <v>0</v>
      </c>
      <c r="CN31" s="43">
        <f>CM31/BC31</f>
      </c>
      <c r="CO31" s="416">
        <v>0</v>
      </c>
      <c r="CP31" s="42">
        <f>CO31-BD31</f>
        <v>0</v>
      </c>
      <c r="CQ31" s="43">
        <f>CP31/BD31</f>
      </c>
      <c r="CR31" s="416">
        <v>0</v>
      </c>
      <c r="CS31" s="42">
        <f>CR31-BE31</f>
        <v>0</v>
      </c>
      <c r="CT31" s="43">
        <f>CS31/BE31</f>
      </c>
      <c r="CU31" s="416">
        <v>0</v>
      </c>
      <c r="CV31" s="42">
        <f>CU31-BF31</f>
        <v>0</v>
      </c>
      <c r="CW31" s="140">
        <f>CV31/BF31</f>
      </c>
    </row>
    <row r="32" ht="17" customHeight="1">
      <c r="A32" t="s" s="71">
        <v>130</v>
      </c>
      <c r="B32" s="416">
        <v>44526</v>
      </c>
      <c r="C32" s="416">
        <v>32648</v>
      </c>
      <c r="D32" s="416">
        <v>30679</v>
      </c>
      <c r="E32" s="416">
        <v>107853</v>
      </c>
      <c r="F32" s="416">
        <v>25482</v>
      </c>
      <c r="G32" s="416">
        <v>10542</v>
      </c>
      <c r="H32" s="416">
        <v>0</v>
      </c>
      <c r="I32" s="416">
        <v>36023.999999999993</v>
      </c>
      <c r="J32" s="416">
        <v>143877</v>
      </c>
      <c r="K32" s="416">
        <v>0</v>
      </c>
      <c r="L32" s="416">
        <v>0</v>
      </c>
      <c r="M32" s="416">
        <v>0</v>
      </c>
      <c r="N32" s="416">
        <v>0</v>
      </c>
      <c r="O32" s="416">
        <v>143877</v>
      </c>
      <c r="P32" s="416">
        <v>2481</v>
      </c>
      <c r="Q32" s="416">
        <v>27248</v>
      </c>
      <c r="R32" s="416">
        <v>39098.2582</v>
      </c>
      <c r="S32" s="416">
        <v>68827.2582</v>
      </c>
      <c r="T32" s="416">
        <v>212704.2582</v>
      </c>
      <c r="U32" s="416">
        <v>46847.000000000007</v>
      </c>
      <c r="V32" s="416">
        <v>33844.999999999993</v>
      </c>
      <c r="W32" s="416">
        <v>28065</v>
      </c>
      <c r="X32" s="416">
        <v>108757</v>
      </c>
      <c r="Y32" s="416">
        <v>26434</v>
      </c>
      <c r="Z32" s="416">
        <v>4719</v>
      </c>
      <c r="AA32" s="416">
        <v>880</v>
      </c>
      <c r="AB32" s="416">
        <v>32033</v>
      </c>
      <c r="AC32" s="416">
        <v>140790</v>
      </c>
      <c r="AD32" s="416">
        <v>0</v>
      </c>
      <c r="AE32" s="416">
        <v>347.99784</v>
      </c>
      <c r="AF32" s="416">
        <v>1850</v>
      </c>
      <c r="AG32" s="416">
        <v>2197.99784</v>
      </c>
      <c r="AH32" s="416">
        <v>142987.99784</v>
      </c>
      <c r="AI32" s="416">
        <v>7620</v>
      </c>
      <c r="AJ32" s="416">
        <v>27159</v>
      </c>
      <c r="AK32" s="416">
        <v>41885.262599999995</v>
      </c>
      <c r="AL32" s="416">
        <v>76664.262599999987</v>
      </c>
      <c r="AM32" s="416">
        <v>219652.26044</v>
      </c>
      <c r="AN32" s="419">
        <v>44065</v>
      </c>
      <c r="AO32" s="416">
        <v>34877</v>
      </c>
      <c r="AP32" s="416">
        <v>29369</v>
      </c>
      <c r="AQ32" s="416">
        <v>108311</v>
      </c>
      <c r="AR32" s="416">
        <v>24017</v>
      </c>
      <c r="AS32" s="416">
        <v>7155</v>
      </c>
      <c r="AT32" s="416">
        <v>5562</v>
      </c>
      <c r="AU32" s="416">
        <v>36734</v>
      </c>
      <c r="AV32" s="416">
        <v>145045</v>
      </c>
      <c r="AW32" s="416">
        <v>3860</v>
      </c>
      <c r="AX32" s="416">
        <v>2150</v>
      </c>
      <c r="AY32" s="416">
        <v>4814</v>
      </c>
      <c r="AZ32" s="416">
        <v>10824</v>
      </c>
      <c r="BA32" s="416">
        <v>155869</v>
      </c>
      <c r="BB32" s="416">
        <v>9434</v>
      </c>
      <c r="BC32" s="416">
        <v>25330</v>
      </c>
      <c r="BD32" s="416">
        <v>36459</v>
      </c>
      <c r="BE32" s="416">
        <v>71223</v>
      </c>
      <c r="BF32" s="416">
        <v>227092</v>
      </c>
      <c r="BG32" s="416">
        <v>7439.739560000016</v>
      </c>
      <c r="BH32" s="314">
        <v>0.03387053493142744</v>
      </c>
      <c r="BI32" s="416">
        <v>40567</v>
      </c>
      <c r="BJ32" s="416">
        <v>35410</v>
      </c>
      <c r="BK32" s="416">
        <v>29384</v>
      </c>
      <c r="BL32" s="416">
        <v>105361</v>
      </c>
      <c r="BM32" s="416">
        <v>22856</v>
      </c>
      <c r="BN32" s="416">
        <v>4571</v>
      </c>
      <c r="BO32" s="416">
        <v>5209</v>
      </c>
      <c r="BP32" s="416">
        <v>32636</v>
      </c>
      <c r="BQ32" s="416">
        <v>137997</v>
      </c>
      <c r="BR32" s="416">
        <v>-7048</v>
      </c>
      <c r="BS32" s="314">
        <v>-0.04859181633286221</v>
      </c>
      <c r="BT32" s="416">
        <v>4149</v>
      </c>
      <c r="BU32" s="416">
        <v>289</v>
      </c>
      <c r="BV32" s="314">
        <v>0.07487046632124353</v>
      </c>
      <c r="BW32" s="416">
        <v>2555</v>
      </c>
      <c r="BX32" s="427">
        <v>405</v>
      </c>
      <c r="BY32" s="428">
        <v>0.1883720930232558</v>
      </c>
      <c r="BZ32" s="416">
        <v>4955</v>
      </c>
      <c r="CA32" s="42">
        <f>BZ32-AY32</f>
        <v>141</v>
      </c>
      <c r="CB32" s="43">
        <f>CA32/AY32</f>
        <v>0.02928957208142917</v>
      </c>
      <c r="CC32" s="416">
        <v>11659</v>
      </c>
      <c r="CD32" s="42">
        <f>CC32-AZ32</f>
        <v>835</v>
      </c>
      <c r="CE32" s="43">
        <f>CD32/AZ32</f>
        <v>0.07714338507021434</v>
      </c>
      <c r="CF32" s="416">
        <v>149656</v>
      </c>
      <c r="CG32" s="42">
        <f>CF32-BA32</f>
        <v>-6213</v>
      </c>
      <c r="CH32" s="43">
        <f>CG32/BA32</f>
        <v>-0.03986039558860325</v>
      </c>
      <c r="CI32" s="416">
        <v>9157</v>
      </c>
      <c r="CJ32" s="42">
        <f>CI32-BB32</f>
        <v>-277</v>
      </c>
      <c r="CK32" s="43">
        <f>CJ32/BB32</f>
        <v>-0.02936188255246979</v>
      </c>
      <c r="CL32" s="416">
        <v>26533</v>
      </c>
      <c r="CM32" s="42">
        <f>CL32-BC32</f>
        <v>1203</v>
      </c>
      <c r="CN32" s="43">
        <f>CM32/BC32</f>
        <v>0.04749309119621003</v>
      </c>
      <c r="CO32" s="416">
        <v>40286</v>
      </c>
      <c r="CP32" s="42">
        <f>CO32-BD32</f>
        <v>3827</v>
      </c>
      <c r="CQ32" s="43">
        <f>CP32/BD32</f>
        <v>0.1049672234564854</v>
      </c>
      <c r="CR32" s="416">
        <v>75976</v>
      </c>
      <c r="CS32" s="42">
        <f>CR32-BE32</f>
        <v>4753</v>
      </c>
      <c r="CT32" s="43">
        <f>CS32/BE32</f>
        <v>0.06673406062648302</v>
      </c>
      <c r="CU32" s="416">
        <v>225632</v>
      </c>
      <c r="CV32" s="42">
        <f>CU32-BF32</f>
        <v>-1460</v>
      </c>
      <c r="CW32" s="140">
        <f>CV32/BF32</f>
        <v>-0.006429112430204499</v>
      </c>
    </row>
    <row r="33" ht="17" customHeight="1">
      <c r="A33" t="s" s="71">
        <v>150</v>
      </c>
      <c r="B33" s="24"/>
      <c r="C33" s="24"/>
      <c r="D33" s="24"/>
      <c r="E33" s="416">
        <v>0</v>
      </c>
      <c r="F33" s="24"/>
      <c r="G33" s="24"/>
      <c r="H33" s="24"/>
      <c r="I33" s="416">
        <v>0</v>
      </c>
      <c r="J33" s="416">
        <v>0</v>
      </c>
      <c r="K33" s="24"/>
      <c r="L33" s="24"/>
      <c r="M33" s="24"/>
      <c r="N33" s="416">
        <v>0</v>
      </c>
      <c r="O33" s="416">
        <v>0</v>
      </c>
      <c r="P33" s="24"/>
      <c r="Q33" s="24"/>
      <c r="R33" s="24"/>
      <c r="S33" s="416">
        <v>0</v>
      </c>
      <c r="T33" s="416">
        <v>0</v>
      </c>
      <c r="U33" s="24"/>
      <c r="V33" s="24"/>
      <c r="W33" s="24"/>
      <c r="X33" s="416">
        <v>0</v>
      </c>
      <c r="Y33" s="24"/>
      <c r="Z33" s="24"/>
      <c r="AA33" s="24"/>
      <c r="AB33" s="416">
        <v>0</v>
      </c>
      <c r="AC33" s="416">
        <v>0</v>
      </c>
      <c r="AD33" s="24"/>
      <c r="AE33" s="24"/>
      <c r="AF33" s="24"/>
      <c r="AG33" s="416">
        <v>0</v>
      </c>
      <c r="AH33" s="416">
        <v>0</v>
      </c>
      <c r="AI33" s="24"/>
      <c r="AJ33" s="24"/>
      <c r="AK33" s="24"/>
      <c r="AL33" s="416">
        <v>0</v>
      </c>
      <c r="AM33" s="416">
        <v>0</v>
      </c>
      <c r="AN33" s="24"/>
      <c r="AO33" s="24"/>
      <c r="AP33" s="24"/>
      <c r="AQ33" s="416">
        <v>0</v>
      </c>
      <c r="AR33" s="24"/>
      <c r="AS33" s="24"/>
      <c r="AT33" s="24"/>
      <c r="AU33" s="416">
        <v>0</v>
      </c>
      <c r="AV33" s="416">
        <v>0</v>
      </c>
      <c r="AW33" s="24"/>
      <c r="AX33" s="24"/>
      <c r="AY33" s="24"/>
      <c r="AZ33" s="416">
        <v>0</v>
      </c>
      <c r="BA33" s="416">
        <v>0</v>
      </c>
      <c r="BB33" s="24"/>
      <c r="BC33" s="24"/>
      <c r="BD33" s="24"/>
      <c r="BE33" s="416">
        <v>0</v>
      </c>
      <c r="BF33" s="416">
        <v>0</v>
      </c>
      <c r="BG33" s="416">
        <v>0</v>
      </c>
      <c r="BH33" s="314"/>
      <c r="BI33" s="24"/>
      <c r="BJ33" s="24"/>
      <c r="BK33" s="24"/>
      <c r="BL33" s="416">
        <v>0</v>
      </c>
      <c r="BM33" s="24"/>
      <c r="BN33" s="24"/>
      <c r="BO33" s="24"/>
      <c r="BP33" s="416">
        <v>0</v>
      </c>
      <c r="BQ33" s="416">
        <v>0</v>
      </c>
      <c r="BR33" s="416">
        <v>0</v>
      </c>
      <c r="BS33" s="314"/>
      <c r="BT33" s="24"/>
      <c r="BU33" s="416">
        <v>0</v>
      </c>
      <c r="BV33" s="314"/>
      <c r="BW33" s="24"/>
      <c r="BX33" s="427">
        <v>0</v>
      </c>
      <c r="BY33" s="428"/>
      <c r="BZ33" s="24"/>
      <c r="CA33" s="42">
        <f>BZ33-AY33</f>
        <v>0</v>
      </c>
      <c r="CB33" s="43">
        <f>CA33/AY33</f>
      </c>
      <c r="CC33" s="416">
        <v>0</v>
      </c>
      <c r="CD33" s="42">
        <f>CC33-AZ33</f>
        <v>0</v>
      </c>
      <c r="CE33" s="43">
        <f>CD33/AZ33</f>
      </c>
      <c r="CF33" s="416">
        <v>0</v>
      </c>
      <c r="CG33" s="42">
        <f>CF33-BA33</f>
        <v>0</v>
      </c>
      <c r="CH33" s="43">
        <f>CG33/BA33</f>
      </c>
      <c r="CI33" s="24"/>
      <c r="CJ33" s="42">
        <f>CI33-BB33</f>
        <v>0</v>
      </c>
      <c r="CK33" s="43">
        <f>CJ33/BB33</f>
      </c>
      <c r="CL33" s="24"/>
      <c r="CM33" s="42">
        <f>CL33-BC33</f>
        <v>0</v>
      </c>
      <c r="CN33" s="43">
        <f>CM33/BC33</f>
      </c>
      <c r="CO33" s="24"/>
      <c r="CP33" s="42">
        <f>CO33-BD33</f>
        <v>0</v>
      </c>
      <c r="CQ33" s="43">
        <f>CP33/BD33</f>
      </c>
      <c r="CR33" s="416">
        <v>0</v>
      </c>
      <c r="CS33" s="42">
        <f>CR33-BE33</f>
        <v>0</v>
      </c>
      <c r="CT33" s="43">
        <f>CS33/BE33</f>
      </c>
      <c r="CU33" s="416">
        <v>0</v>
      </c>
      <c r="CV33" s="42">
        <f>CU33-BF33</f>
        <v>0</v>
      </c>
      <c r="CW33" s="140">
        <f>CV33/BF33</f>
      </c>
    </row>
    <row r="34" ht="17" customHeight="1">
      <c r="A34" t="s" s="71">
        <v>151</v>
      </c>
      <c r="B34" s="24"/>
      <c r="C34" s="24"/>
      <c r="D34" s="24"/>
      <c r="E34" s="416">
        <v>0</v>
      </c>
      <c r="F34" s="24"/>
      <c r="G34" s="24"/>
      <c r="H34" s="24"/>
      <c r="I34" s="416">
        <v>0</v>
      </c>
      <c r="J34" s="416">
        <v>0</v>
      </c>
      <c r="K34" s="24"/>
      <c r="L34" s="24"/>
      <c r="M34" s="24"/>
      <c r="N34" s="416">
        <v>0</v>
      </c>
      <c r="O34" s="416">
        <v>0</v>
      </c>
      <c r="P34" s="24"/>
      <c r="Q34" s="24"/>
      <c r="R34" s="24"/>
      <c r="S34" s="416">
        <v>0</v>
      </c>
      <c r="T34" s="416">
        <v>0</v>
      </c>
      <c r="U34" s="24"/>
      <c r="V34" s="24"/>
      <c r="W34" s="24"/>
      <c r="X34" s="416">
        <v>0</v>
      </c>
      <c r="Y34" s="24"/>
      <c r="Z34" s="24"/>
      <c r="AA34" s="24"/>
      <c r="AB34" s="416">
        <v>0</v>
      </c>
      <c r="AC34" s="416">
        <v>0</v>
      </c>
      <c r="AD34" s="24"/>
      <c r="AE34" s="24"/>
      <c r="AF34" s="24"/>
      <c r="AG34" s="416">
        <v>0</v>
      </c>
      <c r="AH34" s="416">
        <v>0</v>
      </c>
      <c r="AI34" s="24"/>
      <c r="AJ34" s="24"/>
      <c r="AK34" s="24"/>
      <c r="AL34" s="416">
        <v>0</v>
      </c>
      <c r="AM34" s="416">
        <v>0</v>
      </c>
      <c r="AN34" s="24"/>
      <c r="AO34" s="24"/>
      <c r="AP34" s="24"/>
      <c r="AQ34" s="416">
        <v>0</v>
      </c>
      <c r="AR34" s="24"/>
      <c r="AS34" s="24"/>
      <c r="AT34" s="24"/>
      <c r="AU34" s="416">
        <v>0</v>
      </c>
      <c r="AV34" s="416">
        <v>0</v>
      </c>
      <c r="AW34" s="24"/>
      <c r="AX34" s="24"/>
      <c r="AY34" s="24"/>
      <c r="AZ34" s="416">
        <v>0</v>
      </c>
      <c r="BA34" s="416">
        <v>0</v>
      </c>
      <c r="BB34" s="24"/>
      <c r="BC34" s="24"/>
      <c r="BD34" s="24"/>
      <c r="BE34" s="416">
        <v>0</v>
      </c>
      <c r="BF34" s="416">
        <v>0</v>
      </c>
      <c r="BG34" s="416">
        <v>0</v>
      </c>
      <c r="BH34" s="314"/>
      <c r="BI34" s="24"/>
      <c r="BJ34" s="24"/>
      <c r="BK34" s="24"/>
      <c r="BL34" s="416">
        <v>0</v>
      </c>
      <c r="BM34" s="24"/>
      <c r="BN34" s="24"/>
      <c r="BO34" s="24"/>
      <c r="BP34" s="416">
        <v>0</v>
      </c>
      <c r="BQ34" s="416">
        <v>0</v>
      </c>
      <c r="BR34" s="416">
        <v>0</v>
      </c>
      <c r="BS34" s="314"/>
      <c r="BT34" s="24"/>
      <c r="BU34" s="416">
        <v>0</v>
      </c>
      <c r="BV34" s="314"/>
      <c r="BW34" s="24"/>
      <c r="BX34" s="427">
        <v>0</v>
      </c>
      <c r="BY34" s="428"/>
      <c r="BZ34" s="24"/>
      <c r="CA34" s="42">
        <f>BZ34-AY34</f>
        <v>0</v>
      </c>
      <c r="CB34" s="43">
        <f>CA34/AY34</f>
      </c>
      <c r="CC34" s="416">
        <v>0</v>
      </c>
      <c r="CD34" s="42">
        <f>CC34-AZ34</f>
        <v>0</v>
      </c>
      <c r="CE34" s="43">
        <f>CD34/AZ34</f>
      </c>
      <c r="CF34" s="416">
        <v>0</v>
      </c>
      <c r="CG34" s="42">
        <f>CF34-BA34</f>
        <v>0</v>
      </c>
      <c r="CH34" s="43">
        <f>CG34/BA34</f>
      </c>
      <c r="CI34" s="24"/>
      <c r="CJ34" s="42">
        <f>CI34-BB34</f>
        <v>0</v>
      </c>
      <c r="CK34" s="43">
        <f>CJ34/BB34</f>
      </c>
      <c r="CL34" s="24"/>
      <c r="CM34" s="42">
        <f>CL34-BC34</f>
        <v>0</v>
      </c>
      <c r="CN34" s="43">
        <f>CM34/BC34</f>
      </c>
      <c r="CO34" s="24"/>
      <c r="CP34" s="42">
        <f>CO34-BD34</f>
        <v>0</v>
      </c>
      <c r="CQ34" s="43">
        <f>CP34/BD34</f>
      </c>
      <c r="CR34" s="416">
        <v>0</v>
      </c>
      <c r="CS34" s="42">
        <f>CR34-BE34</f>
        <v>0</v>
      </c>
      <c r="CT34" s="43">
        <f>CS34/BE34</f>
      </c>
      <c r="CU34" s="416">
        <v>0</v>
      </c>
      <c r="CV34" s="42">
        <f>CU34-BF34</f>
        <v>0</v>
      </c>
      <c r="CW34" s="140">
        <f>CV34/BF34</f>
      </c>
    </row>
    <row r="35" ht="17" customHeight="1">
      <c r="A35" t="s" s="71">
        <v>161</v>
      </c>
      <c r="B35" s="24"/>
      <c r="C35" s="24"/>
      <c r="D35" s="24"/>
      <c r="E35" s="416">
        <v>0</v>
      </c>
      <c r="F35" s="24"/>
      <c r="G35" s="24"/>
      <c r="H35" s="24"/>
      <c r="I35" s="416">
        <v>0</v>
      </c>
      <c r="J35" s="416">
        <v>0</v>
      </c>
      <c r="K35" s="24"/>
      <c r="L35" s="24"/>
      <c r="M35" s="24"/>
      <c r="N35" s="416">
        <v>0</v>
      </c>
      <c r="O35" s="416">
        <v>0</v>
      </c>
      <c r="P35" s="24"/>
      <c r="Q35" s="24"/>
      <c r="R35" s="24"/>
      <c r="S35" s="416">
        <v>0</v>
      </c>
      <c r="T35" s="416">
        <v>0</v>
      </c>
      <c r="U35" s="24"/>
      <c r="V35" s="24"/>
      <c r="W35" s="24"/>
      <c r="X35" s="416">
        <v>0</v>
      </c>
      <c r="Y35" s="24"/>
      <c r="Z35" s="24"/>
      <c r="AA35" s="24"/>
      <c r="AB35" s="416">
        <v>0</v>
      </c>
      <c r="AC35" s="416">
        <v>0</v>
      </c>
      <c r="AD35" s="24"/>
      <c r="AE35" s="24"/>
      <c r="AF35" s="24"/>
      <c r="AG35" s="416">
        <v>0</v>
      </c>
      <c r="AH35" s="416">
        <v>0</v>
      </c>
      <c r="AI35" s="24"/>
      <c r="AJ35" s="24"/>
      <c r="AK35" s="24"/>
      <c r="AL35" s="416">
        <v>0</v>
      </c>
      <c r="AM35" s="416">
        <v>0</v>
      </c>
      <c r="AN35" s="24"/>
      <c r="AO35" s="24"/>
      <c r="AP35" s="24"/>
      <c r="AQ35" s="416">
        <v>0</v>
      </c>
      <c r="AR35" s="24"/>
      <c r="AS35" s="24"/>
      <c r="AT35" s="24"/>
      <c r="AU35" s="416">
        <v>0</v>
      </c>
      <c r="AV35" s="416">
        <v>0</v>
      </c>
      <c r="AW35" s="24"/>
      <c r="AX35" s="24"/>
      <c r="AY35" s="24"/>
      <c r="AZ35" s="416">
        <v>0</v>
      </c>
      <c r="BA35" s="416">
        <v>0</v>
      </c>
      <c r="BB35" s="24"/>
      <c r="BC35" s="24"/>
      <c r="BD35" s="24"/>
      <c r="BE35" s="416">
        <v>0</v>
      </c>
      <c r="BF35" s="416">
        <v>0</v>
      </c>
      <c r="BG35" s="416">
        <v>0</v>
      </c>
      <c r="BH35" s="314"/>
      <c r="BI35" s="24"/>
      <c r="BJ35" s="24"/>
      <c r="BK35" s="24"/>
      <c r="BL35" s="416">
        <v>0</v>
      </c>
      <c r="BM35" s="24"/>
      <c r="BN35" s="24"/>
      <c r="BO35" s="24"/>
      <c r="BP35" s="416">
        <v>0</v>
      </c>
      <c r="BQ35" s="416">
        <v>0</v>
      </c>
      <c r="BR35" s="416">
        <v>0</v>
      </c>
      <c r="BS35" s="314"/>
      <c r="BT35" s="24"/>
      <c r="BU35" s="416">
        <v>0</v>
      </c>
      <c r="BV35" s="314"/>
      <c r="BW35" s="24"/>
      <c r="BX35" s="427">
        <v>0</v>
      </c>
      <c r="BY35" s="428"/>
      <c r="BZ35" s="24"/>
      <c r="CA35" s="42">
        <f>BZ35-AY35</f>
        <v>0</v>
      </c>
      <c r="CB35" s="43">
        <f>CA35/AY35</f>
      </c>
      <c r="CC35" s="416">
        <v>0</v>
      </c>
      <c r="CD35" s="42">
        <f>CC35-AZ35</f>
        <v>0</v>
      </c>
      <c r="CE35" s="43">
        <f>CD35/AZ35</f>
      </c>
      <c r="CF35" s="416">
        <v>0</v>
      </c>
      <c r="CG35" s="42">
        <f>CF35-BA35</f>
        <v>0</v>
      </c>
      <c r="CH35" s="43">
        <f>CG35/BA35</f>
      </c>
      <c r="CI35" s="24"/>
      <c r="CJ35" s="42">
        <f>CI35-BB35</f>
        <v>0</v>
      </c>
      <c r="CK35" s="43">
        <f>CJ35/BB35</f>
      </c>
      <c r="CL35" s="24"/>
      <c r="CM35" s="42">
        <f>CL35-BC35</f>
        <v>0</v>
      </c>
      <c r="CN35" s="43">
        <f>CM35/BC35</f>
      </c>
      <c r="CO35" s="24"/>
      <c r="CP35" s="42">
        <f>CO35-BD35</f>
        <v>0</v>
      </c>
      <c r="CQ35" s="43">
        <f>CP35/BD35</f>
      </c>
      <c r="CR35" s="416">
        <v>0</v>
      </c>
      <c r="CS35" s="42">
        <f>CR35-BE35</f>
        <v>0</v>
      </c>
      <c r="CT35" s="43">
        <f>CS35/BE35</f>
      </c>
      <c r="CU35" s="416">
        <v>0</v>
      </c>
      <c r="CV35" s="42">
        <f>CU35-BF35</f>
        <v>0</v>
      </c>
      <c r="CW35" s="140">
        <f>CV35/BF35</f>
      </c>
    </row>
    <row r="36" ht="17" customHeight="1">
      <c r="A36" t="s" s="71">
        <v>162</v>
      </c>
      <c r="B36" s="24"/>
      <c r="C36" s="24"/>
      <c r="D36" s="24"/>
      <c r="E36" s="416">
        <v>0</v>
      </c>
      <c r="F36" s="24"/>
      <c r="G36" s="24"/>
      <c r="H36" s="24"/>
      <c r="I36" s="416">
        <v>0</v>
      </c>
      <c r="J36" s="416">
        <v>0</v>
      </c>
      <c r="K36" s="24"/>
      <c r="L36" s="24"/>
      <c r="M36" s="24"/>
      <c r="N36" s="416">
        <v>0</v>
      </c>
      <c r="O36" s="416">
        <v>0</v>
      </c>
      <c r="P36" s="24"/>
      <c r="Q36" s="24"/>
      <c r="R36" s="24"/>
      <c r="S36" s="416">
        <v>0</v>
      </c>
      <c r="T36" s="416">
        <v>0</v>
      </c>
      <c r="U36" s="24"/>
      <c r="V36" s="24"/>
      <c r="W36" s="24"/>
      <c r="X36" s="416">
        <v>0</v>
      </c>
      <c r="Y36" s="24"/>
      <c r="Z36" s="24"/>
      <c r="AA36" s="24"/>
      <c r="AB36" s="416">
        <v>0</v>
      </c>
      <c r="AC36" s="416">
        <v>0</v>
      </c>
      <c r="AD36" s="24"/>
      <c r="AE36" s="24"/>
      <c r="AF36" s="24"/>
      <c r="AG36" s="416">
        <v>0</v>
      </c>
      <c r="AH36" s="416">
        <v>0</v>
      </c>
      <c r="AI36" s="24"/>
      <c r="AJ36" s="24"/>
      <c r="AK36" s="24"/>
      <c r="AL36" s="416">
        <v>0</v>
      </c>
      <c r="AM36" s="416">
        <v>0</v>
      </c>
      <c r="AN36" s="24"/>
      <c r="AO36" s="24"/>
      <c r="AP36" s="24"/>
      <c r="AQ36" s="416">
        <v>0</v>
      </c>
      <c r="AR36" s="24"/>
      <c r="AS36" s="24"/>
      <c r="AT36" s="24"/>
      <c r="AU36" s="416">
        <v>0</v>
      </c>
      <c r="AV36" s="416">
        <v>0</v>
      </c>
      <c r="AW36" s="24"/>
      <c r="AX36" s="24"/>
      <c r="AY36" s="24"/>
      <c r="AZ36" s="416">
        <v>0</v>
      </c>
      <c r="BA36" s="416">
        <v>0</v>
      </c>
      <c r="BB36" s="24"/>
      <c r="BC36" s="24"/>
      <c r="BD36" s="24"/>
      <c r="BE36" s="416">
        <v>0</v>
      </c>
      <c r="BF36" s="416">
        <v>0</v>
      </c>
      <c r="BG36" s="416">
        <v>0</v>
      </c>
      <c r="BH36" s="314"/>
      <c r="BI36" s="24"/>
      <c r="BJ36" s="24"/>
      <c r="BK36" s="24"/>
      <c r="BL36" s="416">
        <v>0</v>
      </c>
      <c r="BM36" s="24"/>
      <c r="BN36" s="24"/>
      <c r="BO36" s="24"/>
      <c r="BP36" s="416">
        <v>0</v>
      </c>
      <c r="BQ36" s="416">
        <v>0</v>
      </c>
      <c r="BR36" s="416">
        <v>0</v>
      </c>
      <c r="BS36" s="314"/>
      <c r="BT36" s="24"/>
      <c r="BU36" s="416">
        <v>0</v>
      </c>
      <c r="BV36" s="314"/>
      <c r="BW36" s="24"/>
      <c r="BX36" s="427">
        <v>0</v>
      </c>
      <c r="BY36" s="428"/>
      <c r="BZ36" s="24"/>
      <c r="CA36" s="42">
        <f>BZ36-AY36</f>
        <v>0</v>
      </c>
      <c r="CB36" s="43">
        <f>CA36/AY36</f>
      </c>
      <c r="CC36" s="416">
        <v>0</v>
      </c>
      <c r="CD36" s="42">
        <f>CC36-AZ36</f>
        <v>0</v>
      </c>
      <c r="CE36" s="43">
        <f>CD36/AZ36</f>
      </c>
      <c r="CF36" s="416">
        <v>0</v>
      </c>
      <c r="CG36" s="42">
        <f>CF36-BA36</f>
        <v>0</v>
      </c>
      <c r="CH36" s="43">
        <f>CG36/BA36</f>
      </c>
      <c r="CI36" s="24"/>
      <c r="CJ36" s="42">
        <f>CI36-BB36</f>
        <v>0</v>
      </c>
      <c r="CK36" s="43">
        <f>CJ36/BB36</f>
      </c>
      <c r="CL36" s="24"/>
      <c r="CM36" s="42">
        <f>CL36-BC36</f>
        <v>0</v>
      </c>
      <c r="CN36" s="43">
        <f>CM36/BC36</f>
      </c>
      <c r="CO36" s="24"/>
      <c r="CP36" s="42">
        <f>CO36-BD36</f>
        <v>0</v>
      </c>
      <c r="CQ36" s="43">
        <f>CP36/BD36</f>
      </c>
      <c r="CR36" s="416">
        <v>0</v>
      </c>
      <c r="CS36" s="42">
        <f>CR36-BE36</f>
        <v>0</v>
      </c>
      <c r="CT36" s="43">
        <f>CS36/BE36</f>
      </c>
      <c r="CU36" s="416">
        <v>0</v>
      </c>
      <c r="CV36" s="42">
        <f>CU36-BF36</f>
        <v>0</v>
      </c>
      <c r="CW36" s="140">
        <f>CV36/BF36</f>
      </c>
    </row>
    <row r="37" ht="17" customHeight="1">
      <c r="A37" t="s" s="71">
        <v>154</v>
      </c>
      <c r="B37" s="24"/>
      <c r="C37" s="24"/>
      <c r="D37" s="24"/>
      <c r="E37" s="416">
        <v>0</v>
      </c>
      <c r="F37" s="24"/>
      <c r="G37" s="24"/>
      <c r="H37" s="24"/>
      <c r="I37" s="416">
        <v>0</v>
      </c>
      <c r="J37" s="416">
        <v>0</v>
      </c>
      <c r="K37" s="24"/>
      <c r="L37" s="24"/>
      <c r="M37" s="24"/>
      <c r="N37" s="416">
        <v>0</v>
      </c>
      <c r="O37" s="416">
        <v>0</v>
      </c>
      <c r="P37" s="24"/>
      <c r="Q37" s="24"/>
      <c r="R37" s="24"/>
      <c r="S37" s="416">
        <v>0</v>
      </c>
      <c r="T37" s="416">
        <v>0</v>
      </c>
      <c r="U37" s="24"/>
      <c r="V37" s="24"/>
      <c r="W37" s="24"/>
      <c r="X37" s="416">
        <v>0</v>
      </c>
      <c r="Y37" s="24"/>
      <c r="Z37" s="24"/>
      <c r="AA37" s="24"/>
      <c r="AB37" s="416">
        <v>0</v>
      </c>
      <c r="AC37" s="416">
        <v>0</v>
      </c>
      <c r="AD37" s="24"/>
      <c r="AE37" s="24"/>
      <c r="AF37" s="24"/>
      <c r="AG37" s="416">
        <v>0</v>
      </c>
      <c r="AH37" s="416">
        <v>0</v>
      </c>
      <c r="AI37" s="24"/>
      <c r="AJ37" s="24"/>
      <c r="AK37" s="24"/>
      <c r="AL37" s="416">
        <v>0</v>
      </c>
      <c r="AM37" s="416">
        <v>0</v>
      </c>
      <c r="AN37" s="24"/>
      <c r="AO37" s="24"/>
      <c r="AP37" s="24"/>
      <c r="AQ37" s="416">
        <v>0</v>
      </c>
      <c r="AR37" s="24"/>
      <c r="AS37" s="24"/>
      <c r="AT37" s="24"/>
      <c r="AU37" s="416">
        <v>0</v>
      </c>
      <c r="AV37" s="416">
        <v>0</v>
      </c>
      <c r="AW37" s="24"/>
      <c r="AX37" s="24"/>
      <c r="AY37" s="24"/>
      <c r="AZ37" s="416">
        <v>0</v>
      </c>
      <c r="BA37" s="416">
        <v>0</v>
      </c>
      <c r="BB37" s="24"/>
      <c r="BC37" s="24"/>
      <c r="BD37" s="24"/>
      <c r="BE37" s="416">
        <v>0</v>
      </c>
      <c r="BF37" s="416">
        <v>0</v>
      </c>
      <c r="BG37" s="416">
        <v>0</v>
      </c>
      <c r="BH37" s="314"/>
      <c r="BI37" s="24"/>
      <c r="BJ37" s="24"/>
      <c r="BK37" s="24"/>
      <c r="BL37" s="416">
        <v>0</v>
      </c>
      <c r="BM37" s="24"/>
      <c r="BN37" s="24"/>
      <c r="BO37" s="24"/>
      <c r="BP37" s="416">
        <v>0</v>
      </c>
      <c r="BQ37" s="416">
        <v>0</v>
      </c>
      <c r="BR37" s="416">
        <v>0</v>
      </c>
      <c r="BS37" s="314"/>
      <c r="BT37" s="24"/>
      <c r="BU37" s="416">
        <v>0</v>
      </c>
      <c r="BV37" s="314"/>
      <c r="BW37" s="24"/>
      <c r="BX37" s="427">
        <v>0</v>
      </c>
      <c r="BY37" s="428"/>
      <c r="BZ37" s="24"/>
      <c r="CA37" s="42">
        <f>BZ37-AY37</f>
        <v>0</v>
      </c>
      <c r="CB37" s="43">
        <f>CA37/AY37</f>
      </c>
      <c r="CC37" s="416">
        <v>0</v>
      </c>
      <c r="CD37" s="42">
        <f>CC37-AZ37</f>
        <v>0</v>
      </c>
      <c r="CE37" s="43">
        <f>CD37/AZ37</f>
      </c>
      <c r="CF37" s="416">
        <v>0</v>
      </c>
      <c r="CG37" s="42">
        <f>CF37-BA37</f>
        <v>0</v>
      </c>
      <c r="CH37" s="43">
        <f>CG37/BA37</f>
      </c>
      <c r="CI37" s="24"/>
      <c r="CJ37" s="42">
        <f>CI37-BB37</f>
        <v>0</v>
      </c>
      <c r="CK37" s="43">
        <f>CJ37/BB37</f>
      </c>
      <c r="CL37" s="24"/>
      <c r="CM37" s="42">
        <f>CL37-BC37</f>
        <v>0</v>
      </c>
      <c r="CN37" s="43">
        <f>CM37/BC37</f>
      </c>
      <c r="CO37" s="24"/>
      <c r="CP37" s="42">
        <f>CO37-BD37</f>
        <v>0</v>
      </c>
      <c r="CQ37" s="43">
        <f>CP37/BD37</f>
      </c>
      <c r="CR37" s="416">
        <v>0</v>
      </c>
      <c r="CS37" s="42">
        <f>CR37-BE37</f>
        <v>0</v>
      </c>
      <c r="CT37" s="43">
        <f>CS37/BE37</f>
      </c>
      <c r="CU37" s="416">
        <v>0</v>
      </c>
      <c r="CV37" s="42">
        <f>CU37-BF37</f>
        <v>0</v>
      </c>
      <c r="CW37" s="140">
        <f>CV37/BF37</f>
      </c>
    </row>
    <row r="38" ht="17" customHeight="1">
      <c r="A38" t="s" s="46">
        <v>84</v>
      </c>
      <c r="B38" s="415">
        <v>180866.337292115</v>
      </c>
      <c r="C38" s="415">
        <v>192485.6943902699</v>
      </c>
      <c r="D38" s="415">
        <v>170947.4813734827</v>
      </c>
      <c r="E38" s="415">
        <v>554262.3703809171</v>
      </c>
      <c r="F38" s="415">
        <v>134726.1661524508</v>
      </c>
      <c r="G38" s="415">
        <v>100219.0997693813</v>
      </c>
      <c r="H38" s="415">
        <v>44388.167998602788</v>
      </c>
      <c r="I38" s="415">
        <v>287369.1856204349</v>
      </c>
      <c r="J38" s="415">
        <v>841631.5560013519</v>
      </c>
      <c r="K38" s="415">
        <v>21454.67852</v>
      </c>
      <c r="L38" s="415">
        <v>18468.647217102789</v>
      </c>
      <c r="M38" s="415">
        <v>53715.545967702477</v>
      </c>
      <c r="N38" s="415">
        <v>95137.177104805276</v>
      </c>
      <c r="O38" s="415">
        <v>936768.7331061573</v>
      </c>
      <c r="P38" s="415">
        <v>138453.257</v>
      </c>
      <c r="Q38" s="415">
        <v>197607.9256833846</v>
      </c>
      <c r="R38" s="415">
        <v>148393.8831398334</v>
      </c>
      <c r="S38" s="415">
        <v>499484.775623218</v>
      </c>
      <c r="T38" s="415">
        <v>1436253.508729375</v>
      </c>
      <c r="U38" s="415">
        <v>247456.5912851646</v>
      </c>
      <c r="V38" s="415">
        <v>225753.0358709355</v>
      </c>
      <c r="W38" s="415">
        <v>211899.8307505923</v>
      </c>
      <c r="X38" s="415">
        <v>706260.7337066925</v>
      </c>
      <c r="Y38" s="415">
        <v>149860.2040941909</v>
      </c>
      <c r="Z38" s="415">
        <v>103817.5487991699</v>
      </c>
      <c r="AA38" s="415">
        <v>34853.374659207439</v>
      </c>
      <c r="AB38" s="415">
        <v>295234.4478525682</v>
      </c>
      <c r="AC38" s="415">
        <v>1001495.181559261</v>
      </c>
      <c r="AD38" s="415">
        <v>20667.34391</v>
      </c>
      <c r="AE38" s="415">
        <v>19833.420626110124</v>
      </c>
      <c r="AF38" s="415">
        <v>52055.394473999011</v>
      </c>
      <c r="AG38" s="415">
        <v>93773.073610109132</v>
      </c>
      <c r="AH38" s="415">
        <v>1095268.25516937</v>
      </c>
      <c r="AI38" s="415">
        <v>134503.237</v>
      </c>
      <c r="AJ38" s="415">
        <v>185805.0339337673</v>
      </c>
      <c r="AK38" s="415">
        <v>173804.9132</v>
      </c>
      <c r="AL38" s="415">
        <v>511598.2693337673</v>
      </c>
      <c r="AM38" s="415">
        <v>1606866.524503137</v>
      </c>
      <c r="AN38" s="415">
        <v>255718.0230165969</v>
      </c>
      <c r="AO38" s="415">
        <v>220975.3796891489</v>
      </c>
      <c r="AP38" s="415">
        <v>205833.939745</v>
      </c>
      <c r="AQ38" s="415">
        <v>682527.3424507459</v>
      </c>
      <c r="AR38" s="415">
        <v>146820.5915014783</v>
      </c>
      <c r="AS38" s="415">
        <v>105805.2408185779</v>
      </c>
      <c r="AT38" s="415">
        <v>39771.289370000006</v>
      </c>
      <c r="AU38" s="415">
        <v>292397.1216900562</v>
      </c>
      <c r="AV38" s="415">
        <v>974924.4641408022</v>
      </c>
      <c r="AW38" s="415">
        <v>19684.768043414282</v>
      </c>
      <c r="AX38" s="415">
        <v>20111.3273834</v>
      </c>
      <c r="AY38" s="415">
        <v>55095.76675</v>
      </c>
      <c r="AZ38" s="415">
        <v>94891.862176814291</v>
      </c>
      <c r="BA38" s="415">
        <v>1069816.326317616</v>
      </c>
      <c r="BB38" s="415">
        <v>129313.6385942014</v>
      </c>
      <c r="BC38" s="415">
        <v>179715.0377885406</v>
      </c>
      <c r="BD38" s="415">
        <v>210313.8</v>
      </c>
      <c r="BE38" s="415">
        <v>519342.476382742</v>
      </c>
      <c r="BF38" s="415">
        <v>1589158.802700358</v>
      </c>
      <c r="BG38" s="415">
        <v>-17707.721802778775</v>
      </c>
      <c r="BH38" s="244">
        <v>-0.0110200327984642</v>
      </c>
      <c r="BI38" s="415">
        <v>244848.2</v>
      </c>
      <c r="BJ38" s="415">
        <v>195985</v>
      </c>
      <c r="BK38" s="415">
        <v>182094.9</v>
      </c>
      <c r="BL38" s="415">
        <v>622928.1000000001</v>
      </c>
      <c r="BM38" s="415">
        <v>139930.127888121</v>
      </c>
      <c r="BN38" s="48">
        <v>102168</v>
      </c>
      <c r="BO38" s="48">
        <v>38468.7</v>
      </c>
      <c r="BP38" s="48">
        <v>280566.827888121</v>
      </c>
      <c r="BQ38" s="48">
        <v>903494.927888121</v>
      </c>
      <c r="BR38" s="415">
        <v>-71429.536252681166</v>
      </c>
      <c r="BS38" s="244">
        <v>-0.07326673899360171</v>
      </c>
      <c r="BT38" s="415">
        <v>20942</v>
      </c>
      <c r="BU38" s="415">
        <v>1257.231956585718</v>
      </c>
      <c r="BV38" s="244">
        <v>0.06386826371603277</v>
      </c>
      <c r="BW38" s="415">
        <v>19136.5</v>
      </c>
      <c r="BX38" s="42">
        <v>-974.8273833999992</v>
      </c>
      <c r="BY38" s="43">
        <v>-0.04847155858069454</v>
      </c>
      <c r="BZ38" s="416">
        <v>51744.9</v>
      </c>
      <c r="CA38" s="42">
        <f>BZ38-AY38</f>
        <v>-3350.866749999994</v>
      </c>
      <c r="CB38" s="43">
        <f>CA38/AY38</f>
        <v>-0.06081895121279883</v>
      </c>
      <c r="CC38" s="416">
        <v>91823.399999999994</v>
      </c>
      <c r="CD38" s="42">
        <f>CC38-AZ38</f>
        <v>-3068.462176814297</v>
      </c>
      <c r="CE38" s="43">
        <f>CD38/AZ38</f>
        <v>-0.03233641016651942</v>
      </c>
      <c r="CF38" s="416">
        <v>995319.727888121</v>
      </c>
      <c r="CG38" s="42">
        <f>CF38-BA38</f>
        <v>-74496.598429495236</v>
      </c>
      <c r="CH38" s="43">
        <f>CG38/BA38</f>
        <v>-0.06963494255683854</v>
      </c>
      <c r="CI38" s="416">
        <v>128231.8</v>
      </c>
      <c r="CJ38" s="42">
        <f>CI38-BB38</f>
        <v>-1081.838594201385</v>
      </c>
      <c r="CK38" s="43">
        <f>CJ38/BB38</f>
        <v>-0.008366005364649107</v>
      </c>
      <c r="CL38" s="416">
        <v>182905.4</v>
      </c>
      <c r="CM38" s="42">
        <f>CL38-BC38</f>
        <v>3190.362211459404</v>
      </c>
      <c r="CN38" s="43">
        <f>CM38/BC38</f>
        <v>0.01775233865077725</v>
      </c>
      <c r="CO38" s="416">
        <v>232912.6</v>
      </c>
      <c r="CP38" s="42">
        <f>CO38-BD38</f>
        <v>22598.800000000017</v>
      </c>
      <c r="CQ38" s="43">
        <f>CP38/BD38</f>
        <v>0.1074527681968564</v>
      </c>
      <c r="CR38" s="416">
        <v>544049.8</v>
      </c>
      <c r="CS38" s="42">
        <f>CR38-BE38</f>
        <v>24707.323617258051</v>
      </c>
      <c r="CT38" s="43">
        <f>CS38/BE38</f>
        <v>0.04757424000699183</v>
      </c>
      <c r="CU38" s="416">
        <v>1539369.185888121</v>
      </c>
      <c r="CV38" s="42">
        <f>CU38-BF38</f>
        <v>-49789.616812237073</v>
      </c>
      <c r="CW38" s="140">
        <f>CV38/BF38</f>
        <v>-0.03133080012370865</v>
      </c>
    </row>
    <row r="39" ht="17" customHeight="1">
      <c r="A39" t="s" s="61">
        <v>85</v>
      </c>
      <c r="B39" s="414">
        <v>21430.31749</v>
      </c>
      <c r="C39" s="414">
        <v>49492.22298</v>
      </c>
      <c r="D39" s="414">
        <v>47629.1280405</v>
      </c>
      <c r="E39" s="414">
        <v>118551.6685105</v>
      </c>
      <c r="F39" s="414">
        <v>41283.82496</v>
      </c>
      <c r="G39" s="414">
        <v>34383.5082</v>
      </c>
      <c r="H39" s="414">
        <v>16115.708</v>
      </c>
      <c r="I39" s="414">
        <v>91783.041159999993</v>
      </c>
      <c r="J39" s="414">
        <v>210334.7096705</v>
      </c>
      <c r="K39" s="414">
        <v>6685.59552</v>
      </c>
      <c r="L39" s="414">
        <v>5573.895617102789</v>
      </c>
      <c r="M39" s="414">
        <v>10406.625967702481</v>
      </c>
      <c r="N39" s="414">
        <v>22666.117104805271</v>
      </c>
      <c r="O39" s="414">
        <v>233000.8267753053</v>
      </c>
      <c r="P39" s="414">
        <v>33907.985</v>
      </c>
      <c r="Q39" s="414">
        <v>47056.0356833846</v>
      </c>
      <c r="R39" s="414">
        <v>60030.558</v>
      </c>
      <c r="S39" s="414">
        <v>140994.5786833846</v>
      </c>
      <c r="T39" s="414">
        <v>373995.4054586899</v>
      </c>
      <c r="U39" s="414">
        <v>58677.58688</v>
      </c>
      <c r="V39" s="414">
        <v>55643.7239</v>
      </c>
      <c r="W39" s="414">
        <v>55043.2123511</v>
      </c>
      <c r="X39" s="414">
        <v>169364.5231311</v>
      </c>
      <c r="Y39" s="414">
        <v>41518.39998</v>
      </c>
      <c r="Z39" s="414">
        <v>31392.9054</v>
      </c>
      <c r="AA39" s="414">
        <v>11607.0222</v>
      </c>
      <c r="AB39" s="414">
        <v>84518.32758</v>
      </c>
      <c r="AC39" s="414">
        <v>253882.8507111</v>
      </c>
      <c r="AD39" s="414">
        <v>7055.37621</v>
      </c>
      <c r="AE39" s="414">
        <v>5251.420626110124</v>
      </c>
      <c r="AF39" s="414">
        <v>10930.678473999014</v>
      </c>
      <c r="AG39" s="414">
        <v>23237.475310109137</v>
      </c>
      <c r="AH39" s="414">
        <v>277120.3260212091</v>
      </c>
      <c r="AI39" s="414">
        <v>32223.686</v>
      </c>
      <c r="AJ39" s="414">
        <v>42066.033933767292</v>
      </c>
      <c r="AK39" s="414">
        <v>52445</v>
      </c>
      <c r="AL39" s="414">
        <v>126734.7199337673</v>
      </c>
      <c r="AM39" s="414">
        <v>403855.0459549764</v>
      </c>
      <c r="AN39" s="414">
        <v>56839.6217953969</v>
      </c>
      <c r="AO39" s="414">
        <v>50064.287009148939</v>
      </c>
      <c r="AP39" s="414">
        <v>50935.8428058</v>
      </c>
      <c r="AQ39" s="414">
        <v>157839.7516103458</v>
      </c>
      <c r="AR39" s="414">
        <v>41136.216801478287</v>
      </c>
      <c r="AS39" s="414">
        <v>33485.466818577916</v>
      </c>
      <c r="AT39" s="414">
        <v>12759.2822</v>
      </c>
      <c r="AU39" s="414">
        <v>87380.965820056212</v>
      </c>
      <c r="AV39" s="414">
        <v>245220.7174304021</v>
      </c>
      <c r="AW39" s="414">
        <v>7156.810625714285</v>
      </c>
      <c r="AX39" s="414">
        <v>5259.2</v>
      </c>
      <c r="AY39" s="414">
        <v>11704.5188</v>
      </c>
      <c r="AZ39" s="414">
        <v>24120.529425714285</v>
      </c>
      <c r="BA39" s="414">
        <v>269341.2468561163</v>
      </c>
      <c r="BB39" s="414">
        <v>33361.796494201371</v>
      </c>
      <c r="BC39" s="414">
        <v>40387.0377885406</v>
      </c>
      <c r="BD39" s="414">
        <v>48476.8</v>
      </c>
      <c r="BE39" s="414">
        <v>122225.634282742</v>
      </c>
      <c r="BF39" s="414">
        <v>391566.8811388583</v>
      </c>
      <c r="BG39" s="414">
        <v>-12288.164816118078</v>
      </c>
      <c r="BH39" s="420">
        <v>-0.03042716672528101</v>
      </c>
      <c r="BI39" s="414">
        <v>55385.2</v>
      </c>
      <c r="BJ39" s="414">
        <v>46349</v>
      </c>
      <c r="BK39" s="414">
        <v>47562.5</v>
      </c>
      <c r="BL39" s="414">
        <v>149296.7</v>
      </c>
      <c r="BM39" s="414">
        <v>36980.127888120987</v>
      </c>
      <c r="BN39" s="414">
        <v>31533.5</v>
      </c>
      <c r="BO39" s="414">
        <v>13123.7</v>
      </c>
      <c r="BP39" s="414">
        <v>81637.327888120984</v>
      </c>
      <c r="BQ39" s="414">
        <v>230934.027888121</v>
      </c>
      <c r="BR39" s="414">
        <v>-14286.689542281063</v>
      </c>
      <c r="BS39" s="420">
        <v>-0.05826053235626748</v>
      </c>
      <c r="BT39" s="414">
        <v>7530</v>
      </c>
      <c r="BU39" s="414">
        <v>373.1893742857146</v>
      </c>
      <c r="BV39" s="420">
        <v>0.05214464847579622</v>
      </c>
      <c r="BW39" s="414">
        <v>5744</v>
      </c>
      <c r="BX39" s="42">
        <v>484.8000000000002</v>
      </c>
      <c r="BY39" s="43">
        <v>0.09218132035290542</v>
      </c>
      <c r="BZ39" s="416">
        <v>9912.700000000001</v>
      </c>
      <c r="CA39" s="42">
        <f>BZ39-AY39</f>
        <v>-1791.818799999999</v>
      </c>
      <c r="CB39" s="43">
        <f>CA39/AY39</f>
        <v>-0.1530877800802882</v>
      </c>
      <c r="CC39" s="416">
        <v>23186.7</v>
      </c>
      <c r="CD39" s="42">
        <f>CC39-AZ39</f>
        <v>-933.8294257142843</v>
      </c>
      <c r="CE39" s="43">
        <f>CD39/AZ39</f>
        <v>-0.03871512972342773</v>
      </c>
      <c r="CF39" s="416">
        <v>254120.727888121</v>
      </c>
      <c r="CG39" s="42">
        <f>CF39-BA39</f>
        <v>-15220.518967995362</v>
      </c>
      <c r="CH39" s="43">
        <f>CG39/BA39</f>
        <v>-0.05651016747585731</v>
      </c>
      <c r="CI39" s="416">
        <v>29857.1</v>
      </c>
      <c r="CJ39" s="42">
        <f>CI39-BB39</f>
        <v>-3504.696494201373</v>
      </c>
      <c r="CK39" s="43">
        <f>CJ39/BB39</f>
        <v>-0.1050511921565892</v>
      </c>
      <c r="CL39" s="416">
        <v>40887.7</v>
      </c>
      <c r="CM39" s="42">
        <f>CL39-BC39</f>
        <v>500.6622114593993</v>
      </c>
      <c r="CN39" s="43">
        <f>CM39/BC39</f>
        <v>0.01239660640824361</v>
      </c>
      <c r="CO39" s="416">
        <v>52141.6</v>
      </c>
      <c r="CP39" s="42">
        <f>CO39-BD39</f>
        <v>3664.799999999996</v>
      </c>
      <c r="CQ39" s="43">
        <f>CP39/BD39</f>
        <v>0.07559904944220731</v>
      </c>
      <c r="CR39" s="416">
        <v>122886.4</v>
      </c>
      <c r="CS39" s="42">
        <f>CR39-BE39</f>
        <v>660.7657172580221</v>
      </c>
      <c r="CT39" s="43">
        <f>CS39/BE39</f>
        <v>0.005406114037661581</v>
      </c>
      <c r="CU39" s="416">
        <v>377007.1278881209</v>
      </c>
      <c r="CV39" s="42">
        <f>CU39-BF39</f>
        <v>-14559.753250737383</v>
      </c>
      <c r="CW39" s="140">
        <f>CV39/BF39</f>
        <v>-0.03718331133723787</v>
      </c>
    </row>
    <row r="40" ht="17" customHeight="1">
      <c r="A40" t="s" s="71">
        <v>86</v>
      </c>
      <c r="B40" s="416">
        <v>20644</v>
      </c>
      <c r="C40" s="416">
        <v>48743</v>
      </c>
      <c r="D40" s="416">
        <v>47037</v>
      </c>
      <c r="E40" s="416">
        <v>116424</v>
      </c>
      <c r="F40" s="416">
        <v>40691</v>
      </c>
      <c r="G40" s="416">
        <v>34035</v>
      </c>
      <c r="H40" s="416">
        <v>15803</v>
      </c>
      <c r="I40" s="416">
        <v>90529</v>
      </c>
      <c r="J40" s="416">
        <v>206953</v>
      </c>
      <c r="K40" s="416">
        <v>6472</v>
      </c>
      <c r="L40" s="416">
        <v>5358</v>
      </c>
      <c r="M40" s="416">
        <v>9850</v>
      </c>
      <c r="N40" s="416">
        <v>21680</v>
      </c>
      <c r="O40" s="416">
        <v>228633</v>
      </c>
      <c r="P40" s="416">
        <v>32408</v>
      </c>
      <c r="Q40" s="416">
        <v>44814</v>
      </c>
      <c r="R40" s="416">
        <v>57193</v>
      </c>
      <c r="S40" s="416">
        <v>134415</v>
      </c>
      <c r="T40" s="416">
        <v>363048</v>
      </c>
      <c r="U40" s="416">
        <v>55695</v>
      </c>
      <c r="V40" s="416">
        <v>52731</v>
      </c>
      <c r="W40" s="416">
        <v>52427</v>
      </c>
      <c r="X40" s="416">
        <v>160853</v>
      </c>
      <c r="Y40" s="416">
        <v>39588</v>
      </c>
      <c r="Z40" s="416">
        <v>30584</v>
      </c>
      <c r="AA40" s="416">
        <v>11283</v>
      </c>
      <c r="AB40" s="416">
        <v>81455</v>
      </c>
      <c r="AC40" s="416">
        <v>242308</v>
      </c>
      <c r="AD40" s="416">
        <v>6945</v>
      </c>
      <c r="AE40" s="416">
        <v>5242</v>
      </c>
      <c r="AF40" s="416">
        <v>10341</v>
      </c>
      <c r="AG40" s="416">
        <v>22528</v>
      </c>
      <c r="AH40" s="416">
        <v>264836</v>
      </c>
      <c r="AI40" s="416">
        <v>30785</v>
      </c>
      <c r="AJ40" s="416">
        <v>40345</v>
      </c>
      <c r="AK40" s="416">
        <v>52445</v>
      </c>
      <c r="AL40" s="416">
        <v>123575</v>
      </c>
      <c r="AM40" s="416">
        <v>388411</v>
      </c>
      <c r="AN40" s="416">
        <v>54245</v>
      </c>
      <c r="AO40" s="416">
        <v>47649</v>
      </c>
      <c r="AP40" s="416">
        <v>48751</v>
      </c>
      <c r="AQ40" s="416">
        <v>150645</v>
      </c>
      <c r="AR40" s="416">
        <v>39643</v>
      </c>
      <c r="AS40" s="416">
        <v>32429</v>
      </c>
      <c r="AT40" s="416">
        <v>12448</v>
      </c>
      <c r="AU40" s="416">
        <v>84520</v>
      </c>
      <c r="AV40" s="416">
        <v>235165</v>
      </c>
      <c r="AW40" s="416">
        <v>7035</v>
      </c>
      <c r="AX40" s="416">
        <v>5255</v>
      </c>
      <c r="AY40" s="416">
        <v>10578</v>
      </c>
      <c r="AZ40" s="416">
        <v>22868</v>
      </c>
      <c r="BA40" s="416">
        <v>258033</v>
      </c>
      <c r="BB40" s="416">
        <v>31590</v>
      </c>
      <c r="BC40" s="416">
        <v>38413</v>
      </c>
      <c r="BD40" s="416">
        <v>46344</v>
      </c>
      <c r="BE40" s="416">
        <v>116347</v>
      </c>
      <c r="BF40" s="416">
        <v>374380</v>
      </c>
      <c r="BG40" s="416">
        <v>-14031</v>
      </c>
      <c r="BH40" s="314">
        <v>-0.03612410565097279</v>
      </c>
      <c r="BI40" s="416">
        <v>52819</v>
      </c>
      <c r="BJ40" s="416">
        <v>44332</v>
      </c>
      <c r="BK40" s="416">
        <v>45159</v>
      </c>
      <c r="BL40" s="416">
        <v>142310</v>
      </c>
      <c r="BM40" s="416">
        <v>35315</v>
      </c>
      <c r="BN40" s="416">
        <v>30338</v>
      </c>
      <c r="BO40" s="416">
        <v>12678</v>
      </c>
      <c r="BP40" s="416">
        <v>78331</v>
      </c>
      <c r="BQ40" s="416">
        <v>220641</v>
      </c>
      <c r="BR40" s="416">
        <v>-14524</v>
      </c>
      <c r="BS40" s="314">
        <v>-0.06176089128909489</v>
      </c>
      <c r="BT40" s="416">
        <v>7402</v>
      </c>
      <c r="BU40" s="416">
        <v>367</v>
      </c>
      <c r="BV40" s="314">
        <v>0.05216773276474769</v>
      </c>
      <c r="BW40" s="416">
        <v>5630</v>
      </c>
      <c r="BX40" s="42">
        <v>375</v>
      </c>
      <c r="BY40" s="43">
        <v>0.07136060894386299</v>
      </c>
      <c r="BZ40" s="416">
        <v>9326</v>
      </c>
      <c r="CA40" s="42">
        <f>BZ40-AY40</f>
        <v>-1252</v>
      </c>
      <c r="CB40" s="43">
        <f>CA40/AY40</f>
        <v>-0.1183588580071847</v>
      </c>
      <c r="CC40" s="416">
        <v>22358</v>
      </c>
      <c r="CD40" s="42">
        <f>CC40-AZ40</f>
        <v>-510</v>
      </c>
      <c r="CE40" s="43">
        <f>CD40/AZ40</f>
        <v>-0.02230190659436768</v>
      </c>
      <c r="CF40" s="416">
        <v>242999</v>
      </c>
      <c r="CG40" s="42">
        <f>CF40-BA40</f>
        <v>-15034</v>
      </c>
      <c r="CH40" s="43">
        <f>CG40/BA40</f>
        <v>-0.05826386547457108</v>
      </c>
      <c r="CI40" s="416">
        <v>28435</v>
      </c>
      <c r="CJ40" s="42">
        <f>CI40-BB40</f>
        <v>-3155</v>
      </c>
      <c r="CK40" s="43">
        <f>CJ40/BB40</f>
        <v>-0.09987337765115543</v>
      </c>
      <c r="CL40" s="416">
        <v>38965</v>
      </c>
      <c r="CM40" s="42">
        <f>CL40-BC40</f>
        <v>552</v>
      </c>
      <c r="CN40" s="43">
        <f>CM40/BC40</f>
        <v>0.01437013511050946</v>
      </c>
      <c r="CO40" s="416">
        <v>49511</v>
      </c>
      <c r="CP40" s="42">
        <f>CO40-BD40</f>
        <v>3167</v>
      </c>
      <c r="CQ40" s="43">
        <f>CP40/BD40</f>
        <v>0.06833678577593648</v>
      </c>
      <c r="CR40" s="416">
        <v>116911</v>
      </c>
      <c r="CS40" s="42">
        <f>CR40-BE40</f>
        <v>564</v>
      </c>
      <c r="CT40" s="43">
        <f>CS40/BE40</f>
        <v>0.004847568050744755</v>
      </c>
      <c r="CU40" s="416">
        <v>359910</v>
      </c>
      <c r="CV40" s="42">
        <f>CU40-BF40</f>
        <v>-14470</v>
      </c>
      <c r="CW40" s="140">
        <f>CV40/BF40</f>
        <v>-0.03865056894064854</v>
      </c>
    </row>
    <row r="41" ht="17" customHeight="1">
      <c r="A41" t="s" s="71">
        <v>87</v>
      </c>
      <c r="B41" s="416">
        <v>6100</v>
      </c>
      <c r="C41" s="416">
        <v>5508</v>
      </c>
      <c r="D41" s="416">
        <v>5239</v>
      </c>
      <c r="E41" s="416">
        <v>16847</v>
      </c>
      <c r="F41" s="416">
        <v>5039</v>
      </c>
      <c r="G41" s="416">
        <v>4410</v>
      </c>
      <c r="H41" s="416">
        <v>2265</v>
      </c>
      <c r="I41" s="416">
        <v>11714</v>
      </c>
      <c r="J41" s="416">
        <v>28561</v>
      </c>
      <c r="K41" s="416">
        <v>982</v>
      </c>
      <c r="L41" s="416">
        <v>1322</v>
      </c>
      <c r="M41" s="416">
        <v>1684</v>
      </c>
      <c r="N41" s="416">
        <v>3988</v>
      </c>
      <c r="O41" s="416">
        <v>32549</v>
      </c>
      <c r="P41" s="416">
        <v>4084</v>
      </c>
      <c r="Q41" s="416">
        <v>5248</v>
      </c>
      <c r="R41" s="416">
        <v>6462</v>
      </c>
      <c r="S41" s="416">
        <v>15794</v>
      </c>
      <c r="T41" s="416">
        <v>48343</v>
      </c>
      <c r="U41" s="416">
        <v>6608</v>
      </c>
      <c r="V41" s="416">
        <v>6253</v>
      </c>
      <c r="W41" s="416">
        <v>6253</v>
      </c>
      <c r="X41" s="416">
        <v>19114</v>
      </c>
      <c r="Y41" s="416">
        <v>5049</v>
      </c>
      <c r="Z41" s="416">
        <v>4284</v>
      </c>
      <c r="AA41" s="416">
        <v>1704</v>
      </c>
      <c r="AB41" s="416">
        <v>11037</v>
      </c>
      <c r="AC41" s="416">
        <v>30151</v>
      </c>
      <c r="AD41" s="416">
        <v>572</v>
      </c>
      <c r="AE41" s="416">
        <v>1732</v>
      </c>
      <c r="AF41" s="416">
        <v>1803</v>
      </c>
      <c r="AG41" s="416">
        <v>4107</v>
      </c>
      <c r="AH41" s="416">
        <v>34258</v>
      </c>
      <c r="AI41" s="416">
        <v>3789</v>
      </c>
      <c r="AJ41" s="416">
        <v>4669</v>
      </c>
      <c r="AK41" s="416">
        <v>6232</v>
      </c>
      <c r="AL41" s="416">
        <v>14690</v>
      </c>
      <c r="AM41" s="416">
        <v>48948</v>
      </c>
      <c r="AN41" s="416">
        <v>5869</v>
      </c>
      <c r="AO41" s="416">
        <v>5249</v>
      </c>
      <c r="AP41" s="416">
        <v>5916</v>
      </c>
      <c r="AQ41" s="416">
        <v>17034</v>
      </c>
      <c r="AR41" s="416">
        <v>4849</v>
      </c>
      <c r="AS41" s="416">
        <v>4389</v>
      </c>
      <c r="AT41" s="416">
        <v>2120</v>
      </c>
      <c r="AU41" s="416">
        <v>11358</v>
      </c>
      <c r="AV41" s="416">
        <v>28392</v>
      </c>
      <c r="AW41" s="416">
        <v>1012</v>
      </c>
      <c r="AX41" s="416">
        <v>1630</v>
      </c>
      <c r="AY41" s="416">
        <v>1880</v>
      </c>
      <c r="AZ41" s="416">
        <v>4522</v>
      </c>
      <c r="BA41" s="416">
        <v>32914</v>
      </c>
      <c r="BB41" s="416">
        <v>4423</v>
      </c>
      <c r="BC41" s="416">
        <v>4717</v>
      </c>
      <c r="BD41" s="416">
        <v>5554</v>
      </c>
      <c r="BE41" s="416">
        <v>14694</v>
      </c>
      <c r="BF41" s="416">
        <v>47608</v>
      </c>
      <c r="BG41" s="416">
        <v>-1340</v>
      </c>
      <c r="BH41" s="314">
        <v>-0.02737599084742992</v>
      </c>
      <c r="BI41" s="416">
        <v>5981</v>
      </c>
      <c r="BJ41" s="416">
        <v>5244</v>
      </c>
      <c r="BK41" s="416">
        <v>5624</v>
      </c>
      <c r="BL41" s="416">
        <v>16849</v>
      </c>
      <c r="BM41" s="416">
        <v>4592</v>
      </c>
      <c r="BN41" s="416">
        <v>4260</v>
      </c>
      <c r="BO41" s="416">
        <v>1924</v>
      </c>
      <c r="BP41" s="416">
        <v>10776</v>
      </c>
      <c r="BQ41" s="416">
        <v>27625</v>
      </c>
      <c r="BR41" s="416">
        <v>-767</v>
      </c>
      <c r="BS41" s="314">
        <v>-0.02701465201465202</v>
      </c>
      <c r="BT41" s="416">
        <v>1510</v>
      </c>
      <c r="BU41" s="416">
        <v>498</v>
      </c>
      <c r="BV41" s="314">
        <v>0.492094861660079</v>
      </c>
      <c r="BW41" s="416">
        <v>1503</v>
      </c>
      <c r="BX41" s="42">
        <v>-127</v>
      </c>
      <c r="BY41" s="43">
        <v>-0.07791411042944785</v>
      </c>
      <c r="BZ41" s="416">
        <v>1573</v>
      </c>
      <c r="CA41" s="42">
        <f>BZ41-AY41</f>
        <v>-307</v>
      </c>
      <c r="CB41" s="43">
        <f>CA41/AY41</f>
        <v>-0.1632978723404255</v>
      </c>
      <c r="CC41" s="416">
        <v>4586</v>
      </c>
      <c r="CD41" s="42">
        <f>CC41-AZ41</f>
        <v>64</v>
      </c>
      <c r="CE41" s="43">
        <f>CD41/AZ41</f>
        <v>0.01415302963290579</v>
      </c>
      <c r="CF41" s="416">
        <v>32211</v>
      </c>
      <c r="CG41" s="42">
        <f>CF41-BA41</f>
        <v>-703</v>
      </c>
      <c r="CH41" s="43">
        <f>CG41/BA41</f>
        <v>-0.02135869234975998</v>
      </c>
      <c r="CI41" s="416">
        <v>3937</v>
      </c>
      <c r="CJ41" s="42">
        <f>CI41-BB41</f>
        <v>-486</v>
      </c>
      <c r="CK41" s="43">
        <f>CJ41/BB41</f>
        <v>-0.1098801718290753</v>
      </c>
      <c r="CL41" s="416">
        <v>4885</v>
      </c>
      <c r="CM41" s="42">
        <f>CL41-BC41</f>
        <v>168</v>
      </c>
      <c r="CN41" s="43">
        <f>CM41/BC41</f>
        <v>0.03561585753656985</v>
      </c>
      <c r="CO41" s="416">
        <v>6588</v>
      </c>
      <c r="CP41" s="42">
        <f>CO41-BD41</f>
        <v>1034</v>
      </c>
      <c r="CQ41" s="43">
        <f>CP41/BD41</f>
        <v>0.1861721281958948</v>
      </c>
      <c r="CR41" s="416">
        <v>15410</v>
      </c>
      <c r="CS41" s="42">
        <f>CR41-BE41</f>
        <v>716</v>
      </c>
      <c r="CT41" s="43">
        <f>CS41/BE41</f>
        <v>0.04872737171634681</v>
      </c>
      <c r="CU41" s="416">
        <v>47621</v>
      </c>
      <c r="CV41" s="42">
        <f>CU41-BF41</f>
        <v>13</v>
      </c>
      <c r="CW41" s="140">
        <f>CV41/BF41</f>
        <v>0.0002730633506973618</v>
      </c>
    </row>
    <row r="42" ht="17" customHeight="1">
      <c r="A42" t="s" s="71">
        <v>88</v>
      </c>
      <c r="B42" s="416">
        <v>14544</v>
      </c>
      <c r="C42" s="416">
        <v>13345</v>
      </c>
      <c r="D42" s="416">
        <v>12786</v>
      </c>
      <c r="E42" s="416">
        <v>40675</v>
      </c>
      <c r="F42" s="416">
        <v>11067</v>
      </c>
      <c r="G42" s="416">
        <v>8952</v>
      </c>
      <c r="H42" s="416">
        <v>5219</v>
      </c>
      <c r="I42" s="416">
        <v>25238</v>
      </c>
      <c r="J42" s="416">
        <v>65913</v>
      </c>
      <c r="K42" s="416">
        <v>2663</v>
      </c>
      <c r="L42" s="416">
        <v>1957</v>
      </c>
      <c r="M42" s="416">
        <v>3722</v>
      </c>
      <c r="N42" s="416">
        <v>8342</v>
      </c>
      <c r="O42" s="416">
        <v>74255</v>
      </c>
      <c r="P42" s="416">
        <v>9050</v>
      </c>
      <c r="Q42" s="416">
        <v>12092</v>
      </c>
      <c r="R42" s="416">
        <v>15685</v>
      </c>
      <c r="S42" s="416">
        <v>36827</v>
      </c>
      <c r="T42" s="416">
        <v>111082</v>
      </c>
      <c r="U42" s="416">
        <v>15670</v>
      </c>
      <c r="V42" s="416">
        <v>14813</v>
      </c>
      <c r="W42" s="416">
        <v>14051</v>
      </c>
      <c r="X42" s="416">
        <v>44534</v>
      </c>
      <c r="Y42" s="416">
        <v>10979</v>
      </c>
      <c r="Z42" s="416">
        <v>8992</v>
      </c>
      <c r="AA42" s="416">
        <v>4079</v>
      </c>
      <c r="AB42" s="416">
        <v>24050</v>
      </c>
      <c r="AC42" s="416">
        <v>68584</v>
      </c>
      <c r="AD42" s="416">
        <v>3383</v>
      </c>
      <c r="AE42" s="416">
        <v>1905</v>
      </c>
      <c r="AF42" s="416">
        <v>3953</v>
      </c>
      <c r="AG42" s="416">
        <v>9241</v>
      </c>
      <c r="AH42" s="416">
        <v>77825</v>
      </c>
      <c r="AI42" s="416">
        <v>8686</v>
      </c>
      <c r="AJ42" s="416">
        <v>11458</v>
      </c>
      <c r="AK42" s="416">
        <v>15088</v>
      </c>
      <c r="AL42" s="416">
        <v>35232</v>
      </c>
      <c r="AM42" s="416">
        <v>113057</v>
      </c>
      <c r="AN42" s="416">
        <v>14797</v>
      </c>
      <c r="AO42" s="416">
        <v>13327</v>
      </c>
      <c r="AP42" s="416">
        <v>13961</v>
      </c>
      <c r="AQ42" s="416">
        <v>42085</v>
      </c>
      <c r="AR42" s="416">
        <v>10889</v>
      </c>
      <c r="AS42" s="416">
        <v>9133</v>
      </c>
      <c r="AT42" s="416">
        <v>4560</v>
      </c>
      <c r="AU42" s="416">
        <v>24582</v>
      </c>
      <c r="AV42" s="416">
        <v>66667</v>
      </c>
      <c r="AW42" s="416">
        <v>3340</v>
      </c>
      <c r="AX42" s="416">
        <v>1839</v>
      </c>
      <c r="AY42" s="416">
        <v>3911</v>
      </c>
      <c r="AZ42" s="416">
        <v>9090</v>
      </c>
      <c r="BA42" s="416">
        <v>75757</v>
      </c>
      <c r="BB42" s="416">
        <v>9024</v>
      </c>
      <c r="BC42" s="416">
        <v>11292</v>
      </c>
      <c r="BD42" s="416">
        <v>13211</v>
      </c>
      <c r="BE42" s="416">
        <v>33527</v>
      </c>
      <c r="BF42" s="416">
        <v>109284</v>
      </c>
      <c r="BG42" s="416">
        <v>-3773</v>
      </c>
      <c r="BH42" s="314">
        <v>-0.03337254659154232</v>
      </c>
      <c r="BI42" s="416">
        <v>15024</v>
      </c>
      <c r="BJ42" s="416">
        <v>12895</v>
      </c>
      <c r="BK42" s="416">
        <v>13138</v>
      </c>
      <c r="BL42" s="416">
        <v>41057</v>
      </c>
      <c r="BM42" s="416">
        <v>10032</v>
      </c>
      <c r="BN42" s="416">
        <v>9101</v>
      </c>
      <c r="BO42" s="416">
        <v>4752</v>
      </c>
      <c r="BP42" s="416">
        <v>23885</v>
      </c>
      <c r="BQ42" s="416">
        <v>64942</v>
      </c>
      <c r="BR42" s="416">
        <v>-1725</v>
      </c>
      <c r="BS42" s="314">
        <v>-0.02587487062564687</v>
      </c>
      <c r="BT42" s="416">
        <v>3093</v>
      </c>
      <c r="BU42" s="416">
        <v>-247</v>
      </c>
      <c r="BV42" s="314">
        <v>-0.07395209580838323</v>
      </c>
      <c r="BW42" s="416">
        <v>2290</v>
      </c>
      <c r="BX42" s="42">
        <v>451</v>
      </c>
      <c r="BY42" s="43">
        <v>0.245241979336596</v>
      </c>
      <c r="BZ42" s="416">
        <v>3690</v>
      </c>
      <c r="CA42" s="42">
        <f>BZ42-AY42</f>
        <v>-221</v>
      </c>
      <c r="CB42" s="43">
        <f>CA42/AY42</f>
        <v>-0.05650728713883917</v>
      </c>
      <c r="CC42" s="416">
        <v>9073</v>
      </c>
      <c r="CD42" s="42">
        <f>CC42-AZ42</f>
        <v>-17</v>
      </c>
      <c r="CE42" s="43">
        <f>CD42/AZ42</f>
        <v>-0.00187018701870187</v>
      </c>
      <c r="CF42" s="416">
        <v>74015</v>
      </c>
      <c r="CG42" s="42">
        <f>CF42-BA42</f>
        <v>-1742</v>
      </c>
      <c r="CH42" s="43">
        <f>CG42/BA42</f>
        <v>-0.02299457475876817</v>
      </c>
      <c r="CI42" s="416">
        <v>8322</v>
      </c>
      <c r="CJ42" s="42">
        <f>CI42-BB42</f>
        <v>-702</v>
      </c>
      <c r="CK42" s="43">
        <f>CJ42/BB42</f>
        <v>-0.07779255319148937</v>
      </c>
      <c r="CL42" s="416">
        <v>11462</v>
      </c>
      <c r="CM42" s="42">
        <f>CL42-BC42</f>
        <v>170</v>
      </c>
      <c r="CN42" s="43">
        <f>CM42/BC42</f>
        <v>0.01505490612823238</v>
      </c>
      <c r="CO42" s="416">
        <v>13988</v>
      </c>
      <c r="CP42" s="42">
        <f>CO42-BD42</f>
        <v>777</v>
      </c>
      <c r="CQ42" s="43">
        <f>CP42/BD42</f>
        <v>0.05881462417682234</v>
      </c>
      <c r="CR42" s="416">
        <v>33772</v>
      </c>
      <c r="CS42" s="42">
        <f>CR42-BE42</f>
        <v>245</v>
      </c>
      <c r="CT42" s="43">
        <f>CS42/BE42</f>
        <v>0.007307543174158142</v>
      </c>
      <c r="CU42" s="416">
        <v>107787</v>
      </c>
      <c r="CV42" s="42">
        <f>CU42-BF42</f>
        <v>-1497</v>
      </c>
      <c r="CW42" s="140">
        <f>CV42/BF42</f>
        <v>-0.01369825409026024</v>
      </c>
    </row>
    <row r="43" ht="17" customHeight="1">
      <c r="A43" t="s" s="71">
        <v>89</v>
      </c>
      <c r="B43" s="24"/>
      <c r="C43" s="24"/>
      <c r="D43" s="24"/>
      <c r="E43" s="416">
        <v>0</v>
      </c>
      <c r="F43" s="24"/>
      <c r="G43" s="24"/>
      <c r="H43" s="24"/>
      <c r="I43" s="416">
        <v>0</v>
      </c>
      <c r="J43" s="416">
        <v>0</v>
      </c>
      <c r="K43" s="24"/>
      <c r="L43" s="24"/>
      <c r="M43" s="24"/>
      <c r="N43" s="416">
        <v>0</v>
      </c>
      <c r="O43" s="416">
        <v>0</v>
      </c>
      <c r="P43" s="24"/>
      <c r="Q43" s="24"/>
      <c r="R43" s="24"/>
      <c r="S43" s="416">
        <v>0</v>
      </c>
      <c r="T43" s="416">
        <v>0</v>
      </c>
      <c r="U43" s="24"/>
      <c r="V43" s="24"/>
      <c r="W43" s="24"/>
      <c r="X43" s="416">
        <v>0</v>
      </c>
      <c r="Y43" s="24"/>
      <c r="Z43" s="24"/>
      <c r="AA43" s="24"/>
      <c r="AB43" s="416">
        <v>0</v>
      </c>
      <c r="AC43" s="416">
        <v>0</v>
      </c>
      <c r="AD43" s="24"/>
      <c r="AE43" s="24"/>
      <c r="AF43" s="24"/>
      <c r="AG43" s="24"/>
      <c r="AH43" s="416">
        <v>0</v>
      </c>
      <c r="AI43" s="24"/>
      <c r="AJ43" s="24"/>
      <c r="AK43" s="24"/>
      <c r="AL43" s="416">
        <v>0</v>
      </c>
      <c r="AM43" s="416">
        <v>0</v>
      </c>
      <c r="AN43" s="24"/>
      <c r="AO43" s="24"/>
      <c r="AP43" s="24"/>
      <c r="AQ43" s="24"/>
      <c r="AR43" s="24"/>
      <c r="AS43" s="24"/>
      <c r="AT43" s="24"/>
      <c r="AU43" s="416">
        <v>0</v>
      </c>
      <c r="AV43" s="416">
        <v>0</v>
      </c>
      <c r="AW43" s="24"/>
      <c r="AX43" s="24"/>
      <c r="AY43" s="24"/>
      <c r="AZ43" s="416">
        <v>0</v>
      </c>
      <c r="BA43" s="416">
        <v>0</v>
      </c>
      <c r="BB43" s="24"/>
      <c r="BC43" s="24"/>
      <c r="BD43" s="24"/>
      <c r="BE43" s="416">
        <v>0</v>
      </c>
      <c r="BF43" s="416">
        <v>0</v>
      </c>
      <c r="BG43" s="416">
        <v>0</v>
      </c>
      <c r="BH43" s="314"/>
      <c r="BI43" s="24"/>
      <c r="BJ43" s="24"/>
      <c r="BK43" s="24"/>
      <c r="BL43" s="24"/>
      <c r="BM43" s="24"/>
      <c r="BN43" s="24"/>
      <c r="BO43" s="24"/>
      <c r="BP43" s="24"/>
      <c r="BQ43" s="416">
        <v>0</v>
      </c>
      <c r="BR43" s="416">
        <v>0</v>
      </c>
      <c r="BS43" s="314"/>
      <c r="BT43" s="416">
        <v>0</v>
      </c>
      <c r="BU43" s="416">
        <v>0</v>
      </c>
      <c r="BV43" s="314"/>
      <c r="BW43" s="24"/>
      <c r="BX43" s="42">
        <v>0</v>
      </c>
      <c r="BY43" s="43"/>
      <c r="BZ43" s="24"/>
      <c r="CA43" s="42">
        <f>BZ43-AY43</f>
        <v>0</v>
      </c>
      <c r="CB43" s="43">
        <f>CA43/AY43</f>
      </c>
      <c r="CC43" s="24"/>
      <c r="CD43" s="42">
        <f>CC43-AZ43</f>
        <v>0</v>
      </c>
      <c r="CE43" s="43">
        <f>CD43/AZ43</f>
      </c>
      <c r="CF43" s="416">
        <v>0</v>
      </c>
      <c r="CG43" s="42">
        <f>CF43-BA43</f>
        <v>0</v>
      </c>
      <c r="CH43" s="43">
        <f>CG43/BA43</f>
      </c>
      <c r="CI43" s="24"/>
      <c r="CJ43" s="42">
        <f>CI43-BB43</f>
        <v>0</v>
      </c>
      <c r="CK43" s="43">
        <f>CJ43/BB43</f>
      </c>
      <c r="CL43" s="24"/>
      <c r="CM43" s="42">
        <f>CL43-BC43</f>
        <v>0</v>
      </c>
      <c r="CN43" s="43">
        <f>CM43/BC43</f>
      </c>
      <c r="CO43" s="24"/>
      <c r="CP43" s="42">
        <f>CO43-BD43</f>
        <v>0</v>
      </c>
      <c r="CQ43" s="43">
        <f>CP43/BD43</f>
      </c>
      <c r="CR43" s="24"/>
      <c r="CS43" s="42">
        <f>CR43-BE43</f>
        <v>0</v>
      </c>
      <c r="CT43" s="43">
        <f>CS43/BE43</f>
      </c>
      <c r="CU43" s="416">
        <v>0</v>
      </c>
      <c r="CV43" s="42">
        <f>CU43-BF43</f>
        <v>0</v>
      </c>
      <c r="CW43" s="140">
        <f>CV43/BF43</f>
      </c>
    </row>
    <row r="44" ht="17" customHeight="1">
      <c r="A44" t="s" s="71">
        <v>131</v>
      </c>
      <c r="B44" s="416">
        <v>0</v>
      </c>
      <c r="C44" s="416">
        <v>29890</v>
      </c>
      <c r="D44" s="416">
        <v>29012</v>
      </c>
      <c r="E44" s="416">
        <v>58902</v>
      </c>
      <c r="F44" s="416">
        <v>24585</v>
      </c>
      <c r="G44" s="416">
        <v>20673</v>
      </c>
      <c r="H44" s="416">
        <v>8312</v>
      </c>
      <c r="I44" s="416">
        <v>53570</v>
      </c>
      <c r="J44" s="416">
        <v>112472</v>
      </c>
      <c r="K44" s="416">
        <v>2827</v>
      </c>
      <c r="L44" s="416">
        <v>2079</v>
      </c>
      <c r="M44" s="416">
        <v>4444</v>
      </c>
      <c r="N44" s="416">
        <v>9350</v>
      </c>
      <c r="O44" s="416">
        <v>121822</v>
      </c>
      <c r="P44" s="416">
        <v>19274</v>
      </c>
      <c r="Q44" s="416">
        <v>27474</v>
      </c>
      <c r="R44" s="416">
        <v>35046</v>
      </c>
      <c r="S44" s="416">
        <v>81794</v>
      </c>
      <c r="T44" s="416">
        <v>203616</v>
      </c>
      <c r="U44" s="416">
        <v>33417</v>
      </c>
      <c r="V44" s="416">
        <v>31665</v>
      </c>
      <c r="W44" s="416">
        <v>32123</v>
      </c>
      <c r="X44" s="416">
        <v>97205</v>
      </c>
      <c r="Y44" s="416">
        <v>23560</v>
      </c>
      <c r="Z44" s="416">
        <v>17308</v>
      </c>
      <c r="AA44" s="416">
        <v>5489</v>
      </c>
      <c r="AB44" s="416">
        <v>46357</v>
      </c>
      <c r="AC44" s="416">
        <v>143562</v>
      </c>
      <c r="AD44" s="416">
        <v>2990</v>
      </c>
      <c r="AE44" s="416">
        <v>1605</v>
      </c>
      <c r="AF44" s="416">
        <v>4585</v>
      </c>
      <c r="AG44" s="416">
        <v>9180</v>
      </c>
      <c r="AH44" s="416">
        <v>152742</v>
      </c>
      <c r="AI44" s="416">
        <v>18310</v>
      </c>
      <c r="AJ44" s="416">
        <v>24218</v>
      </c>
      <c r="AK44" s="416">
        <v>31125</v>
      </c>
      <c r="AL44" s="416">
        <v>73653</v>
      </c>
      <c r="AM44" s="416">
        <v>226395</v>
      </c>
      <c r="AN44" s="416">
        <v>33579</v>
      </c>
      <c r="AO44" s="416">
        <v>29073</v>
      </c>
      <c r="AP44" s="416">
        <v>28874</v>
      </c>
      <c r="AQ44" s="416">
        <v>91526</v>
      </c>
      <c r="AR44" s="416">
        <v>23905</v>
      </c>
      <c r="AS44" s="416">
        <v>18907</v>
      </c>
      <c r="AT44" s="416">
        <v>5768</v>
      </c>
      <c r="AU44" s="416">
        <v>48580</v>
      </c>
      <c r="AV44" s="416">
        <v>140106</v>
      </c>
      <c r="AW44" s="416">
        <v>2683</v>
      </c>
      <c r="AX44" s="416">
        <v>1786</v>
      </c>
      <c r="AY44" s="416">
        <v>4787</v>
      </c>
      <c r="AZ44" s="416">
        <v>9256</v>
      </c>
      <c r="BA44" s="419">
        <v>149362</v>
      </c>
      <c r="BB44" s="416">
        <v>18143</v>
      </c>
      <c r="BC44" s="416">
        <v>22404</v>
      </c>
      <c r="BD44" s="416">
        <v>27579</v>
      </c>
      <c r="BE44" s="416">
        <v>68126</v>
      </c>
      <c r="BF44" s="419">
        <v>217488</v>
      </c>
      <c r="BG44" s="416">
        <v>-8907</v>
      </c>
      <c r="BH44" s="314">
        <v>-0.03934274166832308</v>
      </c>
      <c r="BI44" s="416">
        <v>31814</v>
      </c>
      <c r="BJ44" s="416">
        <v>26193</v>
      </c>
      <c r="BK44" s="416">
        <v>26397</v>
      </c>
      <c r="BL44" s="416">
        <v>84404</v>
      </c>
      <c r="BM44" s="416">
        <v>20691</v>
      </c>
      <c r="BN44" s="416">
        <v>16977</v>
      </c>
      <c r="BO44" s="416">
        <v>6002</v>
      </c>
      <c r="BP44" s="416">
        <v>43670</v>
      </c>
      <c r="BQ44" s="416">
        <v>128074</v>
      </c>
      <c r="BR44" s="416">
        <v>-12032</v>
      </c>
      <c r="BS44" s="314">
        <v>-0.08587783535323255</v>
      </c>
      <c r="BT44" s="416">
        <v>2799</v>
      </c>
      <c r="BU44" s="416">
        <v>116</v>
      </c>
      <c r="BV44" s="314">
        <v>0.04323518449496832</v>
      </c>
      <c r="BW44" s="416">
        <v>1837</v>
      </c>
      <c r="BX44" s="42">
        <v>51</v>
      </c>
      <c r="BY44" s="43">
        <v>0.02855543113101904</v>
      </c>
      <c r="BZ44" s="416">
        <v>4063</v>
      </c>
      <c r="CA44" s="42">
        <f>BZ44-AY44</f>
        <v>-724</v>
      </c>
      <c r="CB44" s="43">
        <f>CA44/AY44</f>
        <v>-0.1512429496553165</v>
      </c>
      <c r="CC44" s="416">
        <v>8699</v>
      </c>
      <c r="CD44" s="42">
        <f>CC44-AZ44</f>
        <v>-557</v>
      </c>
      <c r="CE44" s="43">
        <f>CD44/AZ44</f>
        <v>-0.0601771823681936</v>
      </c>
      <c r="CF44" s="416">
        <v>136773</v>
      </c>
      <c r="CG44" s="42">
        <f>CF44-BA44</f>
        <v>-12589</v>
      </c>
      <c r="CH44" s="43">
        <f>CG44/BA44</f>
        <v>-0.08428515954526586</v>
      </c>
      <c r="CI44" s="416">
        <v>16176</v>
      </c>
      <c r="CJ44" s="42">
        <f>CI44-BB44</f>
        <v>-1967</v>
      </c>
      <c r="CK44" s="43">
        <f>CJ44/BB44</f>
        <v>-0.1084164691616601</v>
      </c>
      <c r="CL44" s="416">
        <v>22618</v>
      </c>
      <c r="CM44" s="42">
        <f>CL44-BC44</f>
        <v>214</v>
      </c>
      <c r="CN44" s="43">
        <f>CM44/BC44</f>
        <v>0.009551865738261025</v>
      </c>
      <c r="CO44" s="416">
        <v>28935</v>
      </c>
      <c r="CP44" s="42">
        <f>CO44-BD44</f>
        <v>1356</v>
      </c>
      <c r="CQ44" s="43">
        <f>CP44/BD44</f>
        <v>0.04916784509953225</v>
      </c>
      <c r="CR44" s="416">
        <v>67729</v>
      </c>
      <c r="CS44" s="42">
        <f>CR44-BE44</f>
        <v>-397</v>
      </c>
      <c r="CT44" s="43">
        <f>CS44/BE44</f>
        <v>-0.00582743739541438</v>
      </c>
      <c r="CU44" s="416">
        <v>204502</v>
      </c>
      <c r="CV44" s="42">
        <f>CU44-BF44</f>
        <v>-12986</v>
      </c>
      <c r="CW44" s="140">
        <f>CV44/BF44</f>
        <v>-0.05970904141837711</v>
      </c>
    </row>
    <row r="45" ht="17" customHeight="1">
      <c r="A45" t="s" s="71">
        <v>133</v>
      </c>
      <c r="B45" s="416">
        <v>0</v>
      </c>
      <c r="C45" s="416">
        <v>0</v>
      </c>
      <c r="D45" s="416">
        <v>0</v>
      </c>
      <c r="E45" s="416">
        <v>0</v>
      </c>
      <c r="F45" s="416">
        <v>0</v>
      </c>
      <c r="G45" s="416">
        <v>0</v>
      </c>
      <c r="H45" s="416">
        <v>7</v>
      </c>
      <c r="I45" s="416">
        <v>7</v>
      </c>
      <c r="J45" s="416">
        <v>7</v>
      </c>
      <c r="K45" s="416">
        <v>0</v>
      </c>
      <c r="L45" s="416">
        <v>0</v>
      </c>
      <c r="M45" s="416">
        <v>0</v>
      </c>
      <c r="N45" s="416">
        <v>0</v>
      </c>
      <c r="O45" s="416">
        <v>7</v>
      </c>
      <c r="P45" s="416">
        <v>0</v>
      </c>
      <c r="Q45" s="416">
        <v>0</v>
      </c>
      <c r="R45" s="416">
        <v>0</v>
      </c>
      <c r="S45" s="416">
        <v>0</v>
      </c>
      <c r="T45" s="416">
        <v>7</v>
      </c>
      <c r="U45" s="416">
        <v>0</v>
      </c>
      <c r="V45" s="416">
        <v>0</v>
      </c>
      <c r="W45" s="416">
        <v>0</v>
      </c>
      <c r="X45" s="416">
        <v>0</v>
      </c>
      <c r="Y45" s="416">
        <v>0</v>
      </c>
      <c r="Z45" s="416">
        <v>0</v>
      </c>
      <c r="AA45" s="416">
        <v>11</v>
      </c>
      <c r="AB45" s="416">
        <v>11</v>
      </c>
      <c r="AC45" s="416">
        <v>11</v>
      </c>
      <c r="AD45" s="416">
        <v>0</v>
      </c>
      <c r="AE45" s="416">
        <v>0</v>
      </c>
      <c r="AF45" s="416">
        <v>0</v>
      </c>
      <c r="AG45" s="416">
        <v>0</v>
      </c>
      <c r="AH45" s="416">
        <v>11</v>
      </c>
      <c r="AI45" s="416">
        <v>0</v>
      </c>
      <c r="AJ45" s="416">
        <v>0</v>
      </c>
      <c r="AK45" s="416">
        <v>0</v>
      </c>
      <c r="AL45" s="416">
        <v>0</v>
      </c>
      <c r="AM45" s="416">
        <v>11</v>
      </c>
      <c r="AN45" s="416">
        <v>0</v>
      </c>
      <c r="AO45" s="416">
        <v>0</v>
      </c>
      <c r="AP45" s="416">
        <v>0</v>
      </c>
      <c r="AQ45" s="416">
        <v>0</v>
      </c>
      <c r="AR45" s="416">
        <v>0</v>
      </c>
      <c r="AS45" s="416">
        <v>0</v>
      </c>
      <c r="AT45" s="416">
        <v>0</v>
      </c>
      <c r="AU45" s="416">
        <v>0</v>
      </c>
      <c r="AV45" s="416">
        <v>0</v>
      </c>
      <c r="AW45" s="416">
        <v>0</v>
      </c>
      <c r="AX45" s="416">
        <v>0</v>
      </c>
      <c r="AY45" s="416">
        <v>0</v>
      </c>
      <c r="AZ45" s="416">
        <v>0</v>
      </c>
      <c r="BA45" s="416">
        <v>0</v>
      </c>
      <c r="BB45" s="416">
        <v>0</v>
      </c>
      <c r="BC45" s="416">
        <v>0</v>
      </c>
      <c r="BD45" s="416">
        <v>0</v>
      </c>
      <c r="BE45" s="416">
        <v>0</v>
      </c>
      <c r="BF45" s="416">
        <v>0</v>
      </c>
      <c r="BG45" s="416">
        <v>-11</v>
      </c>
      <c r="BH45" s="314"/>
      <c r="BI45" s="416">
        <v>0</v>
      </c>
      <c r="BJ45" s="416">
        <v>0</v>
      </c>
      <c r="BK45" s="416">
        <v>0</v>
      </c>
      <c r="BL45" s="416">
        <v>0</v>
      </c>
      <c r="BM45" s="416">
        <v>0</v>
      </c>
      <c r="BN45" s="416">
        <v>0</v>
      </c>
      <c r="BO45" s="416">
        <v>0</v>
      </c>
      <c r="BP45" s="416">
        <v>0</v>
      </c>
      <c r="BQ45" s="416">
        <v>0</v>
      </c>
      <c r="BR45" s="416">
        <v>0</v>
      </c>
      <c r="BS45" s="314"/>
      <c r="BT45" s="416">
        <v>0</v>
      </c>
      <c r="BU45" s="416">
        <v>0</v>
      </c>
      <c r="BV45" s="314"/>
      <c r="BW45" s="416">
        <v>0</v>
      </c>
      <c r="BX45" s="42">
        <v>0</v>
      </c>
      <c r="BY45" s="43"/>
      <c r="BZ45" s="416">
        <v>0</v>
      </c>
      <c r="CA45" s="42">
        <f>BZ45-AY45</f>
        <v>0</v>
      </c>
      <c r="CB45" s="43">
        <f>CA45/AY45</f>
      </c>
      <c r="CC45" s="416">
        <v>0</v>
      </c>
      <c r="CD45" s="42">
        <f>CC45-AZ45</f>
        <v>0</v>
      </c>
      <c r="CE45" s="43">
        <f>CD45/AZ45</f>
      </c>
      <c r="CF45" s="416">
        <v>0</v>
      </c>
      <c r="CG45" s="42">
        <f>CF45-BA45</f>
        <v>0</v>
      </c>
      <c r="CH45" s="43">
        <f>CG45/BA45</f>
      </c>
      <c r="CI45" s="416">
        <v>0</v>
      </c>
      <c r="CJ45" s="42">
        <f>CI45-BB45</f>
        <v>0</v>
      </c>
      <c r="CK45" s="43">
        <f>CJ45/BB45</f>
      </c>
      <c r="CL45" s="416">
        <v>0</v>
      </c>
      <c r="CM45" s="42">
        <f>CL45-BC45</f>
        <v>0</v>
      </c>
      <c r="CN45" s="43">
        <f>CM45/BC45</f>
      </c>
      <c r="CO45" s="416">
        <v>0</v>
      </c>
      <c r="CP45" s="42">
        <f>CO45-BD45</f>
        <v>0</v>
      </c>
      <c r="CQ45" s="43">
        <f>CP45/BD45</f>
      </c>
      <c r="CR45" s="416">
        <v>0</v>
      </c>
      <c r="CS45" s="42">
        <f>CR45-BE45</f>
        <v>0</v>
      </c>
      <c r="CT45" s="43">
        <f>CS45/BE45</f>
      </c>
      <c r="CU45" s="416">
        <v>0</v>
      </c>
      <c r="CV45" s="42">
        <f>CU45-BF45</f>
        <v>0</v>
      </c>
      <c r="CW45" s="140">
        <f>CV45/BF45</f>
      </c>
    </row>
    <row r="46" ht="17" customHeight="1">
      <c r="A46" t="s" s="71">
        <v>90</v>
      </c>
      <c r="B46" s="416">
        <v>786.3174900000004</v>
      </c>
      <c r="C46" s="416">
        <v>749.2229800000005</v>
      </c>
      <c r="D46" s="416">
        <v>592.1280404999998</v>
      </c>
      <c r="E46" s="416">
        <v>2127.668510500001</v>
      </c>
      <c r="F46" s="416">
        <v>592.8249599999999</v>
      </c>
      <c r="G46" s="416">
        <v>348.5082000000002</v>
      </c>
      <c r="H46" s="416">
        <v>312.7080000000001</v>
      </c>
      <c r="I46" s="416">
        <v>1254.04116</v>
      </c>
      <c r="J46" s="416">
        <v>3381.709670500001</v>
      </c>
      <c r="K46" s="416">
        <v>213.5955199999999</v>
      </c>
      <c r="L46" s="416">
        <v>215.8956171027889</v>
      </c>
      <c r="M46" s="416">
        <v>556.6259677024805</v>
      </c>
      <c r="N46" s="416">
        <v>986.1171048052693</v>
      </c>
      <c r="O46" s="416">
        <v>4367.826775305270</v>
      </c>
      <c r="P46" s="416">
        <v>1499.985</v>
      </c>
      <c r="Q46" s="416">
        <v>2242.035683384603</v>
      </c>
      <c r="R46" s="416">
        <v>2837.558</v>
      </c>
      <c r="S46" s="416">
        <v>6579.578683384603</v>
      </c>
      <c r="T46" s="416">
        <v>10947.405458689873</v>
      </c>
      <c r="U46" s="416">
        <v>2982.58688</v>
      </c>
      <c r="V46" s="416">
        <v>2912.7239</v>
      </c>
      <c r="W46" s="416">
        <v>2616.2123511</v>
      </c>
      <c r="X46" s="416">
        <v>8511.523131099999</v>
      </c>
      <c r="Y46" s="416">
        <v>1930.39998</v>
      </c>
      <c r="Z46" s="416">
        <v>808.9054000000001</v>
      </c>
      <c r="AA46" s="416">
        <v>324.0221999999999</v>
      </c>
      <c r="AB46" s="416">
        <v>3063.32758</v>
      </c>
      <c r="AC46" s="416">
        <v>11574.8507111</v>
      </c>
      <c r="AD46" s="416">
        <v>110.3762099999999</v>
      </c>
      <c r="AE46" s="416">
        <v>9.420626110124431</v>
      </c>
      <c r="AF46" s="416">
        <v>589.6784739990144</v>
      </c>
      <c r="AG46" s="416">
        <v>709.4753101091387</v>
      </c>
      <c r="AH46" s="416">
        <v>12284.326021209137</v>
      </c>
      <c r="AI46" s="416">
        <v>1438.686</v>
      </c>
      <c r="AJ46" s="416">
        <v>1721.033933767291</v>
      </c>
      <c r="AK46" s="416">
        <v>0</v>
      </c>
      <c r="AL46" s="416">
        <v>3159.719933767291</v>
      </c>
      <c r="AM46" s="416">
        <v>15444.045954976427</v>
      </c>
      <c r="AN46" s="416">
        <v>2594.621795396906</v>
      </c>
      <c r="AO46" s="416">
        <v>2415.287009148939</v>
      </c>
      <c r="AP46" s="416">
        <v>2184.8428058</v>
      </c>
      <c r="AQ46" s="416">
        <v>7194.751610345846</v>
      </c>
      <c r="AR46" s="416">
        <v>1493.216801478286</v>
      </c>
      <c r="AS46" s="416">
        <v>1056.466818577919</v>
      </c>
      <c r="AT46" s="416">
        <v>311.2822000000001</v>
      </c>
      <c r="AU46" s="416">
        <v>2860.965820056205</v>
      </c>
      <c r="AV46" s="416">
        <v>10055.717430402050</v>
      </c>
      <c r="AW46" s="416">
        <v>121.8106257142857</v>
      </c>
      <c r="AX46" s="416">
        <v>4.2</v>
      </c>
      <c r="AY46" s="416">
        <v>1126.5188</v>
      </c>
      <c r="AZ46" s="416">
        <v>1252.529425714286</v>
      </c>
      <c r="BA46" s="416">
        <v>11308.246856116335</v>
      </c>
      <c r="BB46" s="416">
        <v>1771.796494201375</v>
      </c>
      <c r="BC46" s="416">
        <v>1974.037788540598</v>
      </c>
      <c r="BD46" s="416">
        <v>2132.8</v>
      </c>
      <c r="BE46" s="416">
        <v>5878.634282741973</v>
      </c>
      <c r="BF46" s="416">
        <v>17186.881138858309</v>
      </c>
      <c r="BG46" s="416">
        <v>1742.835183881882</v>
      </c>
      <c r="BH46" s="314">
        <v>0.1128483552148651</v>
      </c>
      <c r="BI46" s="416">
        <v>2566.2</v>
      </c>
      <c r="BJ46" s="416">
        <v>2017</v>
      </c>
      <c r="BK46" s="416">
        <v>2403.5</v>
      </c>
      <c r="BL46" s="416">
        <v>6986.7</v>
      </c>
      <c r="BM46" s="416">
        <v>1665.127888120989</v>
      </c>
      <c r="BN46" s="416">
        <v>1195.5</v>
      </c>
      <c r="BO46" s="416">
        <v>445.7</v>
      </c>
      <c r="BP46" s="416">
        <v>3306.327888120989</v>
      </c>
      <c r="BQ46" s="416">
        <v>10293.027888120989</v>
      </c>
      <c r="BR46" s="416">
        <v>237.3104577189388</v>
      </c>
      <c r="BS46" s="314">
        <v>0.02359955511493033</v>
      </c>
      <c r="BT46" s="416">
        <v>128</v>
      </c>
      <c r="BU46" s="416">
        <v>6.189374285714266</v>
      </c>
      <c r="BV46" s="314">
        <v>0.05081144809346781</v>
      </c>
      <c r="BW46" s="416">
        <v>114</v>
      </c>
      <c r="BX46" s="42">
        <v>109.8</v>
      </c>
      <c r="BY46" s="43">
        <v>26.14285714285714</v>
      </c>
      <c r="BZ46" s="416">
        <v>586.7</v>
      </c>
      <c r="CA46" s="42">
        <f>BZ46-AY46</f>
        <v>-539.8187999999998</v>
      </c>
      <c r="CB46" s="43">
        <f>CA46/AY46</f>
        <v>-0.4791920028320876</v>
      </c>
      <c r="CC46" s="416">
        <v>828.7</v>
      </c>
      <c r="CD46" s="42">
        <f>CC46-AZ46</f>
        <v>-423.8294257142857</v>
      </c>
      <c r="CE46" s="43">
        <f>CD46/AZ46</f>
        <v>-0.3383788173060976</v>
      </c>
      <c r="CF46" s="416">
        <v>11121.727888120990</v>
      </c>
      <c r="CG46" s="42">
        <f>CF46-BA46</f>
        <v>-186.5189679953455</v>
      </c>
      <c r="CH46" s="43">
        <f>CG46/BA46</f>
        <v>-0.0164940658236924</v>
      </c>
      <c r="CI46" s="416">
        <v>1422.1</v>
      </c>
      <c r="CJ46" s="42">
        <f>CI46-BB46</f>
        <v>-349.6964942013749</v>
      </c>
      <c r="CK46" s="43">
        <f>CJ46/BB46</f>
        <v>-0.1973683181707605</v>
      </c>
      <c r="CL46" s="416">
        <v>1922.7</v>
      </c>
      <c r="CM46" s="42">
        <f>CL46-BC46</f>
        <v>-51.33778854059756</v>
      </c>
      <c r="CN46" s="43">
        <f>CM46/BC46</f>
        <v>-0.0260064872306986</v>
      </c>
      <c r="CO46" s="416">
        <v>2630.6</v>
      </c>
      <c r="CP46" s="42">
        <f>CO46-BD46</f>
        <v>497.7999999999997</v>
      </c>
      <c r="CQ46" s="43">
        <f>CP46/BD46</f>
        <v>0.2334021005251311</v>
      </c>
      <c r="CR46" s="416">
        <v>5975.4</v>
      </c>
      <c r="CS46" s="42">
        <f>CR46-BE46</f>
        <v>96.7657172580266</v>
      </c>
      <c r="CT46" s="43">
        <f>CS46/BE46</f>
        <v>0.01646057784919598</v>
      </c>
      <c r="CU46" s="416">
        <v>17097.127888120987</v>
      </c>
      <c r="CV46" s="42">
        <f>CU46-BF46</f>
        <v>-89.75325073732165</v>
      </c>
      <c r="CW46" s="140">
        <f>CV46/BF46</f>
        <v>-0.005222195348427468</v>
      </c>
    </row>
    <row r="47" ht="17" customHeight="1">
      <c r="A47" t="s" s="61">
        <v>91</v>
      </c>
      <c r="B47" s="414">
        <v>27619.145500000006</v>
      </c>
      <c r="C47" s="414">
        <v>28474.715174950481</v>
      </c>
      <c r="D47" s="414">
        <v>24099</v>
      </c>
      <c r="E47" s="414">
        <v>90155.718000000008</v>
      </c>
      <c r="F47" s="414">
        <v>18397.3984</v>
      </c>
      <c r="G47" s="414">
        <v>12064.8536</v>
      </c>
      <c r="H47" s="414">
        <v>7625.999999999999</v>
      </c>
      <c r="I47" s="414">
        <v>46124.003700000008</v>
      </c>
      <c r="J47" s="414">
        <v>136279.7217</v>
      </c>
      <c r="K47" s="414">
        <v>3116</v>
      </c>
      <c r="L47" s="414">
        <v>2016.0156</v>
      </c>
      <c r="M47" s="414">
        <v>7378</v>
      </c>
      <c r="N47" s="414">
        <v>14008.321</v>
      </c>
      <c r="O47" s="414">
        <v>150288.0427</v>
      </c>
      <c r="P47" s="414">
        <v>17043</v>
      </c>
      <c r="Q47" s="414">
        <v>23254</v>
      </c>
      <c r="R47" s="414">
        <v>28800.3034</v>
      </c>
      <c r="S47" s="414">
        <v>84127.0132</v>
      </c>
      <c r="T47" s="414">
        <v>234415.0559</v>
      </c>
      <c r="U47" s="414">
        <v>26728.404</v>
      </c>
      <c r="V47" s="414">
        <v>26900</v>
      </c>
      <c r="W47" s="414">
        <v>27561</v>
      </c>
      <c r="X47" s="414">
        <v>102340.6798</v>
      </c>
      <c r="Y47" s="414">
        <v>18840.274</v>
      </c>
      <c r="Z47" s="414">
        <v>12893</v>
      </c>
      <c r="AA47" s="414">
        <v>5436.636299999999</v>
      </c>
      <c r="AB47" s="414">
        <v>43873.2306</v>
      </c>
      <c r="AC47" s="414">
        <v>146213.9104</v>
      </c>
      <c r="AD47" s="414">
        <v>2135</v>
      </c>
      <c r="AE47" s="414">
        <v>2916</v>
      </c>
      <c r="AF47" s="414">
        <v>7753</v>
      </c>
      <c r="AG47" s="414">
        <v>14020.9146</v>
      </c>
      <c r="AH47" s="414">
        <v>160234.825</v>
      </c>
      <c r="AI47" s="414">
        <v>14108</v>
      </c>
      <c r="AJ47" s="414">
        <v>19982</v>
      </c>
      <c r="AK47" s="414">
        <v>26584.7672</v>
      </c>
      <c r="AL47" s="414">
        <v>78159.852399999989</v>
      </c>
      <c r="AM47" s="416">
        <v>238394.6774</v>
      </c>
      <c r="AN47" s="414">
        <v>27600.0434</v>
      </c>
      <c r="AO47" s="414">
        <v>25930.96068</v>
      </c>
      <c r="AP47" s="414">
        <v>23769.5721</v>
      </c>
      <c r="AQ47" s="414">
        <v>77300.57618</v>
      </c>
      <c r="AR47" s="414">
        <v>16184.8947</v>
      </c>
      <c r="AS47" s="414">
        <v>12218</v>
      </c>
      <c r="AT47" s="414">
        <v>6920</v>
      </c>
      <c r="AU47" s="414">
        <v>35322.8947</v>
      </c>
      <c r="AV47" s="414">
        <v>112623.47088</v>
      </c>
      <c r="AW47" s="414">
        <v>2182</v>
      </c>
      <c r="AX47" s="414">
        <v>2904</v>
      </c>
      <c r="AY47" s="414">
        <v>7202.691200000001</v>
      </c>
      <c r="AZ47" s="414">
        <v>12288.6912</v>
      </c>
      <c r="BA47" s="414">
        <v>124912.16208</v>
      </c>
      <c r="BB47" s="414">
        <v>16433</v>
      </c>
      <c r="BC47" s="414">
        <v>22100</v>
      </c>
      <c r="BD47" s="414">
        <v>23572</v>
      </c>
      <c r="BE47" s="414">
        <v>62105</v>
      </c>
      <c r="BF47" s="416">
        <v>187017.16208</v>
      </c>
      <c r="BG47" s="414">
        <v>-51377.515320000006</v>
      </c>
      <c r="BH47" s="420">
        <v>-0.2155145235637715</v>
      </c>
      <c r="BI47" s="414">
        <v>28144</v>
      </c>
      <c r="BJ47" s="414">
        <v>21041</v>
      </c>
      <c r="BK47" s="414">
        <v>22326</v>
      </c>
      <c r="BL47" s="414">
        <v>71511</v>
      </c>
      <c r="BM47" s="414">
        <v>16382</v>
      </c>
      <c r="BN47" s="414">
        <v>11708</v>
      </c>
      <c r="BO47" s="414">
        <v>6188</v>
      </c>
      <c r="BP47" s="414">
        <v>34278</v>
      </c>
      <c r="BQ47" s="414">
        <v>105789</v>
      </c>
      <c r="BR47" s="414">
        <v>-6834.470879999979</v>
      </c>
      <c r="BS47" s="420">
        <v>-0.06068425015316825</v>
      </c>
      <c r="BT47" s="414">
        <v>2563</v>
      </c>
      <c r="BU47" s="414">
        <v>381</v>
      </c>
      <c r="BV47" s="420">
        <v>0.1746104491292392</v>
      </c>
      <c r="BW47" s="414">
        <v>2204</v>
      </c>
      <c r="BX47" s="42">
        <v>-700</v>
      </c>
      <c r="BY47" s="43">
        <v>-0.2410468319559229</v>
      </c>
      <c r="BZ47" s="416">
        <v>4669</v>
      </c>
      <c r="CA47" s="42">
        <f>BZ47-AY47</f>
        <v>-2533.691200000001</v>
      </c>
      <c r="CB47" s="43">
        <f>CA47/AY47</f>
        <v>-0.3517700717198595</v>
      </c>
      <c r="CC47" s="416">
        <v>9436</v>
      </c>
      <c r="CD47" s="42">
        <f>CC47-AZ47</f>
        <v>-2852.691200000001</v>
      </c>
      <c r="CE47" s="43">
        <f>CD47/AZ47</f>
        <v>-0.2321395463171864</v>
      </c>
      <c r="CF47" s="416">
        <v>115225</v>
      </c>
      <c r="CG47" s="42">
        <f>CF47-BA47</f>
        <v>-9687.162079999980</v>
      </c>
      <c r="CH47" s="43">
        <f>CG47/BA47</f>
        <v>-0.07755179254519538</v>
      </c>
      <c r="CI47" s="416">
        <v>14901</v>
      </c>
      <c r="CJ47" s="42">
        <f>CI47-BB47</f>
        <v>-1532</v>
      </c>
      <c r="CK47" s="43">
        <f>CJ47/BB47</f>
        <v>-0.09322704314489137</v>
      </c>
      <c r="CL47" s="416">
        <v>22252</v>
      </c>
      <c r="CM47" s="42">
        <f>CL47-BC47</f>
        <v>152</v>
      </c>
      <c r="CN47" s="43">
        <f>CM47/BC47</f>
        <v>0.006877828054298643</v>
      </c>
      <c r="CO47" s="416">
        <v>27945</v>
      </c>
      <c r="CP47" s="42">
        <f>CO47-BD47</f>
        <v>4373</v>
      </c>
      <c r="CQ47" s="43">
        <f>CP47/BD47</f>
        <v>0.1855167147463092</v>
      </c>
      <c r="CR47" s="416">
        <v>65098</v>
      </c>
      <c r="CS47" s="42">
        <f>CR47-BE47</f>
        <v>2993</v>
      </c>
      <c r="CT47" s="43">
        <f>CS47/BE47</f>
        <v>0.04819257708719105</v>
      </c>
      <c r="CU47" s="416">
        <v>180323</v>
      </c>
      <c r="CV47" s="42">
        <f>CU47-BF47</f>
        <v>-6694.162079999980</v>
      </c>
      <c r="CW47" s="140">
        <f>CV47/BF47</f>
        <v>-0.03579437312355553</v>
      </c>
    </row>
    <row r="48" ht="17" customHeight="1">
      <c r="A48" t="s" s="71">
        <v>92</v>
      </c>
      <c r="B48" s="416">
        <v>27619.145500000006</v>
      </c>
      <c r="C48" s="416">
        <v>28474.715174950481</v>
      </c>
      <c r="D48" s="416">
        <v>24099</v>
      </c>
      <c r="E48" s="416">
        <v>90155.718000000008</v>
      </c>
      <c r="F48" s="416">
        <v>18397.3984</v>
      </c>
      <c r="G48" s="416">
        <v>12064.8536</v>
      </c>
      <c r="H48" s="416">
        <v>7625.999999999999</v>
      </c>
      <c r="I48" s="416">
        <v>46124.003700000008</v>
      </c>
      <c r="J48" s="416">
        <v>136279.7217</v>
      </c>
      <c r="K48" s="416">
        <v>3116</v>
      </c>
      <c r="L48" s="416">
        <v>2016.0156</v>
      </c>
      <c r="M48" s="416">
        <v>7378</v>
      </c>
      <c r="N48" s="416">
        <v>14008.321</v>
      </c>
      <c r="O48" s="416">
        <v>150288.0427</v>
      </c>
      <c r="P48" s="416">
        <v>17043</v>
      </c>
      <c r="Q48" s="416">
        <v>23254</v>
      </c>
      <c r="R48" s="416">
        <v>28800.3034</v>
      </c>
      <c r="S48" s="416">
        <v>84127.0132</v>
      </c>
      <c r="T48" s="416">
        <v>234415.0559</v>
      </c>
      <c r="U48" s="416">
        <v>26728.404</v>
      </c>
      <c r="V48" s="416">
        <v>26900</v>
      </c>
      <c r="W48" s="416">
        <v>27561</v>
      </c>
      <c r="X48" s="416">
        <v>102340.6798</v>
      </c>
      <c r="Y48" s="416">
        <v>18840.274</v>
      </c>
      <c r="Z48" s="416">
        <v>12893</v>
      </c>
      <c r="AA48" s="416">
        <v>5436.636299999999</v>
      </c>
      <c r="AB48" s="416">
        <v>43873.2306</v>
      </c>
      <c r="AC48" s="416">
        <v>146213.9104</v>
      </c>
      <c r="AD48" s="416">
        <v>2135</v>
      </c>
      <c r="AE48" s="416">
        <v>2916</v>
      </c>
      <c r="AF48" s="416">
        <v>7753</v>
      </c>
      <c r="AG48" s="416">
        <v>14020.9146</v>
      </c>
      <c r="AH48" s="416">
        <v>160234.825</v>
      </c>
      <c r="AI48" s="416">
        <v>14108</v>
      </c>
      <c r="AJ48" s="416">
        <v>19982</v>
      </c>
      <c r="AK48" s="416">
        <v>26584.7672</v>
      </c>
      <c r="AL48" s="416">
        <v>78159.852399999989</v>
      </c>
      <c r="AM48" s="416">
        <v>238394.6774</v>
      </c>
      <c r="AN48" s="416">
        <v>27600.0434</v>
      </c>
      <c r="AO48" s="416">
        <v>25930.96068</v>
      </c>
      <c r="AP48" s="416">
        <v>23769.5721</v>
      </c>
      <c r="AQ48" s="416">
        <v>77300.57618</v>
      </c>
      <c r="AR48" s="416">
        <v>16184.8947</v>
      </c>
      <c r="AS48" s="416">
        <v>12218</v>
      </c>
      <c r="AT48" s="416">
        <v>6920</v>
      </c>
      <c r="AU48" s="416">
        <v>35322.8947</v>
      </c>
      <c r="AV48" s="416">
        <v>112623.47088</v>
      </c>
      <c r="AW48" s="416">
        <v>2182</v>
      </c>
      <c r="AX48" s="416">
        <v>2904</v>
      </c>
      <c r="AY48" s="416">
        <v>7202.691200000001</v>
      </c>
      <c r="AZ48" s="416">
        <v>12288.6912</v>
      </c>
      <c r="BA48" s="422">
        <v>124912.16208</v>
      </c>
      <c r="BB48" s="422">
        <v>16433</v>
      </c>
      <c r="BC48" s="422">
        <v>22100</v>
      </c>
      <c r="BD48" s="422">
        <v>23572</v>
      </c>
      <c r="BE48" s="422">
        <v>62105</v>
      </c>
      <c r="BF48" s="422">
        <v>187017.16208</v>
      </c>
      <c r="BG48" s="416">
        <v>-51377.515320000006</v>
      </c>
      <c r="BH48" s="314">
        <v>-0.2155145235637715</v>
      </c>
      <c r="BI48" s="422">
        <v>28144</v>
      </c>
      <c r="BJ48" s="422">
        <v>21041</v>
      </c>
      <c r="BK48" s="422">
        <v>22326</v>
      </c>
      <c r="BL48" s="422">
        <v>71511</v>
      </c>
      <c r="BM48" s="422">
        <v>16382</v>
      </c>
      <c r="BN48" s="422">
        <v>11708</v>
      </c>
      <c r="BO48" s="422">
        <v>6188</v>
      </c>
      <c r="BP48" s="422">
        <v>34278</v>
      </c>
      <c r="BQ48" s="422">
        <v>105789</v>
      </c>
      <c r="BR48" s="416">
        <v>-6834.470879999979</v>
      </c>
      <c r="BS48" s="314">
        <v>-0.06068425015316825</v>
      </c>
      <c r="BT48" s="422">
        <v>2563</v>
      </c>
      <c r="BU48" s="416">
        <v>381</v>
      </c>
      <c r="BV48" s="314">
        <v>0.1746104491292392</v>
      </c>
      <c r="BW48" s="422">
        <v>2204</v>
      </c>
      <c r="BX48" s="42">
        <v>-700</v>
      </c>
      <c r="BY48" s="43">
        <v>-0.2410468319559229</v>
      </c>
      <c r="BZ48" s="416">
        <v>4669</v>
      </c>
      <c r="CA48" s="42">
        <f>BZ48-AY48</f>
        <v>-2533.691200000001</v>
      </c>
      <c r="CB48" s="43">
        <f>CA48/AY48</f>
        <v>-0.3517700717198595</v>
      </c>
      <c r="CC48" s="416">
        <v>9436</v>
      </c>
      <c r="CD48" s="42">
        <f>CC48-AZ48</f>
        <v>-2852.691200000001</v>
      </c>
      <c r="CE48" s="43">
        <f>CD48/AZ48</f>
        <v>-0.2321395463171864</v>
      </c>
      <c r="CF48" s="416">
        <v>115225</v>
      </c>
      <c r="CG48" s="42">
        <f>CF48-BA48</f>
        <v>-9687.162079999980</v>
      </c>
      <c r="CH48" s="43">
        <f>CG48/BA48</f>
        <v>-0.07755179254519538</v>
      </c>
      <c r="CI48" s="416">
        <v>14901</v>
      </c>
      <c r="CJ48" s="42">
        <f>CI48-BB48</f>
        <v>-1532</v>
      </c>
      <c r="CK48" s="43">
        <f>CJ48/BB48</f>
        <v>-0.09322704314489137</v>
      </c>
      <c r="CL48" s="416">
        <v>22252</v>
      </c>
      <c r="CM48" s="42">
        <f>CL48-BC48</f>
        <v>152</v>
      </c>
      <c r="CN48" s="43">
        <f>CM48/BC48</f>
        <v>0.006877828054298643</v>
      </c>
      <c r="CO48" s="416">
        <v>27945</v>
      </c>
      <c r="CP48" s="42">
        <f>CO48-BD48</f>
        <v>4373</v>
      </c>
      <c r="CQ48" s="43">
        <f>CP48/BD48</f>
        <v>0.1855167147463092</v>
      </c>
      <c r="CR48" s="416">
        <v>65098</v>
      </c>
      <c r="CS48" s="42">
        <f>CR48-BE48</f>
        <v>2993</v>
      </c>
      <c r="CT48" s="43">
        <f>CS48/BE48</f>
        <v>0.04819257708719105</v>
      </c>
      <c r="CU48" s="416">
        <v>180323</v>
      </c>
      <c r="CV48" s="42">
        <f>CU48-BF48</f>
        <v>-6694.162079999980</v>
      </c>
      <c r="CW48" s="140">
        <f>CV48/BF48</f>
        <v>-0.03579437312355553</v>
      </c>
    </row>
    <row r="49" ht="17" customHeight="1">
      <c r="A49" t="s" s="71">
        <v>93</v>
      </c>
      <c r="B49" s="416">
        <v>3264.0103</v>
      </c>
      <c r="C49" s="416">
        <v>3019.715174950486</v>
      </c>
      <c r="D49" s="416">
        <v>2868</v>
      </c>
      <c r="E49" s="416">
        <v>19114.5828</v>
      </c>
      <c r="F49" s="416">
        <v>1570.0945</v>
      </c>
      <c r="G49" s="416">
        <v>0</v>
      </c>
      <c r="H49" s="416">
        <v>0</v>
      </c>
      <c r="I49" s="416">
        <v>4948.2425</v>
      </c>
      <c r="J49" s="416">
        <v>24062.8253</v>
      </c>
      <c r="K49" s="416">
        <v>0</v>
      </c>
      <c r="L49" s="416">
        <v>84.01560000000001</v>
      </c>
      <c r="M49" s="416">
        <v>0</v>
      </c>
      <c r="N49" s="416">
        <v>508.0246</v>
      </c>
      <c r="O49" s="416">
        <v>24570.8499</v>
      </c>
      <c r="P49" s="416">
        <v>728</v>
      </c>
      <c r="Q49" s="416">
        <v>2975</v>
      </c>
      <c r="R49" s="416">
        <v>3368.4149</v>
      </c>
      <c r="S49" s="416">
        <v>14540.3956</v>
      </c>
      <c r="T49" s="416">
        <v>39111.2455</v>
      </c>
      <c r="U49" s="416">
        <v>3372.9645</v>
      </c>
      <c r="V49" s="416">
        <v>3060</v>
      </c>
      <c r="W49" s="416">
        <v>2858.000000000001</v>
      </c>
      <c r="X49" s="416">
        <v>20288.5238</v>
      </c>
      <c r="Y49" s="416">
        <v>1577.274</v>
      </c>
      <c r="Z49" s="416">
        <v>0</v>
      </c>
      <c r="AA49" s="416">
        <v>0</v>
      </c>
      <c r="AB49" s="416">
        <v>5226.160400000001</v>
      </c>
      <c r="AC49" s="416">
        <v>25514.6842</v>
      </c>
      <c r="AD49" s="416">
        <v>0</v>
      </c>
      <c r="AE49" s="416">
        <v>0</v>
      </c>
      <c r="AF49" s="416">
        <v>81.99999999999997</v>
      </c>
      <c r="AG49" s="416">
        <v>322.0046</v>
      </c>
      <c r="AH49" s="416">
        <v>25836.6888</v>
      </c>
      <c r="AI49" s="416">
        <v>681</v>
      </c>
      <c r="AJ49" s="416">
        <v>2441</v>
      </c>
      <c r="AK49" s="416">
        <v>2842.4682</v>
      </c>
      <c r="AL49" s="416">
        <v>13936.4895</v>
      </c>
      <c r="AM49" s="416">
        <v>39773.1783</v>
      </c>
      <c r="AN49" s="416">
        <v>3447.0434</v>
      </c>
      <c r="AO49" s="416">
        <v>2985</v>
      </c>
      <c r="AP49" s="416">
        <v>2606.3625</v>
      </c>
      <c r="AQ49" s="416">
        <v>9038.4059</v>
      </c>
      <c r="AR49" s="416">
        <v>1094.8238</v>
      </c>
      <c r="AS49" s="416">
        <v>0</v>
      </c>
      <c r="AT49" s="416">
        <v>0</v>
      </c>
      <c r="AU49" s="416">
        <v>1094.8238</v>
      </c>
      <c r="AV49" s="416">
        <v>10133.2297</v>
      </c>
      <c r="AW49" s="416">
        <v>0</v>
      </c>
      <c r="AX49" s="416">
        <v>0</v>
      </c>
      <c r="AY49" s="416">
        <v>0</v>
      </c>
      <c r="AZ49" s="416">
        <v>0</v>
      </c>
      <c r="BA49" s="416">
        <v>10133.2297</v>
      </c>
      <c r="BB49" s="416">
        <v>1177</v>
      </c>
      <c r="BC49" s="416">
        <v>3031</v>
      </c>
      <c r="BD49" s="416">
        <v>3349</v>
      </c>
      <c r="BE49" s="416">
        <v>7557</v>
      </c>
      <c r="BF49" s="416">
        <v>17690.2297</v>
      </c>
      <c r="BG49" s="416">
        <v>-22082.9486</v>
      </c>
      <c r="BH49" s="314">
        <v>-0.5552221256604981</v>
      </c>
      <c r="BI49" s="416">
        <v>3253</v>
      </c>
      <c r="BJ49" s="416">
        <v>2895</v>
      </c>
      <c r="BK49" s="416">
        <v>2848</v>
      </c>
      <c r="BL49" s="416">
        <v>8996</v>
      </c>
      <c r="BM49" s="416">
        <v>993</v>
      </c>
      <c r="BN49" s="416">
        <v>0</v>
      </c>
      <c r="BO49" s="416">
        <v>0</v>
      </c>
      <c r="BP49" s="416">
        <v>993</v>
      </c>
      <c r="BQ49" s="416">
        <v>9989</v>
      </c>
      <c r="BR49" s="416">
        <v>-144.2296999999999</v>
      </c>
      <c r="BS49" s="314">
        <v>-0.01423333964293732</v>
      </c>
      <c r="BT49" s="416">
        <v>0</v>
      </c>
      <c r="BU49" s="416">
        <v>0</v>
      </c>
      <c r="BV49" s="314"/>
      <c r="BW49" s="416">
        <v>0</v>
      </c>
      <c r="BX49" s="42">
        <v>0</v>
      </c>
      <c r="BY49" s="43"/>
      <c r="BZ49" s="416">
        <v>0</v>
      </c>
      <c r="CA49" s="42">
        <f>BZ49-AY49</f>
        <v>0</v>
      </c>
      <c r="CB49" s="43">
        <f>CA49/AY49</f>
      </c>
      <c r="CC49" s="416">
        <v>0</v>
      </c>
      <c r="CD49" s="42">
        <f>CC49-AZ49</f>
        <v>0</v>
      </c>
      <c r="CE49" s="43">
        <f>CD49/AZ49</f>
      </c>
      <c r="CF49" s="416">
        <v>9989</v>
      </c>
      <c r="CG49" s="42">
        <f>CF49-BA49</f>
        <v>-144.2296999999999</v>
      </c>
      <c r="CH49" s="43">
        <f>CG49/BA49</f>
        <v>-0.01423333964293732</v>
      </c>
      <c r="CI49" s="416">
        <v>267</v>
      </c>
      <c r="CJ49" s="42">
        <f>CI49-BB49</f>
        <v>-910</v>
      </c>
      <c r="CK49" s="43">
        <f>CJ49/BB49</f>
        <v>-0.7731520815632965</v>
      </c>
      <c r="CL49" s="416">
        <v>2743</v>
      </c>
      <c r="CM49" s="42">
        <f>CL49-BC49</f>
        <v>-288</v>
      </c>
      <c r="CN49" s="43">
        <f>CM49/BC49</f>
        <v>-0.09501814582645991</v>
      </c>
      <c r="CO49" s="416">
        <v>3236</v>
      </c>
      <c r="CP49" s="42">
        <f>CO49-BD49</f>
        <v>-113</v>
      </c>
      <c r="CQ49" s="43">
        <f>CP49/BD49</f>
        <v>-0.03374141534786503</v>
      </c>
      <c r="CR49" s="416">
        <v>6246</v>
      </c>
      <c r="CS49" s="42">
        <f>CR49-BE49</f>
        <v>-1311</v>
      </c>
      <c r="CT49" s="43">
        <f>CS49/BE49</f>
        <v>-0.1734815402937674</v>
      </c>
      <c r="CU49" s="416">
        <v>16235</v>
      </c>
      <c r="CV49" s="42">
        <f>CU49-BF49</f>
        <v>-1455.2297</v>
      </c>
      <c r="CW49" s="140">
        <f>CV49/BF49</f>
        <v>-0.08226177526682991</v>
      </c>
    </row>
    <row r="50" ht="17" customHeight="1">
      <c r="A50" t="s" s="71">
        <v>134</v>
      </c>
      <c r="B50" s="24"/>
      <c r="C50" s="24"/>
      <c r="D50" s="24"/>
      <c r="E50" s="24"/>
      <c r="F50" s="24"/>
      <c r="G50" s="24"/>
      <c r="H50" s="24"/>
      <c r="I50" s="24"/>
      <c r="J50" s="416">
        <v>0</v>
      </c>
      <c r="K50" s="24"/>
      <c r="L50" s="24"/>
      <c r="M50" s="24"/>
      <c r="N50" s="24"/>
      <c r="O50" s="416">
        <v>0</v>
      </c>
      <c r="P50" s="24"/>
      <c r="Q50" s="24"/>
      <c r="R50" s="24"/>
      <c r="S50" s="24"/>
      <c r="T50" s="416">
        <v>0</v>
      </c>
      <c r="U50" s="24"/>
      <c r="V50" s="24"/>
      <c r="W50" s="24"/>
      <c r="X50" s="24"/>
      <c r="Y50" s="24"/>
      <c r="Z50" s="24"/>
      <c r="AA50" s="24"/>
      <c r="AB50" s="24"/>
      <c r="AC50" s="416">
        <v>0</v>
      </c>
      <c r="AD50" s="24"/>
      <c r="AE50" s="24"/>
      <c r="AF50" s="24"/>
      <c r="AG50" s="24"/>
      <c r="AH50" s="416">
        <v>0</v>
      </c>
      <c r="AI50" s="24"/>
      <c r="AJ50" s="24"/>
      <c r="AK50" s="24"/>
      <c r="AL50" s="24"/>
      <c r="AM50" s="416">
        <v>0</v>
      </c>
      <c r="AN50" s="24"/>
      <c r="AO50" s="24"/>
      <c r="AP50" s="24"/>
      <c r="AQ50" s="24"/>
      <c r="AR50" s="24"/>
      <c r="AS50" s="24"/>
      <c r="AT50" s="24"/>
      <c r="AU50" s="24"/>
      <c r="AV50" s="416">
        <v>0</v>
      </c>
      <c r="AW50" s="24"/>
      <c r="AX50" s="24"/>
      <c r="AY50" s="24"/>
      <c r="AZ50" s="24"/>
      <c r="BA50" s="416">
        <v>0</v>
      </c>
      <c r="BB50" s="24"/>
      <c r="BC50" s="24"/>
      <c r="BD50" s="24"/>
      <c r="BE50" s="416">
        <v>0</v>
      </c>
      <c r="BF50" s="416">
        <v>0</v>
      </c>
      <c r="BG50" s="416">
        <v>0</v>
      </c>
      <c r="BH50" s="314"/>
      <c r="BI50" s="24"/>
      <c r="BJ50" s="24"/>
      <c r="BK50" s="24"/>
      <c r="BL50" s="24"/>
      <c r="BM50" s="24"/>
      <c r="BN50" s="24"/>
      <c r="BO50" s="24"/>
      <c r="BP50" s="24"/>
      <c r="BQ50" s="416">
        <v>0</v>
      </c>
      <c r="BR50" s="416">
        <v>0</v>
      </c>
      <c r="BS50" s="314"/>
      <c r="BT50" s="416">
        <v>0</v>
      </c>
      <c r="BU50" s="416">
        <v>0</v>
      </c>
      <c r="BV50" s="314"/>
      <c r="BW50" s="416">
        <v>0</v>
      </c>
      <c r="BX50" s="42">
        <v>0</v>
      </c>
      <c r="BY50" s="43"/>
      <c r="BZ50" s="416">
        <v>0</v>
      </c>
      <c r="CA50" s="42">
        <f>BZ50-AY50</f>
        <v>0</v>
      </c>
      <c r="CB50" s="43">
        <f>CA50/AY50</f>
      </c>
      <c r="CC50" s="24"/>
      <c r="CD50" s="42">
        <f>CC50-AZ50</f>
        <v>0</v>
      </c>
      <c r="CE50" s="43">
        <f>CD50/AZ50</f>
      </c>
      <c r="CF50" s="416">
        <v>0</v>
      </c>
      <c r="CG50" s="42">
        <f>CF50-BA50</f>
        <v>0</v>
      </c>
      <c r="CH50" s="43">
        <f>CG50/BA50</f>
      </c>
      <c r="CI50" s="24"/>
      <c r="CJ50" s="42">
        <f>CI50-BB50</f>
        <v>0</v>
      </c>
      <c r="CK50" s="43">
        <f>CJ50/BB50</f>
      </c>
      <c r="CL50" s="24"/>
      <c r="CM50" s="42">
        <f>CL50-BC50</f>
        <v>0</v>
      </c>
      <c r="CN50" s="43">
        <f>CM50/BC50</f>
      </c>
      <c r="CO50" s="24"/>
      <c r="CP50" s="42">
        <f>CO50-BD50</f>
        <v>0</v>
      </c>
      <c r="CQ50" s="43">
        <f>CP50/BD50</f>
      </c>
      <c r="CR50" s="24"/>
      <c r="CS50" s="42">
        <f>CR50-BE50</f>
        <v>0</v>
      </c>
      <c r="CT50" s="43">
        <f>CS50/BE50</f>
      </c>
      <c r="CU50" s="416">
        <v>0</v>
      </c>
      <c r="CV50" s="42">
        <f>CU50-BF50</f>
        <v>0</v>
      </c>
      <c r="CW50" s="140">
        <f>CV50/BF50</f>
      </c>
    </row>
    <row r="51" ht="17" customHeight="1">
      <c r="A51" t="s" s="71">
        <v>135</v>
      </c>
      <c r="B51" s="24"/>
      <c r="C51" s="24"/>
      <c r="D51" s="24"/>
      <c r="E51" s="24"/>
      <c r="F51" s="24"/>
      <c r="G51" s="24"/>
      <c r="H51" s="24"/>
      <c r="I51" s="24"/>
      <c r="J51" s="416">
        <v>0</v>
      </c>
      <c r="K51" s="24"/>
      <c r="L51" s="24"/>
      <c r="M51" s="24"/>
      <c r="N51" s="24"/>
      <c r="O51" s="416">
        <v>0</v>
      </c>
      <c r="P51" s="24"/>
      <c r="Q51" s="24"/>
      <c r="R51" s="24"/>
      <c r="S51" s="24"/>
      <c r="T51" s="416">
        <v>0</v>
      </c>
      <c r="U51" s="24"/>
      <c r="V51" s="24"/>
      <c r="W51" s="24"/>
      <c r="X51" s="24"/>
      <c r="Y51" s="24"/>
      <c r="Z51" s="24"/>
      <c r="AA51" s="24"/>
      <c r="AB51" s="24"/>
      <c r="AC51" s="416">
        <v>0</v>
      </c>
      <c r="AD51" s="24"/>
      <c r="AE51" s="24"/>
      <c r="AF51" s="24"/>
      <c r="AG51" s="24"/>
      <c r="AH51" s="416">
        <v>0</v>
      </c>
      <c r="AI51" s="24"/>
      <c r="AJ51" s="24"/>
      <c r="AK51" s="24"/>
      <c r="AL51" s="24"/>
      <c r="AM51" s="416">
        <v>0</v>
      </c>
      <c r="AN51" s="24"/>
      <c r="AO51" s="24"/>
      <c r="AP51" s="24"/>
      <c r="AQ51" s="24"/>
      <c r="AR51" s="24"/>
      <c r="AS51" s="24"/>
      <c r="AT51" s="24"/>
      <c r="AU51" s="24"/>
      <c r="AV51" s="416">
        <v>0</v>
      </c>
      <c r="AW51" s="24"/>
      <c r="AX51" s="24"/>
      <c r="AY51" s="24"/>
      <c r="AZ51" s="24"/>
      <c r="BA51" s="416">
        <v>0</v>
      </c>
      <c r="BB51" s="24"/>
      <c r="BC51" s="24"/>
      <c r="BD51" s="24"/>
      <c r="BE51" s="416">
        <v>0</v>
      </c>
      <c r="BF51" s="416">
        <v>0</v>
      </c>
      <c r="BG51" s="416">
        <v>0</v>
      </c>
      <c r="BH51" s="314"/>
      <c r="BI51" s="24"/>
      <c r="BJ51" s="24"/>
      <c r="BK51" s="24"/>
      <c r="BL51" s="24"/>
      <c r="BM51" s="24"/>
      <c r="BN51" s="24"/>
      <c r="BO51" s="24"/>
      <c r="BP51" s="24"/>
      <c r="BQ51" s="416">
        <v>0</v>
      </c>
      <c r="BR51" s="416">
        <v>0</v>
      </c>
      <c r="BS51" s="314"/>
      <c r="BT51" s="416">
        <v>0</v>
      </c>
      <c r="BU51" s="416">
        <v>0</v>
      </c>
      <c r="BV51" s="314"/>
      <c r="BW51" s="416">
        <v>0</v>
      </c>
      <c r="BX51" s="42">
        <v>0</v>
      </c>
      <c r="BY51" s="43"/>
      <c r="BZ51" s="416">
        <v>0</v>
      </c>
      <c r="CA51" s="42">
        <f>BZ51-AY51</f>
        <v>0</v>
      </c>
      <c r="CB51" s="43">
        <f>CA51/AY51</f>
      </c>
      <c r="CC51" s="24"/>
      <c r="CD51" s="42">
        <f>CC51-AZ51</f>
        <v>0</v>
      </c>
      <c r="CE51" s="43">
        <f>CD51/AZ51</f>
      </c>
      <c r="CF51" s="416">
        <v>0</v>
      </c>
      <c r="CG51" s="42">
        <f>CF51-BA51</f>
        <v>0</v>
      </c>
      <c r="CH51" s="43">
        <f>CG51/BA51</f>
      </c>
      <c r="CI51" s="24"/>
      <c r="CJ51" s="42">
        <f>CI51-BB51</f>
        <v>0</v>
      </c>
      <c r="CK51" s="43">
        <f>CJ51/BB51</f>
      </c>
      <c r="CL51" s="24"/>
      <c r="CM51" s="42">
        <f>CL51-BC51</f>
        <v>0</v>
      </c>
      <c r="CN51" s="43">
        <f>CM51/BC51</f>
      </c>
      <c r="CO51" s="24"/>
      <c r="CP51" s="42">
        <f>CO51-BD51</f>
        <v>0</v>
      </c>
      <c r="CQ51" s="43">
        <f>CP51/BD51</f>
      </c>
      <c r="CR51" s="24"/>
      <c r="CS51" s="42">
        <f>CR51-BE51</f>
        <v>0</v>
      </c>
      <c r="CT51" s="43">
        <f>CS51/BE51</f>
      </c>
      <c r="CU51" s="416">
        <v>0</v>
      </c>
      <c r="CV51" s="42">
        <f>CU51-BF51</f>
        <v>0</v>
      </c>
      <c r="CW51" s="140">
        <f>CV51/BF51</f>
      </c>
    </row>
    <row r="52" ht="17" customHeight="1">
      <c r="A52" t="s" s="71">
        <v>94</v>
      </c>
      <c r="B52" s="416">
        <v>24355.1352</v>
      </c>
      <c r="C52" s="416">
        <v>25455</v>
      </c>
      <c r="D52" s="416">
        <v>21231</v>
      </c>
      <c r="E52" s="416">
        <v>71041.1352</v>
      </c>
      <c r="F52" s="416">
        <v>16827.3039</v>
      </c>
      <c r="G52" s="416">
        <v>12064.8536</v>
      </c>
      <c r="H52" s="416">
        <v>7625.999999999999</v>
      </c>
      <c r="I52" s="416">
        <v>41175.761200000008</v>
      </c>
      <c r="J52" s="416">
        <v>112216.8964</v>
      </c>
      <c r="K52" s="416">
        <v>3116</v>
      </c>
      <c r="L52" s="416">
        <v>1932</v>
      </c>
      <c r="M52" s="416">
        <v>7378</v>
      </c>
      <c r="N52" s="416">
        <v>13500.2964</v>
      </c>
      <c r="O52" s="416">
        <v>125717.1928</v>
      </c>
      <c r="P52" s="416">
        <v>16315</v>
      </c>
      <c r="Q52" s="416">
        <v>20279</v>
      </c>
      <c r="R52" s="416">
        <v>25431.8885</v>
      </c>
      <c r="S52" s="416">
        <v>69586.6176</v>
      </c>
      <c r="T52" s="416">
        <v>195303.8104</v>
      </c>
      <c r="U52" s="416">
        <v>23355.4395</v>
      </c>
      <c r="V52" s="416">
        <v>23840</v>
      </c>
      <c r="W52" s="416">
        <v>24703</v>
      </c>
      <c r="X52" s="416">
        <v>82052.156</v>
      </c>
      <c r="Y52" s="416">
        <v>17263</v>
      </c>
      <c r="Z52" s="416">
        <v>12893</v>
      </c>
      <c r="AA52" s="416">
        <v>5436.636299999999</v>
      </c>
      <c r="AB52" s="416">
        <v>38647.0702</v>
      </c>
      <c r="AC52" s="416">
        <v>120699.2262</v>
      </c>
      <c r="AD52" s="416">
        <v>2135</v>
      </c>
      <c r="AE52" s="416">
        <v>2916</v>
      </c>
      <c r="AF52" s="416">
        <v>7671</v>
      </c>
      <c r="AG52" s="416">
        <v>13698.91</v>
      </c>
      <c r="AH52" s="416">
        <v>134398.1362</v>
      </c>
      <c r="AI52" s="416">
        <v>13427</v>
      </c>
      <c r="AJ52" s="416">
        <v>17541</v>
      </c>
      <c r="AK52" s="416">
        <v>23742.299</v>
      </c>
      <c r="AL52" s="416">
        <v>64223.362899999993</v>
      </c>
      <c r="AM52" s="416">
        <v>198621.4991</v>
      </c>
      <c r="AN52" s="416">
        <v>24153</v>
      </c>
      <c r="AO52" s="416">
        <v>22945.96068</v>
      </c>
      <c r="AP52" s="416">
        <v>21163.2096</v>
      </c>
      <c r="AQ52" s="416">
        <v>68262.170279999991</v>
      </c>
      <c r="AR52" s="416">
        <v>15090.0709</v>
      </c>
      <c r="AS52" s="416">
        <v>12218</v>
      </c>
      <c r="AT52" s="416">
        <v>6920</v>
      </c>
      <c r="AU52" s="416">
        <v>34228.0709</v>
      </c>
      <c r="AV52" s="416">
        <v>102490.24118</v>
      </c>
      <c r="AW52" s="416">
        <v>2182</v>
      </c>
      <c r="AX52" s="416">
        <v>2904</v>
      </c>
      <c r="AY52" s="416">
        <v>7202.691200000001</v>
      </c>
      <c r="AZ52" s="416">
        <v>12288.6912</v>
      </c>
      <c r="BA52" s="416">
        <v>114778.93238</v>
      </c>
      <c r="BB52" s="416">
        <v>15256</v>
      </c>
      <c r="BC52" s="416">
        <v>19069</v>
      </c>
      <c r="BD52" s="416">
        <v>20223</v>
      </c>
      <c r="BE52" s="416">
        <v>54548</v>
      </c>
      <c r="BF52" s="416">
        <v>169326.93238</v>
      </c>
      <c r="BG52" s="416">
        <v>-29294.566720000032</v>
      </c>
      <c r="BH52" s="314">
        <v>-0.1474894049875793</v>
      </c>
      <c r="BI52" s="416">
        <v>24891</v>
      </c>
      <c r="BJ52" s="416">
        <v>18146</v>
      </c>
      <c r="BK52" s="416">
        <v>19478</v>
      </c>
      <c r="BL52" s="416">
        <v>62515</v>
      </c>
      <c r="BM52" s="416">
        <v>15389</v>
      </c>
      <c r="BN52" s="416">
        <v>11708</v>
      </c>
      <c r="BO52" s="416">
        <v>6188</v>
      </c>
      <c r="BP52" s="416">
        <v>33285</v>
      </c>
      <c r="BQ52" s="416">
        <v>95800</v>
      </c>
      <c r="BR52" s="416">
        <v>-6690.241179999983</v>
      </c>
      <c r="BS52" s="314">
        <v>-0.06527686053787451</v>
      </c>
      <c r="BT52" s="416">
        <v>2563</v>
      </c>
      <c r="BU52" s="416">
        <v>381</v>
      </c>
      <c r="BV52" s="314">
        <v>0.1746104491292392</v>
      </c>
      <c r="BW52" s="416">
        <v>2204</v>
      </c>
      <c r="BX52" s="42">
        <v>-700</v>
      </c>
      <c r="BY52" s="43">
        <v>-0.2410468319559229</v>
      </c>
      <c r="BZ52" s="416">
        <v>4669</v>
      </c>
      <c r="CA52" s="42">
        <f>BZ52-AY52</f>
        <v>-2533.691200000001</v>
      </c>
      <c r="CB52" s="43">
        <f>CA52/AY52</f>
        <v>-0.3517700717198595</v>
      </c>
      <c r="CC52" s="416">
        <v>9436</v>
      </c>
      <c r="CD52" s="42">
        <f>CC52-AZ52</f>
        <v>-2852.691200000001</v>
      </c>
      <c r="CE52" s="43">
        <f>CD52/AZ52</f>
        <v>-0.2321395463171864</v>
      </c>
      <c r="CF52" s="416">
        <v>105236</v>
      </c>
      <c r="CG52" s="42">
        <f>CF52-BA52</f>
        <v>-9542.932379999984</v>
      </c>
      <c r="CH52" s="43">
        <f>CG52/BA52</f>
        <v>-0.08314184652289745</v>
      </c>
      <c r="CI52" s="416">
        <v>14634</v>
      </c>
      <c r="CJ52" s="42">
        <f>CI52-BB52</f>
        <v>-622</v>
      </c>
      <c r="CK52" s="43">
        <f>CJ52/BB52</f>
        <v>-0.04077084425799685</v>
      </c>
      <c r="CL52" s="416">
        <v>19509</v>
      </c>
      <c r="CM52" s="42">
        <f>CL52-BC52</f>
        <v>440</v>
      </c>
      <c r="CN52" s="43">
        <f>CM52/BC52</f>
        <v>0.02307409932350936</v>
      </c>
      <c r="CO52" s="416">
        <v>24709</v>
      </c>
      <c r="CP52" s="42">
        <f>CO52-BD52</f>
        <v>4486</v>
      </c>
      <c r="CQ52" s="43">
        <f>CP52/BD52</f>
        <v>0.2218266330415863</v>
      </c>
      <c r="CR52" s="416">
        <v>58852</v>
      </c>
      <c r="CS52" s="42">
        <f>CR52-BE52</f>
        <v>4304</v>
      </c>
      <c r="CT52" s="43">
        <f>CS52/BE52</f>
        <v>0.07890298452738873</v>
      </c>
      <c r="CU52" s="416">
        <v>164088</v>
      </c>
      <c r="CV52" s="42">
        <f>CU52-BF52</f>
        <v>-5238.932379999984</v>
      </c>
      <c r="CW52" s="140">
        <f>CV52/BF52</f>
        <v>-0.0309397465976817</v>
      </c>
    </row>
    <row r="53" ht="17" customHeight="1">
      <c r="A53" t="s" s="71">
        <v>134</v>
      </c>
      <c r="B53" s="24"/>
      <c r="C53" s="24"/>
      <c r="D53" s="24"/>
      <c r="E53" s="24"/>
      <c r="F53" s="24"/>
      <c r="G53" s="24"/>
      <c r="H53" s="24"/>
      <c r="I53" s="24"/>
      <c r="J53" s="416">
        <v>0</v>
      </c>
      <c r="K53" s="24"/>
      <c r="L53" s="24"/>
      <c r="M53" s="24"/>
      <c r="N53" s="24"/>
      <c r="O53" s="416">
        <v>0</v>
      </c>
      <c r="P53" s="24"/>
      <c r="Q53" s="24"/>
      <c r="R53" s="24"/>
      <c r="S53" s="24"/>
      <c r="T53" s="416">
        <v>0</v>
      </c>
      <c r="U53" s="24"/>
      <c r="V53" s="24"/>
      <c r="W53" s="24"/>
      <c r="X53" s="24"/>
      <c r="Y53" s="24"/>
      <c r="Z53" s="24"/>
      <c r="AA53" s="24"/>
      <c r="AB53" s="24"/>
      <c r="AC53" s="416">
        <v>0</v>
      </c>
      <c r="AD53" s="24"/>
      <c r="AE53" s="24"/>
      <c r="AF53" s="24"/>
      <c r="AG53" s="24"/>
      <c r="AH53" s="416">
        <v>0</v>
      </c>
      <c r="AI53" s="24"/>
      <c r="AJ53" s="24"/>
      <c r="AK53" s="24"/>
      <c r="AL53" s="24"/>
      <c r="AM53" s="416">
        <v>0</v>
      </c>
      <c r="AN53" s="24"/>
      <c r="AO53" s="24"/>
      <c r="AP53" s="24"/>
      <c r="AQ53" s="24"/>
      <c r="AR53" s="24"/>
      <c r="AS53" s="24"/>
      <c r="AT53" s="24"/>
      <c r="AU53" s="24"/>
      <c r="AV53" s="416">
        <v>0</v>
      </c>
      <c r="AW53" s="24"/>
      <c r="AX53" s="24"/>
      <c r="AY53" s="24"/>
      <c r="AZ53" s="24"/>
      <c r="BA53" s="416">
        <v>0</v>
      </c>
      <c r="BB53" s="24"/>
      <c r="BC53" s="24"/>
      <c r="BD53" s="24"/>
      <c r="BE53" s="24"/>
      <c r="BF53" s="416">
        <v>0</v>
      </c>
      <c r="BG53" s="416">
        <v>0</v>
      </c>
      <c r="BH53" s="314"/>
      <c r="BI53" s="24"/>
      <c r="BJ53" s="24"/>
      <c r="BK53" s="24"/>
      <c r="BL53" s="24"/>
      <c r="BM53" s="24"/>
      <c r="BN53" s="24"/>
      <c r="BO53" s="24"/>
      <c r="BP53" s="24"/>
      <c r="BQ53" s="416">
        <v>0</v>
      </c>
      <c r="BR53" s="416">
        <v>0</v>
      </c>
      <c r="BS53" s="314"/>
      <c r="BT53" s="416">
        <v>0</v>
      </c>
      <c r="BU53" s="416">
        <v>0</v>
      </c>
      <c r="BV53" s="314"/>
      <c r="BW53" s="416">
        <v>0</v>
      </c>
      <c r="BX53" s="42">
        <v>0</v>
      </c>
      <c r="BY53" s="43"/>
      <c r="BZ53" s="24"/>
      <c r="CA53" s="42">
        <f>BZ53-AY53</f>
        <v>0</v>
      </c>
      <c r="CB53" s="43">
        <f>CA53/AY53</f>
      </c>
      <c r="CC53" s="24"/>
      <c r="CD53" s="42">
        <f>CC53-AZ53</f>
        <v>0</v>
      </c>
      <c r="CE53" s="43">
        <f>CD53/AZ53</f>
      </c>
      <c r="CF53" s="416">
        <v>0</v>
      </c>
      <c r="CG53" s="42">
        <f>CF53-BA53</f>
        <v>0</v>
      </c>
      <c r="CH53" s="43">
        <f>CG53/BA53</f>
      </c>
      <c r="CI53" s="24"/>
      <c r="CJ53" s="42">
        <f>CI53-BB53</f>
        <v>0</v>
      </c>
      <c r="CK53" s="43">
        <f>CJ53/BB53</f>
      </c>
      <c r="CL53" s="24"/>
      <c r="CM53" s="42">
        <f>CL53-BC53</f>
        <v>0</v>
      </c>
      <c r="CN53" s="43">
        <f>CM53/BC53</f>
      </c>
      <c r="CO53" s="24"/>
      <c r="CP53" s="42">
        <f>CO53-BD53</f>
        <v>0</v>
      </c>
      <c r="CQ53" s="43">
        <f>CP53/BD53</f>
      </c>
      <c r="CR53" s="24"/>
      <c r="CS53" s="42">
        <f>CR53-BE53</f>
        <v>0</v>
      </c>
      <c r="CT53" s="43">
        <f>CS53/BE53</f>
      </c>
      <c r="CU53" s="416">
        <v>0</v>
      </c>
      <c r="CV53" s="42">
        <f>CU53-BF53</f>
        <v>0</v>
      </c>
      <c r="CW53" s="140">
        <f>CV53/BF53</f>
      </c>
    </row>
    <row r="54" ht="17" customHeight="1">
      <c r="A54" t="s" s="61">
        <v>95</v>
      </c>
      <c r="B54" s="414">
        <v>11811.7344</v>
      </c>
      <c r="C54" s="414">
        <v>10843.13924</v>
      </c>
      <c r="D54" s="414">
        <v>10287.08534</v>
      </c>
      <c r="E54" s="414">
        <v>32941.95898</v>
      </c>
      <c r="F54" s="414">
        <v>9741.594799999999</v>
      </c>
      <c r="G54" s="414">
        <v>7726.79598</v>
      </c>
      <c r="H54" s="414">
        <v>5110</v>
      </c>
      <c r="I54" s="414">
        <v>22578.39078</v>
      </c>
      <c r="J54" s="414">
        <v>55520.34976</v>
      </c>
      <c r="K54" s="414">
        <v>2090.083</v>
      </c>
      <c r="L54" s="414">
        <v>3039.736</v>
      </c>
      <c r="M54" s="414">
        <v>4929</v>
      </c>
      <c r="N54" s="414">
        <v>10058.819</v>
      </c>
      <c r="O54" s="414">
        <v>65579.16876</v>
      </c>
      <c r="P54" s="414">
        <v>6952</v>
      </c>
      <c r="Q54" s="414">
        <v>9316</v>
      </c>
      <c r="R54" s="414">
        <v>11296</v>
      </c>
      <c r="S54" s="414">
        <v>27564</v>
      </c>
      <c r="T54" s="414">
        <v>93143.16876</v>
      </c>
      <c r="U54" s="414">
        <v>13232.2554</v>
      </c>
      <c r="V54" s="414">
        <v>12327.90397</v>
      </c>
      <c r="W54" s="414">
        <v>11990.03939</v>
      </c>
      <c r="X54" s="414">
        <v>37550.19876</v>
      </c>
      <c r="Y54" s="414">
        <v>9454.770120000001</v>
      </c>
      <c r="Z54" s="414">
        <v>7695.2074</v>
      </c>
      <c r="AA54" s="414">
        <v>4768.99416</v>
      </c>
      <c r="AB54" s="414">
        <v>21918.97168</v>
      </c>
      <c r="AC54" s="414">
        <v>59469.17044</v>
      </c>
      <c r="AD54" s="414">
        <v>2290</v>
      </c>
      <c r="AE54" s="414">
        <v>3609</v>
      </c>
      <c r="AF54" s="414">
        <v>5466</v>
      </c>
      <c r="AG54" s="414">
        <v>11365</v>
      </c>
      <c r="AH54" s="414">
        <v>70834.17044</v>
      </c>
      <c r="AI54" s="414">
        <v>6734.4</v>
      </c>
      <c r="AJ54" s="414">
        <v>8104</v>
      </c>
      <c r="AK54" s="414">
        <v>10106</v>
      </c>
      <c r="AL54" s="414">
        <v>24944.4</v>
      </c>
      <c r="AM54" s="416">
        <v>95778.570440000010</v>
      </c>
      <c r="AN54" s="414">
        <v>11349</v>
      </c>
      <c r="AO54" s="414">
        <v>11841</v>
      </c>
      <c r="AP54" s="414">
        <v>10513.55916</v>
      </c>
      <c r="AQ54" s="414">
        <v>33703.55916</v>
      </c>
      <c r="AR54" s="414">
        <v>8835</v>
      </c>
      <c r="AS54" s="414">
        <v>7354</v>
      </c>
      <c r="AT54" s="414">
        <v>5546.845149999999</v>
      </c>
      <c r="AU54" s="414">
        <v>21735.84515</v>
      </c>
      <c r="AV54" s="414">
        <v>55439.40431</v>
      </c>
      <c r="AW54" s="414">
        <v>1616</v>
      </c>
      <c r="AX54" s="414">
        <v>3554</v>
      </c>
      <c r="AY54" s="414">
        <v>5159.5849</v>
      </c>
      <c r="AZ54" s="414">
        <v>10329.5849</v>
      </c>
      <c r="BA54" s="414">
        <v>65768.98921</v>
      </c>
      <c r="BB54" s="414">
        <v>7603</v>
      </c>
      <c r="BC54" s="414">
        <v>9213</v>
      </c>
      <c r="BD54" s="414">
        <v>9725</v>
      </c>
      <c r="BE54" s="414">
        <v>26541</v>
      </c>
      <c r="BF54" s="416">
        <v>92309.98921</v>
      </c>
      <c r="BG54" s="414">
        <v>-3468.581230000011</v>
      </c>
      <c r="BH54" s="314">
        <v>-0.03621458551809231</v>
      </c>
      <c r="BI54" s="414">
        <v>11533</v>
      </c>
      <c r="BJ54" s="414">
        <v>8930</v>
      </c>
      <c r="BK54" s="414">
        <v>10466</v>
      </c>
      <c r="BL54" s="414">
        <v>30929</v>
      </c>
      <c r="BM54" s="414">
        <v>8635</v>
      </c>
      <c r="BN54" s="414">
        <v>7184</v>
      </c>
      <c r="BO54" s="414">
        <v>5648</v>
      </c>
      <c r="BP54" s="414">
        <v>21467</v>
      </c>
      <c r="BQ54" s="414">
        <v>52396</v>
      </c>
      <c r="BR54" s="414">
        <v>-3043.404309999998</v>
      </c>
      <c r="BS54" s="314">
        <v>-0.05489604998246776</v>
      </c>
      <c r="BT54" s="414">
        <v>1564</v>
      </c>
      <c r="BU54" s="414">
        <v>-52</v>
      </c>
      <c r="BV54" s="314">
        <v>-0.03217821782178218</v>
      </c>
      <c r="BW54" s="414">
        <v>2660.5</v>
      </c>
      <c r="BX54" s="42">
        <v>-893.5</v>
      </c>
      <c r="BY54" s="43">
        <v>-0.2514068655036579</v>
      </c>
      <c r="BZ54" s="416">
        <v>4818</v>
      </c>
      <c r="CA54" s="42">
        <f>BZ54-AY54</f>
        <v>-341.5848999999998</v>
      </c>
      <c r="CB54" s="43">
        <f>CA54/AY54</f>
        <v>-0.06620394985650878</v>
      </c>
      <c r="CC54" s="416">
        <v>9042.5</v>
      </c>
      <c r="CD54" s="42">
        <f>CC54-AZ54</f>
        <v>-1287.0849</v>
      </c>
      <c r="CE54" s="43">
        <f>CD54/AZ54</f>
        <v>-0.1246018027307177</v>
      </c>
      <c r="CF54" s="416">
        <v>61438.5</v>
      </c>
      <c r="CG54" s="42">
        <f>CF54-BA54</f>
        <v>-4330.48921</v>
      </c>
      <c r="CH54" s="43">
        <f>CG54/BA54</f>
        <v>-0.06584393742425891</v>
      </c>
      <c r="CI54" s="416">
        <v>6572</v>
      </c>
      <c r="CJ54" s="42">
        <f>CI54-BB54</f>
        <v>-1031</v>
      </c>
      <c r="CK54" s="43">
        <f>CJ54/BB54</f>
        <v>-0.1356043666973563</v>
      </c>
      <c r="CL54" s="416">
        <v>8368</v>
      </c>
      <c r="CM54" s="42">
        <f>CL54-BC54</f>
        <v>-845</v>
      </c>
      <c r="CN54" s="43">
        <f>CM54/BC54</f>
        <v>-0.09171822424834473</v>
      </c>
      <c r="CO54" s="416">
        <v>10301</v>
      </c>
      <c r="CP54" s="42">
        <f>CO54-BD54</f>
        <v>576</v>
      </c>
      <c r="CQ54" s="43">
        <f>CP54/BD54</f>
        <v>0.05922879177377892</v>
      </c>
      <c r="CR54" s="416">
        <v>25241</v>
      </c>
      <c r="CS54" s="42">
        <f>CR54-BE54</f>
        <v>-1300</v>
      </c>
      <c r="CT54" s="43">
        <f>CS54/BE54</f>
        <v>-0.04898082212426058</v>
      </c>
      <c r="CU54" s="416">
        <v>86679.5</v>
      </c>
      <c r="CV54" s="42">
        <f>CU54-BF54</f>
        <v>-5630.48921</v>
      </c>
      <c r="CW54" s="140">
        <f>CV54/BF54</f>
        <v>-0.06099544868530919</v>
      </c>
    </row>
    <row r="55" ht="17" customHeight="1">
      <c r="A55" t="s" s="71">
        <v>136</v>
      </c>
      <c r="B55" s="416">
        <v>11811.7344</v>
      </c>
      <c r="C55" s="416">
        <v>10843.13924</v>
      </c>
      <c r="D55" s="416">
        <v>10287.08534</v>
      </c>
      <c r="E55" s="416">
        <v>32941.95898</v>
      </c>
      <c r="F55" s="416">
        <v>9741.594799999999</v>
      </c>
      <c r="G55" s="416">
        <v>7726.79598</v>
      </c>
      <c r="H55" s="416">
        <v>5110</v>
      </c>
      <c r="I55" s="416">
        <v>22578.39078</v>
      </c>
      <c r="J55" s="416">
        <v>55520.34976</v>
      </c>
      <c r="K55" s="416">
        <v>2090.083</v>
      </c>
      <c r="L55" s="416">
        <v>3039.736</v>
      </c>
      <c r="M55" s="416">
        <v>4929</v>
      </c>
      <c r="N55" s="416">
        <v>10058.819</v>
      </c>
      <c r="O55" s="416">
        <v>65579.16876</v>
      </c>
      <c r="P55" s="416">
        <v>6952</v>
      </c>
      <c r="Q55" s="416">
        <v>9316</v>
      </c>
      <c r="R55" s="416">
        <v>11296</v>
      </c>
      <c r="S55" s="416">
        <v>27564</v>
      </c>
      <c r="T55" s="416">
        <v>93143.16876</v>
      </c>
      <c r="U55" s="416">
        <v>13232.2554</v>
      </c>
      <c r="V55" s="416">
        <v>12327.90397</v>
      </c>
      <c r="W55" s="416">
        <v>11990.03939</v>
      </c>
      <c r="X55" s="416">
        <v>37550.19876</v>
      </c>
      <c r="Y55" s="416">
        <v>9454.770120000001</v>
      </c>
      <c r="Z55" s="416">
        <v>7695.2074</v>
      </c>
      <c r="AA55" s="416">
        <v>4768.99416</v>
      </c>
      <c r="AB55" s="416">
        <v>21918.97168</v>
      </c>
      <c r="AC55" s="416">
        <v>59469.17044</v>
      </c>
      <c r="AD55" s="416">
        <v>2290</v>
      </c>
      <c r="AE55" s="416">
        <v>3609</v>
      </c>
      <c r="AF55" s="416">
        <v>5466</v>
      </c>
      <c r="AG55" s="416">
        <v>11365</v>
      </c>
      <c r="AH55" s="416">
        <v>70834.17044</v>
      </c>
      <c r="AI55" s="416">
        <v>6734.4</v>
      </c>
      <c r="AJ55" s="416">
        <v>8104</v>
      </c>
      <c r="AK55" s="416">
        <v>10106</v>
      </c>
      <c r="AL55" s="416">
        <v>24944.4</v>
      </c>
      <c r="AM55" s="416">
        <v>95778.570440000010</v>
      </c>
      <c r="AN55" s="416">
        <v>11349</v>
      </c>
      <c r="AO55" s="416">
        <v>11841</v>
      </c>
      <c r="AP55" s="416">
        <v>10513.55916</v>
      </c>
      <c r="AQ55" s="416">
        <v>33703.55916</v>
      </c>
      <c r="AR55" s="416">
        <v>8835</v>
      </c>
      <c r="AS55" s="416">
        <v>7354</v>
      </c>
      <c r="AT55" s="416">
        <v>5546.845149999999</v>
      </c>
      <c r="AU55" s="416">
        <v>21735.84515</v>
      </c>
      <c r="AV55" s="416">
        <v>55439.40431</v>
      </c>
      <c r="AW55" s="416">
        <v>1616</v>
      </c>
      <c r="AX55" s="416">
        <v>3554</v>
      </c>
      <c r="AY55" s="416">
        <v>5159.5849</v>
      </c>
      <c r="AZ55" s="416">
        <v>10329.5849</v>
      </c>
      <c r="BA55" s="416">
        <v>65768.98921</v>
      </c>
      <c r="BB55" s="416">
        <v>7603</v>
      </c>
      <c r="BC55" s="416">
        <v>9213</v>
      </c>
      <c r="BD55" s="416">
        <v>9725</v>
      </c>
      <c r="BE55" s="416">
        <v>26541</v>
      </c>
      <c r="BF55" s="416">
        <v>92309.98921</v>
      </c>
      <c r="BG55" s="416">
        <v>-3468.581230000011</v>
      </c>
      <c r="BH55" s="314">
        <v>-0.03621458551809231</v>
      </c>
      <c r="BI55" s="416">
        <v>11533</v>
      </c>
      <c r="BJ55" s="416">
        <v>8930</v>
      </c>
      <c r="BK55" s="416">
        <v>10466</v>
      </c>
      <c r="BL55" s="416">
        <v>30929</v>
      </c>
      <c r="BM55" s="416">
        <v>8635</v>
      </c>
      <c r="BN55" s="416">
        <v>7184</v>
      </c>
      <c r="BO55" s="416">
        <v>5648</v>
      </c>
      <c r="BP55" s="416">
        <v>21467</v>
      </c>
      <c r="BQ55" s="416">
        <v>52396</v>
      </c>
      <c r="BR55" s="416">
        <v>-3043.404309999998</v>
      </c>
      <c r="BS55" s="314">
        <v>-0.05489604998246776</v>
      </c>
      <c r="BT55" s="416">
        <v>1564</v>
      </c>
      <c r="BU55" s="416">
        <v>-52</v>
      </c>
      <c r="BV55" s="314">
        <v>-0.03217821782178218</v>
      </c>
      <c r="BW55" s="416">
        <v>2660.5</v>
      </c>
      <c r="BX55" s="42">
        <v>-893.5</v>
      </c>
      <c r="BY55" s="43">
        <v>-0.2514068655036579</v>
      </c>
      <c r="BZ55" s="416">
        <v>4818</v>
      </c>
      <c r="CA55" s="42">
        <f>BZ55-AY55</f>
        <v>-341.5848999999998</v>
      </c>
      <c r="CB55" s="43">
        <f>CA55/AY55</f>
        <v>-0.06620394985650878</v>
      </c>
      <c r="CC55" s="416">
        <v>9042.5</v>
      </c>
      <c r="CD55" s="42">
        <f>CC55-AZ55</f>
        <v>-1287.0849</v>
      </c>
      <c r="CE55" s="43">
        <f>CD55/AZ55</f>
        <v>-0.1246018027307177</v>
      </c>
      <c r="CF55" s="416">
        <v>61438.5</v>
      </c>
      <c r="CG55" s="42">
        <f>CF55-BA55</f>
        <v>-4330.48921</v>
      </c>
      <c r="CH55" s="43">
        <f>CG55/BA55</f>
        <v>-0.06584393742425891</v>
      </c>
      <c r="CI55" s="416">
        <v>6572</v>
      </c>
      <c r="CJ55" s="42">
        <f>CI55-BB55</f>
        <v>-1031</v>
      </c>
      <c r="CK55" s="43">
        <f>CJ55/BB55</f>
        <v>-0.1356043666973563</v>
      </c>
      <c r="CL55" s="416">
        <v>8368</v>
      </c>
      <c r="CM55" s="42">
        <f>CL55-BC55</f>
        <v>-845</v>
      </c>
      <c r="CN55" s="43">
        <f>CM55/BC55</f>
        <v>-0.09171822424834473</v>
      </c>
      <c r="CO55" s="416">
        <v>10301</v>
      </c>
      <c r="CP55" s="42">
        <f>CO55-BD55</f>
        <v>576</v>
      </c>
      <c r="CQ55" s="43">
        <f>CP55/BD55</f>
        <v>0.05922879177377892</v>
      </c>
      <c r="CR55" s="416">
        <v>25241</v>
      </c>
      <c r="CS55" s="42">
        <f>CR55-BE55</f>
        <v>-1300</v>
      </c>
      <c r="CT55" s="43">
        <f>CS55/BE55</f>
        <v>-0.04898082212426058</v>
      </c>
      <c r="CU55" s="416">
        <v>86679.5</v>
      </c>
      <c r="CV55" s="42">
        <f>CU55-BF55</f>
        <v>-5630.48921</v>
      </c>
      <c r="CW55" s="140">
        <f>CV55/BF55</f>
        <v>-0.06099544868530919</v>
      </c>
    </row>
    <row r="56" ht="17" customHeight="1">
      <c r="A56" t="s" s="71">
        <v>97</v>
      </c>
      <c r="B56" s="416">
        <v>3437.485000000001</v>
      </c>
      <c r="C56" s="416">
        <v>3003.01416</v>
      </c>
      <c r="D56" s="416">
        <v>3010.96224</v>
      </c>
      <c r="E56" s="416">
        <v>9451.4614</v>
      </c>
      <c r="F56" s="416">
        <v>2809.4</v>
      </c>
      <c r="G56" s="416">
        <v>2366.7999</v>
      </c>
      <c r="H56" s="416">
        <v>938</v>
      </c>
      <c r="I56" s="416">
        <v>6114.1999</v>
      </c>
      <c r="J56" s="416">
        <v>15565.6613</v>
      </c>
      <c r="K56" s="416">
        <v>0</v>
      </c>
      <c r="L56" s="416">
        <v>0</v>
      </c>
      <c r="M56" s="416">
        <v>0</v>
      </c>
      <c r="N56" s="416">
        <v>0</v>
      </c>
      <c r="O56" s="416">
        <v>15565.6613</v>
      </c>
      <c r="P56" s="416">
        <v>2029</v>
      </c>
      <c r="Q56" s="416">
        <v>3080</v>
      </c>
      <c r="R56" s="416">
        <v>3855</v>
      </c>
      <c r="S56" s="416">
        <v>8964</v>
      </c>
      <c r="T56" s="416">
        <v>24529.6613</v>
      </c>
      <c r="U56" s="416">
        <v>4857.881</v>
      </c>
      <c r="V56" s="416">
        <v>3996.8904</v>
      </c>
      <c r="W56" s="416">
        <v>4108.906299999999</v>
      </c>
      <c r="X56" s="416">
        <v>12963.6777</v>
      </c>
      <c r="Y56" s="416">
        <v>2851.585</v>
      </c>
      <c r="Z56" s="416">
        <v>2820.376</v>
      </c>
      <c r="AA56" s="416">
        <v>0</v>
      </c>
      <c r="AB56" s="416">
        <v>5671.961</v>
      </c>
      <c r="AC56" s="416">
        <v>18635.6387</v>
      </c>
      <c r="AD56" s="416">
        <v>0</v>
      </c>
      <c r="AE56" s="416">
        <v>0</v>
      </c>
      <c r="AF56" s="416">
        <v>0</v>
      </c>
      <c r="AG56" s="416">
        <v>0</v>
      </c>
      <c r="AH56" s="416">
        <v>18635.6387</v>
      </c>
      <c r="AI56" s="416">
        <v>2124</v>
      </c>
      <c r="AJ56" s="416">
        <v>2629</v>
      </c>
      <c r="AK56" s="416">
        <v>2935</v>
      </c>
      <c r="AL56" s="416">
        <v>7688</v>
      </c>
      <c r="AM56" s="416">
        <v>26323.6387</v>
      </c>
      <c r="AN56" s="416">
        <v>3401</v>
      </c>
      <c r="AO56" s="416">
        <v>3581</v>
      </c>
      <c r="AP56" s="416">
        <v>3255.01014</v>
      </c>
      <c r="AQ56" s="416">
        <v>10237.01014</v>
      </c>
      <c r="AR56" s="416">
        <v>2915</v>
      </c>
      <c r="AS56" s="416">
        <v>2896</v>
      </c>
      <c r="AT56" s="416">
        <v>2282.6505</v>
      </c>
      <c r="AU56" s="416">
        <v>8093.6505</v>
      </c>
      <c r="AV56" s="416">
        <v>18330.66064</v>
      </c>
      <c r="AW56" s="416">
        <v>0</v>
      </c>
      <c r="AX56" s="416">
        <v>0</v>
      </c>
      <c r="AY56" s="416">
        <v>270.0544000000001</v>
      </c>
      <c r="AZ56" s="416">
        <v>270.0544000000001</v>
      </c>
      <c r="BA56" s="416">
        <v>18600.71504</v>
      </c>
      <c r="BB56" s="416">
        <v>3019</v>
      </c>
      <c r="BC56" s="416">
        <v>3513</v>
      </c>
      <c r="BD56" s="416">
        <v>3803</v>
      </c>
      <c r="BE56" s="416">
        <v>10335</v>
      </c>
      <c r="BF56" s="416">
        <v>28935.71504</v>
      </c>
      <c r="BG56" s="416">
        <v>2612.076340000003</v>
      </c>
      <c r="BH56" s="314">
        <v>0.09922930373603722</v>
      </c>
      <c r="BI56" s="416">
        <v>3573</v>
      </c>
      <c r="BJ56" s="416">
        <v>2776</v>
      </c>
      <c r="BK56" s="416">
        <v>3024</v>
      </c>
      <c r="BL56" s="416">
        <v>9373</v>
      </c>
      <c r="BM56" s="416">
        <v>2742</v>
      </c>
      <c r="BN56" s="416">
        <v>2685</v>
      </c>
      <c r="BO56" s="416">
        <v>699</v>
      </c>
      <c r="BP56" s="416">
        <v>6126</v>
      </c>
      <c r="BQ56" s="416">
        <v>15499</v>
      </c>
      <c r="BR56" s="416">
        <v>-2831.660640000002</v>
      </c>
      <c r="BS56" s="314">
        <v>-0.1544767368515313</v>
      </c>
      <c r="BT56" s="416">
        <v>0</v>
      </c>
      <c r="BU56" s="416">
        <v>0</v>
      </c>
      <c r="BV56" s="314"/>
      <c r="BW56" s="416">
        <v>0</v>
      </c>
      <c r="BX56" s="42">
        <v>0</v>
      </c>
      <c r="BY56" s="43"/>
      <c r="BZ56" s="416">
        <v>0</v>
      </c>
      <c r="CA56" s="42">
        <f>BZ56-AY56</f>
        <v>-270.0544000000001</v>
      </c>
      <c r="CB56" s="43">
        <f>CA56/AY56</f>
        <v>-1</v>
      </c>
      <c r="CC56" s="416">
        <v>0</v>
      </c>
      <c r="CD56" s="42">
        <f>CC56-AZ56</f>
        <v>-270.0544000000001</v>
      </c>
      <c r="CE56" s="43">
        <f>CD56/AZ56</f>
        <v>-1</v>
      </c>
      <c r="CF56" s="416">
        <v>15499</v>
      </c>
      <c r="CG56" s="42">
        <f>CF56-BA56</f>
        <v>-3101.715040000003</v>
      </c>
      <c r="CH56" s="43">
        <f>CG56/BA56</f>
        <v>-0.1667524626515649</v>
      </c>
      <c r="CI56" s="416">
        <v>1459</v>
      </c>
      <c r="CJ56" s="42">
        <f>CI56-BB56</f>
        <v>-1560</v>
      </c>
      <c r="CK56" s="43">
        <f>CJ56/BB56</f>
        <v>-0.5167273931765485</v>
      </c>
      <c r="CL56" s="416">
        <v>2909</v>
      </c>
      <c r="CM56" s="42">
        <f>CL56-BC56</f>
        <v>-604</v>
      </c>
      <c r="CN56" s="43">
        <f>CM56/BC56</f>
        <v>-0.1719328209507544</v>
      </c>
      <c r="CO56" s="416">
        <v>3338</v>
      </c>
      <c r="CP56" s="42">
        <f>CO56-BD56</f>
        <v>-465</v>
      </c>
      <c r="CQ56" s="43">
        <f>CP56/BD56</f>
        <v>-0.1222718906126742</v>
      </c>
      <c r="CR56" s="416">
        <v>7706</v>
      </c>
      <c r="CS56" s="42">
        <f>CR56-BE56</f>
        <v>-2629</v>
      </c>
      <c r="CT56" s="43">
        <f>CS56/BE56</f>
        <v>-0.2543783260764393</v>
      </c>
      <c r="CU56" s="416">
        <v>23205</v>
      </c>
      <c r="CV56" s="42">
        <f>CU56-BF56</f>
        <v>-5730.715040000003</v>
      </c>
      <c r="CW56" s="140">
        <f>CV56/BF56</f>
        <v>-0.1980498851359991</v>
      </c>
    </row>
    <row r="57" ht="17" customHeight="1">
      <c r="A57" t="s" s="71">
        <v>98</v>
      </c>
      <c r="B57" s="416">
        <v>2393.7326</v>
      </c>
      <c r="C57" s="416">
        <v>2186.04424</v>
      </c>
      <c r="D57" s="416">
        <v>1992.1464</v>
      </c>
      <c r="E57" s="416">
        <v>6571.92324</v>
      </c>
      <c r="F57" s="416">
        <v>1954.5948</v>
      </c>
      <c r="G57" s="416">
        <v>935.9807999999999</v>
      </c>
      <c r="H57" s="416">
        <v>1034</v>
      </c>
      <c r="I57" s="416">
        <v>3924.5756</v>
      </c>
      <c r="J57" s="416">
        <v>10496.49884</v>
      </c>
      <c r="K57" s="416">
        <v>506.0591999999999</v>
      </c>
      <c r="L57" s="416">
        <v>558.0599999999999</v>
      </c>
      <c r="M57" s="416">
        <v>1721</v>
      </c>
      <c r="N57" s="416">
        <v>2785.1192</v>
      </c>
      <c r="O57" s="416">
        <v>13281.61804</v>
      </c>
      <c r="P57" s="416">
        <v>874</v>
      </c>
      <c r="Q57" s="416">
        <v>1379</v>
      </c>
      <c r="R57" s="416">
        <v>1566</v>
      </c>
      <c r="S57" s="416">
        <v>3819</v>
      </c>
      <c r="T57" s="416">
        <v>17100.61804</v>
      </c>
      <c r="U57" s="416">
        <v>2079.6412</v>
      </c>
      <c r="V57" s="416">
        <v>2112.99711</v>
      </c>
      <c r="W57" s="416">
        <v>2000.0746</v>
      </c>
      <c r="X57" s="416">
        <v>6192.71291</v>
      </c>
      <c r="Y57" s="416">
        <v>1619.97912</v>
      </c>
      <c r="Z57" s="416">
        <v>642.086</v>
      </c>
      <c r="AA57" s="416">
        <v>1376.03498</v>
      </c>
      <c r="AB57" s="416">
        <v>3638.1001</v>
      </c>
      <c r="AC57" s="416">
        <v>9830.81301</v>
      </c>
      <c r="AD57" s="416">
        <v>473</v>
      </c>
      <c r="AE57" s="416">
        <v>644.0000000000002</v>
      </c>
      <c r="AF57" s="416">
        <v>1998</v>
      </c>
      <c r="AG57" s="416">
        <v>3115</v>
      </c>
      <c r="AH57" s="416">
        <v>12945.81301</v>
      </c>
      <c r="AI57" s="416">
        <v>750.3999999999999</v>
      </c>
      <c r="AJ57" s="416">
        <v>1025</v>
      </c>
      <c r="AK57" s="416">
        <v>1933</v>
      </c>
      <c r="AL57" s="416">
        <v>3708.4</v>
      </c>
      <c r="AM57" s="416">
        <v>16654.21301</v>
      </c>
      <c r="AN57" s="416">
        <v>2149</v>
      </c>
      <c r="AO57" s="416">
        <v>2321</v>
      </c>
      <c r="AP57" s="416">
        <v>1992.15375</v>
      </c>
      <c r="AQ57" s="416">
        <v>6462.153749999999</v>
      </c>
      <c r="AR57" s="416">
        <v>1217</v>
      </c>
      <c r="AS57" s="416">
        <v>291</v>
      </c>
      <c r="AT57" s="416">
        <v>132.9876</v>
      </c>
      <c r="AU57" s="416">
        <v>1640.9876</v>
      </c>
      <c r="AV57" s="416">
        <v>8103.14135</v>
      </c>
      <c r="AW57" s="416">
        <v>466</v>
      </c>
      <c r="AX57" s="416">
        <v>659</v>
      </c>
      <c r="AY57" s="416">
        <v>1570.3485</v>
      </c>
      <c r="AZ57" s="416">
        <v>2695.3485</v>
      </c>
      <c r="BA57" s="416">
        <v>10798.48985</v>
      </c>
      <c r="BB57" s="416">
        <v>489</v>
      </c>
      <c r="BC57" s="416">
        <v>855</v>
      </c>
      <c r="BD57" s="416">
        <v>1194</v>
      </c>
      <c r="BE57" s="416">
        <v>2538</v>
      </c>
      <c r="BF57" s="416">
        <v>13336.48985</v>
      </c>
      <c r="BG57" s="416">
        <v>-3317.72316</v>
      </c>
      <c r="BH57" s="314">
        <v>-0.1992122448540725</v>
      </c>
      <c r="BI57" s="416">
        <v>1978</v>
      </c>
      <c r="BJ57" s="416">
        <v>1360</v>
      </c>
      <c r="BK57" s="416">
        <v>2094</v>
      </c>
      <c r="BL57" s="416">
        <v>5432</v>
      </c>
      <c r="BM57" s="416">
        <v>1247</v>
      </c>
      <c r="BN57" s="416">
        <v>434</v>
      </c>
      <c r="BO57" s="416">
        <v>1297</v>
      </c>
      <c r="BP57" s="416">
        <v>2978</v>
      </c>
      <c r="BQ57" s="416">
        <v>8410</v>
      </c>
      <c r="BR57" s="416">
        <v>306.8586500000001</v>
      </c>
      <c r="BS57" s="314">
        <v>0.03786909751981559</v>
      </c>
      <c r="BT57" s="416">
        <v>443</v>
      </c>
      <c r="BU57" s="416">
        <v>-23</v>
      </c>
      <c r="BV57" s="314">
        <v>-0.04935622317596566</v>
      </c>
      <c r="BW57" s="416">
        <v>384</v>
      </c>
      <c r="BX57" s="42">
        <v>-275</v>
      </c>
      <c r="BY57" s="43">
        <v>-0.417298937784522</v>
      </c>
      <c r="BZ57" s="416">
        <v>1493</v>
      </c>
      <c r="CA57" s="42">
        <f>BZ57-AY57</f>
        <v>-77.34850000000006</v>
      </c>
      <c r="CB57" s="43">
        <f>CA57/AY57</f>
        <v>-0.04925562701527722</v>
      </c>
      <c r="CC57" s="416">
        <v>2320</v>
      </c>
      <c r="CD57" s="42">
        <f>CC57-AZ57</f>
        <v>-375.3485000000001</v>
      </c>
      <c r="CE57" s="43">
        <f>CD57/AZ57</f>
        <v>-0.1392578733325208</v>
      </c>
      <c r="CF57" s="416">
        <v>10730</v>
      </c>
      <c r="CG57" s="42">
        <f>CF57-BA57</f>
        <v>-68.48984999999993</v>
      </c>
      <c r="CH57" s="43">
        <f>CG57/BA57</f>
        <v>-0.006342539646874783</v>
      </c>
      <c r="CI57" s="416">
        <v>1154</v>
      </c>
      <c r="CJ57" s="42">
        <f>CI57-BB57</f>
        <v>665</v>
      </c>
      <c r="CK57" s="43">
        <f>CJ57/BB57</f>
        <v>1.359918200408998</v>
      </c>
      <c r="CL57" s="416">
        <v>849</v>
      </c>
      <c r="CM57" s="42">
        <f>CL57-BC57</f>
        <v>-6</v>
      </c>
      <c r="CN57" s="43">
        <f>CM57/BC57</f>
        <v>-0.007017543859649123</v>
      </c>
      <c r="CO57" s="416">
        <v>1567</v>
      </c>
      <c r="CP57" s="42">
        <f>CO57-BD57</f>
        <v>373</v>
      </c>
      <c r="CQ57" s="43">
        <f>CP57/BD57</f>
        <v>0.3123953098827471</v>
      </c>
      <c r="CR57" s="416">
        <v>3570</v>
      </c>
      <c r="CS57" s="42">
        <f>CR57-BE57</f>
        <v>1032</v>
      </c>
      <c r="CT57" s="43">
        <f>CS57/BE57</f>
        <v>0.4066193853427896</v>
      </c>
      <c r="CU57" s="416">
        <v>14300</v>
      </c>
      <c r="CV57" s="42">
        <f>CU57-BF57</f>
        <v>963.5101500000001</v>
      </c>
      <c r="CW57" s="140">
        <f>CV57/BF57</f>
        <v>0.07224615778491371</v>
      </c>
    </row>
    <row r="58" ht="17" customHeight="1">
      <c r="A58" t="s" s="71">
        <v>99</v>
      </c>
      <c r="B58" s="416">
        <v>3727.62</v>
      </c>
      <c r="C58" s="416">
        <v>3532.05664</v>
      </c>
      <c r="D58" s="416">
        <v>3252.01736</v>
      </c>
      <c r="E58" s="416">
        <v>10511.694</v>
      </c>
      <c r="F58" s="416">
        <v>2967.588</v>
      </c>
      <c r="G58" s="416">
        <v>2601.04902</v>
      </c>
      <c r="H58" s="416">
        <v>1819</v>
      </c>
      <c r="I58" s="416">
        <v>7387.63702</v>
      </c>
      <c r="J58" s="416">
        <v>17899.33102</v>
      </c>
      <c r="K58" s="416">
        <v>475.116</v>
      </c>
      <c r="L58" s="416">
        <v>1721.8032</v>
      </c>
      <c r="M58" s="416">
        <v>1841</v>
      </c>
      <c r="N58" s="416">
        <v>4037.919199999999</v>
      </c>
      <c r="O58" s="416">
        <v>21937.25022</v>
      </c>
      <c r="P58" s="416">
        <v>2334</v>
      </c>
      <c r="Q58" s="416">
        <v>2813</v>
      </c>
      <c r="R58" s="416">
        <v>3508</v>
      </c>
      <c r="S58" s="416">
        <v>8655</v>
      </c>
      <c r="T58" s="416">
        <v>30592.25022</v>
      </c>
      <c r="U58" s="416">
        <v>3818.411999999999</v>
      </c>
      <c r="V58" s="416">
        <v>3745.96714</v>
      </c>
      <c r="W58" s="416">
        <v>3656.065290000001</v>
      </c>
      <c r="X58" s="416">
        <v>11220.44443</v>
      </c>
      <c r="Y58" s="416">
        <v>2884.3571</v>
      </c>
      <c r="Z58" s="416">
        <v>2445.6</v>
      </c>
      <c r="AA58" s="416">
        <v>1857.996</v>
      </c>
      <c r="AB58" s="416">
        <v>7187.953099999999</v>
      </c>
      <c r="AC58" s="416">
        <v>18408.39753</v>
      </c>
      <c r="AD58" s="416">
        <v>626</v>
      </c>
      <c r="AE58" s="416">
        <v>1822</v>
      </c>
      <c r="AF58" s="416">
        <v>1934</v>
      </c>
      <c r="AG58" s="416">
        <v>4382</v>
      </c>
      <c r="AH58" s="416">
        <v>22790.39753</v>
      </c>
      <c r="AI58" s="416">
        <v>2168</v>
      </c>
      <c r="AJ58" s="416">
        <v>2481</v>
      </c>
      <c r="AK58" s="416">
        <v>3012</v>
      </c>
      <c r="AL58" s="416">
        <v>7661</v>
      </c>
      <c r="AM58" s="416">
        <v>30451.39753</v>
      </c>
      <c r="AN58" s="416">
        <v>3329</v>
      </c>
      <c r="AO58" s="416">
        <v>3438</v>
      </c>
      <c r="AP58" s="416">
        <v>3325.995269999999</v>
      </c>
      <c r="AQ58" s="416">
        <v>10092.99527</v>
      </c>
      <c r="AR58" s="416">
        <v>2693</v>
      </c>
      <c r="AS58" s="416">
        <v>2397</v>
      </c>
      <c r="AT58" s="416">
        <v>1798.186</v>
      </c>
      <c r="AU58" s="416">
        <v>6888.186</v>
      </c>
      <c r="AV58" s="416">
        <v>16981.18127</v>
      </c>
      <c r="AW58" s="416">
        <v>651</v>
      </c>
      <c r="AX58" s="416">
        <v>1670</v>
      </c>
      <c r="AY58" s="416">
        <v>2028.4488</v>
      </c>
      <c r="AZ58" s="416">
        <v>4349.4488</v>
      </c>
      <c r="BA58" s="416">
        <v>21330.63007</v>
      </c>
      <c r="BB58" s="416">
        <v>2542</v>
      </c>
      <c r="BC58" s="416">
        <v>3062</v>
      </c>
      <c r="BD58" s="416">
        <v>2929</v>
      </c>
      <c r="BE58" s="416">
        <v>8533</v>
      </c>
      <c r="BF58" s="416">
        <v>29863.63007</v>
      </c>
      <c r="BG58" s="416">
        <v>-587.7674599999991</v>
      </c>
      <c r="BH58" s="314">
        <v>-0.01930182217157506</v>
      </c>
      <c r="BI58" s="416">
        <v>3936</v>
      </c>
      <c r="BJ58" s="416">
        <v>3003</v>
      </c>
      <c r="BK58" s="416">
        <v>3623</v>
      </c>
      <c r="BL58" s="416">
        <v>10562</v>
      </c>
      <c r="BM58" s="416">
        <v>2922</v>
      </c>
      <c r="BN58" s="416">
        <v>2513</v>
      </c>
      <c r="BO58" s="416">
        <v>2246</v>
      </c>
      <c r="BP58" s="416">
        <v>7681</v>
      </c>
      <c r="BQ58" s="416">
        <v>18243</v>
      </c>
      <c r="BR58" s="416">
        <v>1261.818729999999</v>
      </c>
      <c r="BS58" s="314">
        <v>0.07430688772100946</v>
      </c>
      <c r="BT58" s="416">
        <v>821</v>
      </c>
      <c r="BU58" s="416">
        <v>170</v>
      </c>
      <c r="BV58" s="314">
        <v>0.261136712749616</v>
      </c>
      <c r="BW58" s="416">
        <v>1565</v>
      </c>
      <c r="BX58" s="42">
        <v>-105</v>
      </c>
      <c r="BY58" s="43">
        <v>-0.06287425149700598</v>
      </c>
      <c r="BZ58" s="416">
        <v>1818</v>
      </c>
      <c r="CA58" s="42">
        <f>BZ58-AY58</f>
        <v>-210.4488000000001</v>
      </c>
      <c r="CB58" s="43">
        <f>CA58/AY58</f>
        <v>-0.1037486378754051</v>
      </c>
      <c r="CC58" s="416">
        <v>4204</v>
      </c>
      <c r="CD58" s="42">
        <f>CC58-AZ58</f>
        <v>-145.4488000000001</v>
      </c>
      <c r="CE58" s="43">
        <f>CD58/AZ58</f>
        <v>-0.03344074311209276</v>
      </c>
      <c r="CF58" s="416">
        <v>22447</v>
      </c>
      <c r="CG58" s="42">
        <f>CF58-BA58</f>
        <v>1116.369930000001</v>
      </c>
      <c r="CH58" s="43">
        <f>CG58/BA58</f>
        <v>0.05233647230937144</v>
      </c>
      <c r="CI58" s="416">
        <v>2263</v>
      </c>
      <c r="CJ58" s="42">
        <f>CI58-BB58</f>
        <v>-279</v>
      </c>
      <c r="CK58" s="43">
        <f>CJ58/BB58</f>
        <v>-0.1097560975609756</v>
      </c>
      <c r="CL58" s="416">
        <v>2744</v>
      </c>
      <c r="CM58" s="42">
        <f>CL58-BC58</f>
        <v>-318</v>
      </c>
      <c r="CN58" s="43">
        <f>CM58/BC58</f>
        <v>-0.1038536903984324</v>
      </c>
      <c r="CO58" s="416">
        <v>3077</v>
      </c>
      <c r="CP58" s="42">
        <f>CO58-BD58</f>
        <v>148</v>
      </c>
      <c r="CQ58" s="43">
        <f>CP58/BD58</f>
        <v>0.0505291908501195</v>
      </c>
      <c r="CR58" s="416">
        <v>8084</v>
      </c>
      <c r="CS58" s="42">
        <f>CR58-BE58</f>
        <v>-449</v>
      </c>
      <c r="CT58" s="43">
        <f>CS58/BE58</f>
        <v>-0.05261924293917731</v>
      </c>
      <c r="CU58" s="416">
        <v>30531</v>
      </c>
      <c r="CV58" s="42">
        <f>CU58-BF58</f>
        <v>667.3699300000007</v>
      </c>
      <c r="CW58" s="140">
        <f>CV58/BF58</f>
        <v>0.02234724741887351</v>
      </c>
    </row>
    <row r="59" ht="17" customHeight="1">
      <c r="A59" t="s" s="71">
        <v>100</v>
      </c>
      <c r="B59" s="416">
        <v>2252.8968</v>
      </c>
      <c r="C59" s="416">
        <v>2122.0242</v>
      </c>
      <c r="D59" s="416">
        <v>2031.95934</v>
      </c>
      <c r="E59" s="416">
        <v>6406.880340000001</v>
      </c>
      <c r="F59" s="416">
        <v>2010.012</v>
      </c>
      <c r="G59" s="416">
        <v>1822.96626</v>
      </c>
      <c r="H59" s="416">
        <v>1319</v>
      </c>
      <c r="I59" s="416">
        <v>5151.97826</v>
      </c>
      <c r="J59" s="416">
        <v>11558.8586</v>
      </c>
      <c r="K59" s="416">
        <v>1108.9078</v>
      </c>
      <c r="L59" s="416">
        <v>759.8728000000001</v>
      </c>
      <c r="M59" s="416">
        <v>1367</v>
      </c>
      <c r="N59" s="416">
        <v>3235.7806</v>
      </c>
      <c r="O59" s="416">
        <v>14794.6392</v>
      </c>
      <c r="P59" s="416">
        <v>1715</v>
      </c>
      <c r="Q59" s="416">
        <v>2044</v>
      </c>
      <c r="R59" s="416">
        <v>2367</v>
      </c>
      <c r="S59" s="416">
        <v>6126</v>
      </c>
      <c r="T59" s="416">
        <v>20920.6392</v>
      </c>
      <c r="U59" s="416">
        <v>2476.3212</v>
      </c>
      <c r="V59" s="416">
        <v>2472.04932</v>
      </c>
      <c r="W59" s="416">
        <v>2224.9932</v>
      </c>
      <c r="X59" s="416">
        <v>7173.363719999999</v>
      </c>
      <c r="Y59" s="416">
        <v>2098.8489</v>
      </c>
      <c r="Z59" s="416">
        <v>1787.1454</v>
      </c>
      <c r="AA59" s="416">
        <v>1534.96318</v>
      </c>
      <c r="AB59" s="416">
        <v>5420.95748</v>
      </c>
      <c r="AC59" s="416">
        <v>12594.3212</v>
      </c>
      <c r="AD59" s="416">
        <v>1191</v>
      </c>
      <c r="AE59" s="416">
        <v>1143</v>
      </c>
      <c r="AF59" s="416">
        <v>1534</v>
      </c>
      <c r="AG59" s="416">
        <v>3868</v>
      </c>
      <c r="AH59" s="416">
        <v>16462.3212</v>
      </c>
      <c r="AI59" s="416">
        <v>1692</v>
      </c>
      <c r="AJ59" s="416">
        <v>1969</v>
      </c>
      <c r="AK59" s="416">
        <v>2226</v>
      </c>
      <c r="AL59" s="416">
        <v>5887</v>
      </c>
      <c r="AM59" s="416">
        <v>22349.3212</v>
      </c>
      <c r="AN59" s="416">
        <v>2470</v>
      </c>
      <c r="AO59" s="416">
        <v>2501</v>
      </c>
      <c r="AP59" s="416">
        <v>1940.4</v>
      </c>
      <c r="AQ59" s="416">
        <v>6911.4</v>
      </c>
      <c r="AR59" s="416">
        <v>2010</v>
      </c>
      <c r="AS59" s="416">
        <v>1770</v>
      </c>
      <c r="AT59" s="416">
        <v>1333.02105</v>
      </c>
      <c r="AU59" s="416">
        <v>5113.02105</v>
      </c>
      <c r="AV59" s="416">
        <v>12024.42105</v>
      </c>
      <c r="AW59" s="416">
        <v>499</v>
      </c>
      <c r="AX59" s="416">
        <v>1225</v>
      </c>
      <c r="AY59" s="416">
        <v>1290.7332</v>
      </c>
      <c r="AZ59" s="416">
        <v>3014.7332</v>
      </c>
      <c r="BA59" s="416">
        <v>15039.15425</v>
      </c>
      <c r="BB59" s="416">
        <v>1553</v>
      </c>
      <c r="BC59" s="416">
        <v>1783</v>
      </c>
      <c r="BD59" s="416">
        <v>1799</v>
      </c>
      <c r="BE59" s="416">
        <v>5135</v>
      </c>
      <c r="BF59" s="416">
        <v>20174.15425</v>
      </c>
      <c r="BG59" s="416">
        <v>-2175.166949999999</v>
      </c>
      <c r="BH59" s="314">
        <v>-0.09732586195951221</v>
      </c>
      <c r="BI59" s="416">
        <v>2046</v>
      </c>
      <c r="BJ59" s="416">
        <v>1791</v>
      </c>
      <c r="BK59" s="416">
        <v>1725</v>
      </c>
      <c r="BL59" s="416">
        <v>5562</v>
      </c>
      <c r="BM59" s="416">
        <v>1724</v>
      </c>
      <c r="BN59" s="416">
        <v>1552</v>
      </c>
      <c r="BO59" s="416">
        <v>1406</v>
      </c>
      <c r="BP59" s="416">
        <v>4682</v>
      </c>
      <c r="BQ59" s="416">
        <v>10244</v>
      </c>
      <c r="BR59" s="416">
        <v>-1780.421050000001</v>
      </c>
      <c r="BS59" s="314">
        <v>-0.1480670913465726</v>
      </c>
      <c r="BT59" s="416">
        <v>300</v>
      </c>
      <c r="BU59" s="416">
        <v>-199</v>
      </c>
      <c r="BV59" s="314">
        <v>-0.3987975951903808</v>
      </c>
      <c r="BW59" s="416">
        <v>711.5</v>
      </c>
      <c r="BX59" s="42">
        <v>-513.5</v>
      </c>
      <c r="BY59" s="43">
        <v>-0.4191836734693877</v>
      </c>
      <c r="BZ59" s="416">
        <v>1507</v>
      </c>
      <c r="CA59" s="42">
        <f>BZ59-AY59</f>
        <v>216.2667999999999</v>
      </c>
      <c r="CB59" s="43">
        <f>CA59/AY59</f>
        <v>0.1675534494657764</v>
      </c>
      <c r="CC59" s="416">
        <v>2518.5</v>
      </c>
      <c r="CD59" s="42">
        <f>CC59-AZ59</f>
        <v>-496.2332000000001</v>
      </c>
      <c r="CE59" s="43">
        <f>CD59/AZ59</f>
        <v>-0.1646026918733638</v>
      </c>
      <c r="CF59" s="416">
        <v>12762.5</v>
      </c>
      <c r="CG59" s="42">
        <f>CF59-BA59</f>
        <v>-2276.654250000001</v>
      </c>
      <c r="CH59" s="43">
        <f>CG59/BA59</f>
        <v>-0.1513818006089007</v>
      </c>
      <c r="CI59" s="416">
        <v>1696</v>
      </c>
      <c r="CJ59" s="42">
        <f>CI59-BB59</f>
        <v>143</v>
      </c>
      <c r="CK59" s="43">
        <f>CJ59/BB59</f>
        <v>0.09207984546039923</v>
      </c>
      <c r="CL59" s="416">
        <v>1866</v>
      </c>
      <c r="CM59" s="42">
        <f>CL59-BC59</f>
        <v>83</v>
      </c>
      <c r="CN59" s="43">
        <f>CM59/BC59</f>
        <v>0.04655075715086932</v>
      </c>
      <c r="CO59" s="416">
        <v>2319</v>
      </c>
      <c r="CP59" s="42">
        <f>CO59-BD59</f>
        <v>520</v>
      </c>
      <c r="CQ59" s="43">
        <f>CP59/BD59</f>
        <v>0.2890494719288493</v>
      </c>
      <c r="CR59" s="416">
        <v>5881</v>
      </c>
      <c r="CS59" s="42">
        <f>CR59-BE59</f>
        <v>746</v>
      </c>
      <c r="CT59" s="43">
        <f>CS59/BE59</f>
        <v>0.1452775073028238</v>
      </c>
      <c r="CU59" s="416">
        <v>18643.5</v>
      </c>
      <c r="CV59" s="42">
        <f>CU59-BF59</f>
        <v>-1530.65425</v>
      </c>
      <c r="CW59" s="140">
        <f>CV59/BF59</f>
        <v>-0.07587204058380785</v>
      </c>
    </row>
    <row r="60" ht="17" customHeight="1">
      <c r="A60" t="s" s="61">
        <v>101</v>
      </c>
      <c r="B60" s="414">
        <v>35134</v>
      </c>
      <c r="C60" s="414">
        <v>30321</v>
      </c>
      <c r="D60" s="414">
        <v>30574</v>
      </c>
      <c r="E60" s="414">
        <v>96029</v>
      </c>
      <c r="F60" s="414">
        <v>26564</v>
      </c>
      <c r="G60" s="414">
        <v>24758</v>
      </c>
      <c r="H60" s="414">
        <v>9340</v>
      </c>
      <c r="I60" s="414">
        <v>60662</v>
      </c>
      <c r="J60" s="414">
        <v>156691</v>
      </c>
      <c r="K60" s="414">
        <v>4144</v>
      </c>
      <c r="L60" s="414">
        <v>2550</v>
      </c>
      <c r="M60" s="414">
        <v>4227</v>
      </c>
      <c r="N60" s="414">
        <v>10921</v>
      </c>
      <c r="O60" s="414">
        <v>167612</v>
      </c>
      <c r="P60" s="414">
        <v>21228</v>
      </c>
      <c r="Q60" s="414">
        <v>26306</v>
      </c>
      <c r="R60" s="414">
        <v>0</v>
      </c>
      <c r="S60" s="414">
        <v>47534</v>
      </c>
      <c r="T60" s="414">
        <v>215146</v>
      </c>
      <c r="U60" s="414">
        <v>34997</v>
      </c>
      <c r="V60" s="414">
        <v>33628</v>
      </c>
      <c r="W60" s="414">
        <v>30912</v>
      </c>
      <c r="X60" s="414">
        <v>99537</v>
      </c>
      <c r="Y60" s="414">
        <v>25951.000000000007</v>
      </c>
      <c r="Z60" s="414">
        <v>22211</v>
      </c>
      <c r="AA60" s="414">
        <v>5861.000000000004</v>
      </c>
      <c r="AB60" s="414">
        <v>54023.000000000015</v>
      </c>
      <c r="AC60" s="414">
        <v>153560</v>
      </c>
      <c r="AD60" s="414">
        <v>3339.000000000004</v>
      </c>
      <c r="AE60" s="414">
        <v>2071</v>
      </c>
      <c r="AF60" s="414">
        <v>3709</v>
      </c>
      <c r="AG60" s="414">
        <v>9119.000000000004</v>
      </c>
      <c r="AH60" s="414">
        <v>162679</v>
      </c>
      <c r="AI60" s="414">
        <v>20802</v>
      </c>
      <c r="AJ60" s="414">
        <v>27576</v>
      </c>
      <c r="AK60" s="414">
        <v>36197</v>
      </c>
      <c r="AL60" s="414">
        <v>84575</v>
      </c>
      <c r="AM60" s="416">
        <v>247254</v>
      </c>
      <c r="AN60" s="414">
        <v>38299.9918212</v>
      </c>
      <c r="AO60" s="414">
        <v>32319.999999999993</v>
      </c>
      <c r="AP60" s="414">
        <v>32851.5827792</v>
      </c>
      <c r="AQ60" s="414">
        <v>103471.5746004</v>
      </c>
      <c r="AR60" s="414">
        <v>25370.000000000007</v>
      </c>
      <c r="AS60" s="414">
        <v>22150</v>
      </c>
      <c r="AT60" s="414">
        <v>6745.582320000002</v>
      </c>
      <c r="AU60" s="414">
        <v>54265.582320000009</v>
      </c>
      <c r="AV60" s="414">
        <v>157737.1569204</v>
      </c>
      <c r="AW60" s="414">
        <v>3003.957417699998</v>
      </c>
      <c r="AX60" s="414">
        <v>2792.127383399999</v>
      </c>
      <c r="AY60" s="414">
        <v>4044.108049999997</v>
      </c>
      <c r="AZ60" s="414">
        <v>9840.192851099993</v>
      </c>
      <c r="BA60" s="414">
        <v>167577.3497715</v>
      </c>
      <c r="BB60" s="414">
        <v>19595</v>
      </c>
      <c r="BC60" s="414">
        <v>26055</v>
      </c>
      <c r="BD60" s="414">
        <v>31360</v>
      </c>
      <c r="BE60" s="414">
        <v>77010</v>
      </c>
      <c r="BF60" s="416">
        <v>244587.3497715</v>
      </c>
      <c r="BG60" s="414">
        <v>-2666.650228499988</v>
      </c>
      <c r="BH60" s="420">
        <v>-0.01078506405760871</v>
      </c>
      <c r="BI60" s="414">
        <v>34633</v>
      </c>
      <c r="BJ60" s="414">
        <v>28847</v>
      </c>
      <c r="BK60" s="414">
        <v>28857</v>
      </c>
      <c r="BL60" s="414">
        <v>92337</v>
      </c>
      <c r="BM60" s="414">
        <v>22479</v>
      </c>
      <c r="BN60" s="414">
        <v>19442</v>
      </c>
      <c r="BO60" s="414">
        <v>5270</v>
      </c>
      <c r="BP60" s="414">
        <v>47191</v>
      </c>
      <c r="BQ60" s="414">
        <v>139528</v>
      </c>
      <c r="BR60" s="414">
        <v>-18209.156920400012</v>
      </c>
      <c r="BS60" s="420">
        <v>-0.1154398701986814</v>
      </c>
      <c r="BT60" s="414">
        <v>3187</v>
      </c>
      <c r="BU60" s="414">
        <v>183.0425823000023</v>
      </c>
      <c r="BV60" s="420">
        <v>0.06093381391542835</v>
      </c>
      <c r="BW60" s="414">
        <v>2413</v>
      </c>
      <c r="BX60" s="42">
        <v>-379.1273833999985</v>
      </c>
      <c r="BY60" s="43">
        <v>-0.1357844150141645</v>
      </c>
      <c r="BZ60" s="416">
        <v>2988</v>
      </c>
      <c r="CA60" s="42">
        <f>BZ60-AY60</f>
        <v>-1056.108049999997</v>
      </c>
      <c r="CB60" s="43">
        <f>CA60/AY60</f>
        <v>-0.2611473375445539</v>
      </c>
      <c r="CC60" s="416">
        <v>8588</v>
      </c>
      <c r="CD60" s="42">
        <f>CC60-AZ60</f>
        <v>-1252.192851099993</v>
      </c>
      <c r="CE60" s="43">
        <f>CD60/AZ60</f>
        <v>-0.1272528770571825</v>
      </c>
      <c r="CF60" s="416">
        <v>148116</v>
      </c>
      <c r="CG60" s="42">
        <f>CF60-BA60</f>
        <v>-19461.349771500012</v>
      </c>
      <c r="CH60" s="43">
        <f>CG60/BA60</f>
        <v>-0.1161335335475619</v>
      </c>
      <c r="CI60" s="416">
        <v>18278</v>
      </c>
      <c r="CJ60" s="42">
        <f>CI60-BB60</f>
        <v>-1317</v>
      </c>
      <c r="CK60" s="43">
        <f>CJ60/BB60</f>
        <v>-0.06721102322020923</v>
      </c>
      <c r="CL60" s="416">
        <v>24913</v>
      </c>
      <c r="CM60" s="42">
        <f>CL60-BC60</f>
        <v>-1142</v>
      </c>
      <c r="CN60" s="43">
        <f>CM60/BC60</f>
        <v>-0.04383035885626559</v>
      </c>
      <c r="CO60" s="416">
        <v>31156</v>
      </c>
      <c r="CP60" s="42">
        <f>CO60-BD60</f>
        <v>-204</v>
      </c>
      <c r="CQ60" s="43">
        <f>CP60/BD60</f>
        <v>-0.006505102040816326</v>
      </c>
      <c r="CR60" s="416">
        <v>74347</v>
      </c>
      <c r="CS60" s="42">
        <f>CR60-BE60</f>
        <v>-2663</v>
      </c>
      <c r="CT60" s="43">
        <f>CS60/BE60</f>
        <v>-0.03457992468510583</v>
      </c>
      <c r="CU60" s="416">
        <v>222463</v>
      </c>
      <c r="CV60" s="42">
        <f>CU60-BF60</f>
        <v>-22124.349771500012</v>
      </c>
      <c r="CW60" s="140">
        <f>CV60/BF60</f>
        <v>-0.09045582198821471</v>
      </c>
    </row>
    <row r="61" ht="17" customHeight="1">
      <c r="A61" t="s" s="71">
        <v>102</v>
      </c>
      <c r="B61" s="416">
        <v>35134</v>
      </c>
      <c r="C61" s="416">
        <v>30321</v>
      </c>
      <c r="D61" s="416">
        <v>30574</v>
      </c>
      <c r="E61" s="416">
        <v>96029</v>
      </c>
      <c r="F61" s="416">
        <v>26564</v>
      </c>
      <c r="G61" s="416">
        <v>24758</v>
      </c>
      <c r="H61" s="416">
        <v>9340</v>
      </c>
      <c r="I61" s="416">
        <v>60662</v>
      </c>
      <c r="J61" s="416">
        <v>156691</v>
      </c>
      <c r="K61" s="416">
        <v>4144</v>
      </c>
      <c r="L61" s="416">
        <v>2550</v>
      </c>
      <c r="M61" s="416">
        <v>4227</v>
      </c>
      <c r="N61" s="416">
        <v>10921</v>
      </c>
      <c r="O61" s="416">
        <v>167612</v>
      </c>
      <c r="P61" s="416">
        <v>21228</v>
      </c>
      <c r="Q61" s="416">
        <v>26306</v>
      </c>
      <c r="R61" s="416">
        <v>0</v>
      </c>
      <c r="S61" s="416">
        <v>47534</v>
      </c>
      <c r="T61" s="416">
        <v>215146</v>
      </c>
      <c r="U61" s="416">
        <v>34997</v>
      </c>
      <c r="V61" s="416">
        <v>33628</v>
      </c>
      <c r="W61" s="416">
        <v>30912</v>
      </c>
      <c r="X61" s="416">
        <v>99537</v>
      </c>
      <c r="Y61" s="416">
        <v>25951.000000000007</v>
      </c>
      <c r="Z61" s="416">
        <v>22211</v>
      </c>
      <c r="AA61" s="416">
        <v>5861.000000000004</v>
      </c>
      <c r="AB61" s="416">
        <v>54023.000000000015</v>
      </c>
      <c r="AC61" s="416">
        <v>153560</v>
      </c>
      <c r="AD61" s="416">
        <v>3339.000000000004</v>
      </c>
      <c r="AE61" s="416">
        <v>2071</v>
      </c>
      <c r="AF61" s="416">
        <v>3709</v>
      </c>
      <c r="AG61" s="416">
        <v>9119.000000000004</v>
      </c>
      <c r="AH61" s="416">
        <v>162679</v>
      </c>
      <c r="AI61" s="416">
        <v>20802</v>
      </c>
      <c r="AJ61" s="416">
        <v>27576</v>
      </c>
      <c r="AK61" s="416">
        <v>36197</v>
      </c>
      <c r="AL61" s="416">
        <v>84575</v>
      </c>
      <c r="AM61" s="416">
        <v>247254</v>
      </c>
      <c r="AN61" s="416">
        <v>38300.000000000007</v>
      </c>
      <c r="AO61" s="416">
        <v>32319.999999999993</v>
      </c>
      <c r="AP61" s="416">
        <v>32851.61796</v>
      </c>
      <c r="AQ61" s="416">
        <v>103471.61796</v>
      </c>
      <c r="AR61" s="416">
        <v>25370.000000000007</v>
      </c>
      <c r="AS61" s="416">
        <v>22150</v>
      </c>
      <c r="AT61" s="416">
        <v>6745.675320000002</v>
      </c>
      <c r="AU61" s="416">
        <v>54265.675320000009</v>
      </c>
      <c r="AV61" s="416">
        <v>157737.29328</v>
      </c>
      <c r="AW61" s="416">
        <v>3003.960999999998</v>
      </c>
      <c r="AX61" s="416">
        <v>2792.122039999998</v>
      </c>
      <c r="AY61" s="416">
        <v>4044.108049999997</v>
      </c>
      <c r="AZ61" s="416">
        <v>9840.191089999993</v>
      </c>
      <c r="BA61" s="416">
        <v>167577.48437</v>
      </c>
      <c r="BB61" s="416">
        <v>19595</v>
      </c>
      <c r="BC61" s="416">
        <v>26055</v>
      </c>
      <c r="BD61" s="416">
        <v>31360</v>
      </c>
      <c r="BE61" s="416">
        <v>77010</v>
      </c>
      <c r="BF61" s="416">
        <v>244587.48437</v>
      </c>
      <c r="BG61" s="416">
        <v>-2666.515629999980</v>
      </c>
      <c r="BH61" s="314">
        <v>-0.01078451968421135</v>
      </c>
      <c r="BI61" s="416">
        <v>34633</v>
      </c>
      <c r="BJ61" s="416">
        <v>28847</v>
      </c>
      <c r="BK61" s="416">
        <v>28857</v>
      </c>
      <c r="BL61" s="416">
        <v>92337</v>
      </c>
      <c r="BM61" s="416">
        <v>22479</v>
      </c>
      <c r="BN61" s="416">
        <v>19442</v>
      </c>
      <c r="BO61" s="416">
        <v>5270</v>
      </c>
      <c r="BP61" s="416">
        <v>47191</v>
      </c>
      <c r="BQ61" s="416">
        <v>139528</v>
      </c>
      <c r="BR61" s="416">
        <v>-18209.293280000013</v>
      </c>
      <c r="BS61" s="314">
        <v>-0.1154406348768559</v>
      </c>
      <c r="BT61" s="416">
        <v>3187</v>
      </c>
      <c r="BU61" s="416">
        <v>183.0390000000025</v>
      </c>
      <c r="BV61" s="314">
        <v>0.06093254872483452</v>
      </c>
      <c r="BW61" s="416">
        <v>2413</v>
      </c>
      <c r="BX61" s="42">
        <v>-379.1220399999984</v>
      </c>
      <c r="BY61" s="43">
        <v>-0.1357827611288791</v>
      </c>
      <c r="BZ61" s="416">
        <v>2988</v>
      </c>
      <c r="CA61" s="42">
        <f>BZ61-AY61</f>
        <v>-1056.108049999997</v>
      </c>
      <c r="CB61" s="43">
        <f>CA61/AY61</f>
        <v>-0.2611473375445539</v>
      </c>
      <c r="CC61" s="416">
        <v>8588</v>
      </c>
      <c r="CD61" s="42">
        <f>CC61-AZ61</f>
        <v>-1252.191089999993</v>
      </c>
      <c r="CE61" s="43">
        <f>CD61/AZ61</f>
        <v>-0.1272527208615411</v>
      </c>
      <c r="CF61" s="416">
        <v>148116</v>
      </c>
      <c r="CG61" s="42">
        <f>CF61-BA61</f>
        <v>-19461.484370000020</v>
      </c>
      <c r="CH61" s="43">
        <f>CG61/BA61</f>
        <v>-0.1161342434705032</v>
      </c>
      <c r="CI61" s="416">
        <v>18278</v>
      </c>
      <c r="CJ61" s="42">
        <f>CI61-BB61</f>
        <v>-1317</v>
      </c>
      <c r="CK61" s="43">
        <f>CJ61/BB61</f>
        <v>-0.06721102322020923</v>
      </c>
      <c r="CL61" s="416">
        <v>24913</v>
      </c>
      <c r="CM61" s="42">
        <f>CL61-BC61</f>
        <v>-1142</v>
      </c>
      <c r="CN61" s="43">
        <f>CM61/BC61</f>
        <v>-0.04383035885626559</v>
      </c>
      <c r="CO61" s="416">
        <v>31156</v>
      </c>
      <c r="CP61" s="42">
        <f>CO61-BD61</f>
        <v>-204</v>
      </c>
      <c r="CQ61" s="43">
        <f>CP61/BD61</f>
        <v>-0.006505102040816326</v>
      </c>
      <c r="CR61" s="416">
        <v>74347</v>
      </c>
      <c r="CS61" s="42">
        <f>CR61-BE61</f>
        <v>-2663</v>
      </c>
      <c r="CT61" s="43">
        <f>CS61/BE61</f>
        <v>-0.03457992468510583</v>
      </c>
      <c r="CU61" s="416">
        <v>222463</v>
      </c>
      <c r="CV61" s="42">
        <f>CU61-BF61</f>
        <v>-22124.484370000020</v>
      </c>
      <c r="CW61" s="140">
        <f>CV61/BF61</f>
        <v>-0.09045632251784061</v>
      </c>
    </row>
    <row r="62" ht="17" customHeight="1">
      <c r="A62" t="s" s="71">
        <v>103</v>
      </c>
      <c r="B62" s="416">
        <v>1132</v>
      </c>
      <c r="C62" s="416">
        <v>980.9999999999964</v>
      </c>
      <c r="D62" s="416">
        <v>956</v>
      </c>
      <c r="E62" s="416">
        <v>3068.999999999996</v>
      </c>
      <c r="F62" s="416">
        <v>794</v>
      </c>
      <c r="G62" s="416">
        <v>766</v>
      </c>
      <c r="H62" s="416">
        <v>445</v>
      </c>
      <c r="I62" s="416">
        <v>2005</v>
      </c>
      <c r="J62" s="416">
        <v>5073.999999999996</v>
      </c>
      <c r="K62" s="416">
        <v>293</v>
      </c>
      <c r="L62" s="416">
        <v>84</v>
      </c>
      <c r="M62" s="416">
        <v>339</v>
      </c>
      <c r="N62" s="416">
        <v>716</v>
      </c>
      <c r="O62" s="416">
        <v>317684.58759</v>
      </c>
      <c r="P62" s="416">
        <v>705</v>
      </c>
      <c r="Q62" s="416">
        <v>838</v>
      </c>
      <c r="R62" s="416">
        <v>0</v>
      </c>
      <c r="S62" s="416">
        <v>1543</v>
      </c>
      <c r="T62" s="416">
        <v>319227.58759</v>
      </c>
      <c r="U62" s="416">
        <v>1235</v>
      </c>
      <c r="V62" s="416">
        <v>1198</v>
      </c>
      <c r="W62" s="416">
        <v>1083</v>
      </c>
      <c r="X62" s="416">
        <v>3516</v>
      </c>
      <c r="Y62" s="416">
        <v>796</v>
      </c>
      <c r="Z62" s="416">
        <v>710</v>
      </c>
      <c r="AA62" s="416">
        <v>361</v>
      </c>
      <c r="AB62" s="416">
        <v>1867</v>
      </c>
      <c r="AC62" s="416">
        <v>5383</v>
      </c>
      <c r="AD62" s="416">
        <v>305</v>
      </c>
      <c r="AE62" s="416">
        <v>83</v>
      </c>
      <c r="AF62" s="416">
        <v>351</v>
      </c>
      <c r="AG62" s="416">
        <v>739</v>
      </c>
      <c r="AH62" s="416">
        <v>6122</v>
      </c>
      <c r="AI62" s="416">
        <v>677</v>
      </c>
      <c r="AJ62" s="416">
        <v>828</v>
      </c>
      <c r="AK62" s="416">
        <v>1141</v>
      </c>
      <c r="AL62" s="416">
        <v>2646</v>
      </c>
      <c r="AM62" s="416">
        <v>8768</v>
      </c>
      <c r="AN62" s="416">
        <v>1224</v>
      </c>
      <c r="AO62" s="416">
        <v>1060</v>
      </c>
      <c r="AP62" s="416">
        <v>1026.506199999998</v>
      </c>
      <c r="AQ62" s="416">
        <v>3310.506199999998</v>
      </c>
      <c r="AR62" s="416">
        <v>777.9999999999982</v>
      </c>
      <c r="AS62" s="416">
        <v>729</v>
      </c>
      <c r="AT62" s="416">
        <v>354.0253200000006</v>
      </c>
      <c r="AU62" s="416">
        <v>1861.025319999999</v>
      </c>
      <c r="AV62" s="416">
        <v>5171.531519999997</v>
      </c>
      <c r="AW62" s="416">
        <v>250.9609999999975</v>
      </c>
      <c r="AX62" s="416">
        <v>161.1220399999984</v>
      </c>
      <c r="AY62" s="416">
        <v>282.0058599999993</v>
      </c>
      <c r="AZ62" s="416">
        <v>694.0888999999952</v>
      </c>
      <c r="BA62" s="416">
        <v>5865.620419999992</v>
      </c>
      <c r="BB62" s="416">
        <v>635</v>
      </c>
      <c r="BC62" s="416">
        <v>764</v>
      </c>
      <c r="BD62" s="416">
        <v>920</v>
      </c>
      <c r="BE62" s="416">
        <v>2319</v>
      </c>
      <c r="BF62" s="416">
        <v>8184.620419999992</v>
      </c>
      <c r="BG62" s="416">
        <v>-583.379580000008</v>
      </c>
      <c r="BH62" s="314">
        <v>-0.06653507983576734</v>
      </c>
      <c r="BI62" s="416">
        <v>1290</v>
      </c>
      <c r="BJ62" s="416">
        <v>1051</v>
      </c>
      <c r="BK62" s="416">
        <v>938</v>
      </c>
      <c r="BL62" s="416">
        <v>3279</v>
      </c>
      <c r="BM62" s="416">
        <v>770</v>
      </c>
      <c r="BN62" s="416">
        <v>722</v>
      </c>
      <c r="BO62" s="416">
        <v>142</v>
      </c>
      <c r="BP62" s="416">
        <v>1634</v>
      </c>
      <c r="BQ62" s="416">
        <v>4913</v>
      </c>
      <c r="BR62" s="416">
        <v>-258.5315199999968</v>
      </c>
      <c r="BS62" s="314">
        <v>-0.04999128768724917</v>
      </c>
      <c r="BT62" s="416">
        <v>0</v>
      </c>
      <c r="BU62" s="416">
        <v>-250.9609999999975</v>
      </c>
      <c r="BV62" s="314">
        <v>-1</v>
      </c>
      <c r="BW62" s="416">
        <v>0</v>
      </c>
      <c r="BX62" s="42">
        <v>-161.1220399999984</v>
      </c>
      <c r="BY62" s="43">
        <v>-1</v>
      </c>
      <c r="BZ62" s="416">
        <v>0</v>
      </c>
      <c r="CA62" s="42">
        <f>BZ62-AY62</f>
        <v>-282.0058599999993</v>
      </c>
      <c r="CB62" s="43">
        <f>CA62/AY62</f>
        <v>-1</v>
      </c>
      <c r="CC62" s="416">
        <v>0</v>
      </c>
      <c r="CD62" s="42">
        <f>CC62-AZ62</f>
        <v>-694.0888999999952</v>
      </c>
      <c r="CE62" s="43">
        <f>CD62/AZ62</f>
        <v>-1</v>
      </c>
      <c r="CF62" s="416">
        <v>4913</v>
      </c>
      <c r="CG62" s="42">
        <f>CF62-BA62</f>
        <v>-952.620419999992</v>
      </c>
      <c r="CH62" s="43">
        <f>CG62/BA62</f>
        <v>-0.1624074440193649</v>
      </c>
      <c r="CI62" s="416">
        <v>517</v>
      </c>
      <c r="CJ62" s="42">
        <f>CI62-BB62</f>
        <v>-118</v>
      </c>
      <c r="CK62" s="43">
        <f>CJ62/BB62</f>
        <v>-0.1858267716535433</v>
      </c>
      <c r="CL62" s="416">
        <v>814</v>
      </c>
      <c r="CM62" s="42">
        <f>CL62-BC62</f>
        <v>50</v>
      </c>
      <c r="CN62" s="43">
        <f>CM62/BC62</f>
        <v>0.06544502617801047</v>
      </c>
      <c r="CO62" s="416">
        <v>1087</v>
      </c>
      <c r="CP62" s="42">
        <f>CO62-BD62</f>
        <v>167</v>
      </c>
      <c r="CQ62" s="43">
        <f>CP62/BD62</f>
        <v>0.1815217391304348</v>
      </c>
      <c r="CR62" s="416">
        <v>2418</v>
      </c>
      <c r="CS62" s="42">
        <f>CR62-BE62</f>
        <v>99</v>
      </c>
      <c r="CT62" s="43">
        <f>CS62/BE62</f>
        <v>0.04269081500646831</v>
      </c>
      <c r="CU62" s="416">
        <v>7331</v>
      </c>
      <c r="CV62" s="42">
        <f>CU62-BF62</f>
        <v>-853.620419999992</v>
      </c>
      <c r="CW62" s="140">
        <f>CV62/BF62</f>
        <v>-0.1042956638421593</v>
      </c>
    </row>
    <row r="63" ht="17" customHeight="1">
      <c r="A63" t="s" s="71">
        <v>123</v>
      </c>
      <c r="B63" s="416">
        <v>34002</v>
      </c>
      <c r="C63" s="416">
        <v>29340</v>
      </c>
      <c r="D63" s="416">
        <v>29618</v>
      </c>
      <c r="E63" s="416">
        <v>92960</v>
      </c>
      <c r="F63" s="416">
        <v>25770</v>
      </c>
      <c r="G63" s="416">
        <v>23992</v>
      </c>
      <c r="H63" s="416">
        <v>8895</v>
      </c>
      <c r="I63" s="416">
        <v>58657</v>
      </c>
      <c r="J63" s="416">
        <v>151617</v>
      </c>
      <c r="K63" s="416">
        <v>3851</v>
      </c>
      <c r="L63" s="416">
        <v>2466</v>
      </c>
      <c r="M63" s="416">
        <v>3888</v>
      </c>
      <c r="N63" s="416">
        <v>10205</v>
      </c>
      <c r="O63" s="416">
        <v>449225.05335</v>
      </c>
      <c r="P63" s="416">
        <v>20523</v>
      </c>
      <c r="Q63" s="416">
        <v>25468</v>
      </c>
      <c r="R63" s="416">
        <v>0</v>
      </c>
      <c r="S63" s="416">
        <v>45991</v>
      </c>
      <c r="T63" s="416">
        <v>495216.05335</v>
      </c>
      <c r="U63" s="416">
        <v>33762</v>
      </c>
      <c r="V63" s="416">
        <v>32430</v>
      </c>
      <c r="W63" s="416">
        <v>29829</v>
      </c>
      <c r="X63" s="416">
        <v>96021</v>
      </c>
      <c r="Y63" s="416">
        <v>25155.000000000007</v>
      </c>
      <c r="Z63" s="416">
        <v>21501</v>
      </c>
      <c r="AA63" s="416">
        <v>5500.000000000004</v>
      </c>
      <c r="AB63" s="416">
        <v>52156.000000000015</v>
      </c>
      <c r="AC63" s="416">
        <v>148177</v>
      </c>
      <c r="AD63" s="416">
        <v>3034.000000000004</v>
      </c>
      <c r="AE63" s="416">
        <v>1988</v>
      </c>
      <c r="AF63" s="416">
        <v>3358</v>
      </c>
      <c r="AG63" s="416">
        <v>8380.000000000004</v>
      </c>
      <c r="AH63" s="416">
        <v>156557</v>
      </c>
      <c r="AI63" s="416">
        <v>20125</v>
      </c>
      <c r="AJ63" s="416">
        <v>26748</v>
      </c>
      <c r="AK63" s="416">
        <v>35056</v>
      </c>
      <c r="AL63" s="416">
        <v>81929</v>
      </c>
      <c r="AM63" s="416">
        <v>238486</v>
      </c>
      <c r="AN63" s="416">
        <v>37076.000000000007</v>
      </c>
      <c r="AO63" s="416">
        <v>31259.999999999993</v>
      </c>
      <c r="AP63" s="416">
        <v>31825.11176</v>
      </c>
      <c r="AQ63" s="416">
        <v>100161.11176</v>
      </c>
      <c r="AR63" s="416">
        <v>24592.000000000007</v>
      </c>
      <c r="AS63" s="416">
        <v>21421</v>
      </c>
      <c r="AT63" s="416">
        <v>6391.650000000001</v>
      </c>
      <c r="AU63" s="416">
        <v>52404.650000000009</v>
      </c>
      <c r="AV63" s="416">
        <v>152565.76176</v>
      </c>
      <c r="AW63" s="416">
        <v>2753</v>
      </c>
      <c r="AX63" s="416">
        <v>2631</v>
      </c>
      <c r="AY63" s="416">
        <v>3762.102189999998</v>
      </c>
      <c r="AZ63" s="416">
        <v>9146.102189999998</v>
      </c>
      <c r="BA63" s="416">
        <v>161711.86395</v>
      </c>
      <c r="BB63" s="416">
        <v>18960</v>
      </c>
      <c r="BC63" s="416">
        <v>25291</v>
      </c>
      <c r="BD63" s="416">
        <v>30440</v>
      </c>
      <c r="BE63" s="416">
        <v>74691</v>
      </c>
      <c r="BF63" s="416">
        <v>236402.86395</v>
      </c>
      <c r="BG63" s="416">
        <v>-2083.136049999972</v>
      </c>
      <c r="BH63" s="314">
        <v>-0.008734835797489016</v>
      </c>
      <c r="BI63" s="416">
        <v>33343</v>
      </c>
      <c r="BJ63" s="416">
        <v>27796</v>
      </c>
      <c r="BK63" s="416">
        <v>27919</v>
      </c>
      <c r="BL63" s="416">
        <v>89058</v>
      </c>
      <c r="BM63" s="416">
        <v>21709</v>
      </c>
      <c r="BN63" s="416">
        <v>18720</v>
      </c>
      <c r="BO63" s="416">
        <v>5128</v>
      </c>
      <c r="BP63" s="416">
        <v>45557</v>
      </c>
      <c r="BQ63" s="416">
        <v>134615</v>
      </c>
      <c r="BR63" s="416">
        <v>-17950.761760000023</v>
      </c>
      <c r="BS63" s="314">
        <v>-0.117659175642817</v>
      </c>
      <c r="BT63" s="416">
        <v>3187</v>
      </c>
      <c r="BU63" s="416">
        <v>434</v>
      </c>
      <c r="BV63" s="314">
        <v>0.1576462041409372</v>
      </c>
      <c r="BW63" s="416">
        <v>2413</v>
      </c>
      <c r="BX63" s="42">
        <v>-218</v>
      </c>
      <c r="BY63" s="43">
        <v>-0.08285822881033827</v>
      </c>
      <c r="BZ63" s="416">
        <v>2988</v>
      </c>
      <c r="CA63" s="42">
        <f>BZ63-AY63</f>
        <v>-774.1021899999978</v>
      </c>
      <c r="CB63" s="43">
        <f>CA63/AY63</f>
        <v>-0.2057632012382944</v>
      </c>
      <c r="CC63" s="416">
        <v>8588</v>
      </c>
      <c r="CD63" s="42">
        <f>CC63-AZ63</f>
        <v>-558.1021899999978</v>
      </c>
      <c r="CE63" s="43">
        <f>CD63/AZ63</f>
        <v>-0.06102076911082468</v>
      </c>
      <c r="CF63" s="416">
        <v>143203</v>
      </c>
      <c r="CG63" s="42">
        <f>CF63-BA63</f>
        <v>-18508.863950000028</v>
      </c>
      <c r="CH63" s="43">
        <f>CG63/BA63</f>
        <v>-0.1144558197395017</v>
      </c>
      <c r="CI63" s="416">
        <v>17761</v>
      </c>
      <c r="CJ63" s="42">
        <f>CI63-BB63</f>
        <v>-1199</v>
      </c>
      <c r="CK63" s="43">
        <f>CJ63/BB63</f>
        <v>-0.06323839662447257</v>
      </c>
      <c r="CL63" s="416">
        <v>24099</v>
      </c>
      <c r="CM63" s="42">
        <f>CL63-BC63</f>
        <v>-1192</v>
      </c>
      <c r="CN63" s="43">
        <f>CM63/BC63</f>
        <v>-0.04713139061326163</v>
      </c>
      <c r="CO63" s="416">
        <v>30069</v>
      </c>
      <c r="CP63" s="42">
        <f>CO63-BD63</f>
        <v>-371</v>
      </c>
      <c r="CQ63" s="43">
        <f>CP63/BD63</f>
        <v>-0.01218791064388962</v>
      </c>
      <c r="CR63" s="416">
        <v>71929</v>
      </c>
      <c r="CS63" s="42">
        <f>CR63-BE63</f>
        <v>-2762</v>
      </c>
      <c r="CT63" s="43">
        <f>CS63/BE63</f>
        <v>-0.03697902023001433</v>
      </c>
      <c r="CU63" s="416">
        <v>215132</v>
      </c>
      <c r="CV63" s="42">
        <f>CU63-BF63</f>
        <v>-21270.863950000028</v>
      </c>
      <c r="CW63" s="140">
        <f>CV63/BF63</f>
        <v>-0.0899771838402892</v>
      </c>
    </row>
    <row r="64" ht="17" customHeight="1">
      <c r="A64" t="s" s="71">
        <v>105</v>
      </c>
      <c r="B64" s="416">
        <v>0</v>
      </c>
      <c r="C64" s="416">
        <v>0</v>
      </c>
      <c r="D64" s="416">
        <v>0</v>
      </c>
      <c r="E64" s="24"/>
      <c r="F64" s="416">
        <v>0</v>
      </c>
      <c r="G64" s="416">
        <v>0</v>
      </c>
      <c r="H64" s="416">
        <v>0</v>
      </c>
      <c r="I64" s="24"/>
      <c r="J64" s="24"/>
      <c r="K64" s="416">
        <v>0</v>
      </c>
      <c r="L64" s="416">
        <v>0</v>
      </c>
      <c r="M64" s="416">
        <v>0</v>
      </c>
      <c r="N64" s="24"/>
      <c r="O64" s="24"/>
      <c r="P64" s="416">
        <v>0</v>
      </c>
      <c r="Q64" s="416">
        <v>0</v>
      </c>
      <c r="R64" s="416">
        <v>0</v>
      </c>
      <c r="S64" s="24"/>
      <c r="T64" s="416">
        <v>0</v>
      </c>
      <c r="U64" s="416">
        <v>0</v>
      </c>
      <c r="V64" s="416">
        <v>0</v>
      </c>
      <c r="W64" s="416">
        <v>0</v>
      </c>
      <c r="X64" s="24"/>
      <c r="Y64" s="416">
        <v>0</v>
      </c>
      <c r="Z64" s="416">
        <v>0</v>
      </c>
      <c r="AA64" s="416">
        <v>0</v>
      </c>
      <c r="AB64" s="24"/>
      <c r="AC64" s="24"/>
      <c r="AD64" s="416">
        <v>0</v>
      </c>
      <c r="AE64" s="416">
        <v>0</v>
      </c>
      <c r="AF64" s="416">
        <v>0</v>
      </c>
      <c r="AG64" s="24"/>
      <c r="AH64" s="24"/>
      <c r="AI64" s="416">
        <v>0</v>
      </c>
      <c r="AJ64" s="416">
        <v>0</v>
      </c>
      <c r="AK64" s="416">
        <v>0</v>
      </c>
      <c r="AL64" s="24"/>
      <c r="AM64" s="416">
        <v>0</v>
      </c>
      <c r="AN64" s="416">
        <v>37076.000000000007</v>
      </c>
      <c r="AO64" s="416">
        <v>31259.999999999993</v>
      </c>
      <c r="AP64" s="416">
        <v>31825.11176</v>
      </c>
      <c r="AQ64" s="416">
        <v>100161.11176</v>
      </c>
      <c r="AR64" s="416">
        <v>24592.000000000007</v>
      </c>
      <c r="AS64" s="416">
        <v>21421</v>
      </c>
      <c r="AT64" s="416">
        <v>6391.650000000001</v>
      </c>
      <c r="AU64" s="416">
        <v>52404.650000000009</v>
      </c>
      <c r="AV64" s="416">
        <v>152565.76176</v>
      </c>
      <c r="AW64" s="416">
        <v>2753</v>
      </c>
      <c r="AX64" s="416">
        <v>2631</v>
      </c>
      <c r="AY64" s="416">
        <v>3762</v>
      </c>
      <c r="AZ64" s="416">
        <v>9146</v>
      </c>
      <c r="BA64" s="416">
        <v>161711</v>
      </c>
      <c r="BB64" s="416">
        <v>17005</v>
      </c>
      <c r="BC64" s="416">
        <v>21922</v>
      </c>
      <c r="BD64" s="416">
        <v>26800</v>
      </c>
      <c r="BE64" s="416">
        <v>65727</v>
      </c>
      <c r="BF64" s="416">
        <v>227438</v>
      </c>
      <c r="BG64" s="416">
        <v>227438</v>
      </c>
      <c r="BH64" s="314"/>
      <c r="BI64" s="416">
        <v>26211</v>
      </c>
      <c r="BJ64" s="416">
        <v>21366</v>
      </c>
      <c r="BK64" s="416">
        <v>21049</v>
      </c>
      <c r="BL64" s="416">
        <v>89058</v>
      </c>
      <c r="BM64" s="416">
        <v>19397</v>
      </c>
      <c r="BN64" s="416">
        <v>16285</v>
      </c>
      <c r="BO64" s="416">
        <v>5128</v>
      </c>
      <c r="BP64" s="416">
        <v>40810</v>
      </c>
      <c r="BQ64" s="416">
        <v>129868</v>
      </c>
      <c r="BR64" s="416">
        <v>-22697.761760000023</v>
      </c>
      <c r="BS64" s="314">
        <v>-0.1487736271766249</v>
      </c>
      <c r="BT64" s="416">
        <v>3187</v>
      </c>
      <c r="BU64" s="416">
        <v>434</v>
      </c>
      <c r="BV64" s="314">
        <v>0.1576462041409372</v>
      </c>
      <c r="BW64" s="416">
        <v>2413</v>
      </c>
      <c r="BX64" s="42">
        <v>-218</v>
      </c>
      <c r="BY64" s="43">
        <v>-0.08285822881033827</v>
      </c>
      <c r="BZ64" s="416">
        <v>2988</v>
      </c>
      <c r="CA64" s="42">
        <f>BZ64-AY64</f>
        <v>-774</v>
      </c>
      <c r="CB64" s="43">
        <f>CA64/AY64</f>
        <v>-0.2057416267942584</v>
      </c>
      <c r="CC64" s="416">
        <v>8588</v>
      </c>
      <c r="CD64" s="42">
        <f>CC64-AZ64</f>
        <v>-558</v>
      </c>
      <c r="CE64" s="43">
        <f>CD64/AZ64</f>
        <v>-0.06101027771703477</v>
      </c>
      <c r="CF64" s="416">
        <v>138456</v>
      </c>
      <c r="CG64" s="42">
        <f>CF64-BA64</f>
        <v>-23255</v>
      </c>
      <c r="CH64" s="43">
        <f>CG64/BA64</f>
        <v>-0.1438059253854098</v>
      </c>
      <c r="CI64" s="416">
        <v>13658</v>
      </c>
      <c r="CJ64" s="42">
        <f>CI64-BB64</f>
        <v>-3347</v>
      </c>
      <c r="CK64" s="43">
        <f>CJ64/BB64</f>
        <v>-0.1968244633931197</v>
      </c>
      <c r="CL64" s="416">
        <v>19854</v>
      </c>
      <c r="CM64" s="42">
        <f>CL64-BC64</f>
        <v>-2068</v>
      </c>
      <c r="CN64" s="43">
        <f>CM64/BC64</f>
        <v>-0.09433445853480522</v>
      </c>
      <c r="CO64" s="416">
        <v>23690</v>
      </c>
      <c r="CP64" s="42">
        <f>CO64-BD64</f>
        <v>-3110</v>
      </c>
      <c r="CQ64" s="43">
        <f>CP64/BD64</f>
        <v>-0.116044776119403</v>
      </c>
      <c r="CR64" s="416">
        <v>71929</v>
      </c>
      <c r="CS64" s="42">
        <f>CR64-BE64</f>
        <v>6202</v>
      </c>
      <c r="CT64" s="43">
        <f>CS64/BE64</f>
        <v>0.09436000426004534</v>
      </c>
      <c r="CU64" s="416">
        <v>210385</v>
      </c>
      <c r="CV64" s="42">
        <f>CU64-BF64</f>
        <v>-17053</v>
      </c>
      <c r="CW64" s="140">
        <f>CV64/BF64</f>
        <v>-0.07497867550717119</v>
      </c>
    </row>
    <row r="65" ht="17" customHeight="1">
      <c r="A65" t="s" s="71">
        <v>106</v>
      </c>
      <c r="B65" s="416">
        <v>0</v>
      </c>
      <c r="C65" s="416">
        <v>0</v>
      </c>
      <c r="D65" s="416">
        <v>0</v>
      </c>
      <c r="E65" s="24"/>
      <c r="F65" s="416">
        <v>0</v>
      </c>
      <c r="G65" s="416">
        <v>0</v>
      </c>
      <c r="H65" s="416">
        <v>0</v>
      </c>
      <c r="I65" s="24"/>
      <c r="J65" s="24"/>
      <c r="K65" s="416">
        <v>0</v>
      </c>
      <c r="L65" s="416">
        <v>0</v>
      </c>
      <c r="M65" s="416">
        <v>0</v>
      </c>
      <c r="N65" s="24"/>
      <c r="O65" s="24"/>
      <c r="P65" s="416">
        <v>0</v>
      </c>
      <c r="Q65" s="416">
        <v>0</v>
      </c>
      <c r="R65" s="416">
        <v>0</v>
      </c>
      <c r="S65" s="24"/>
      <c r="T65" s="416">
        <v>0</v>
      </c>
      <c r="U65" s="416">
        <v>0</v>
      </c>
      <c r="V65" s="416">
        <v>0</v>
      </c>
      <c r="W65" s="416">
        <v>0</v>
      </c>
      <c r="X65" s="24"/>
      <c r="Y65" s="416">
        <v>0</v>
      </c>
      <c r="Z65" s="416">
        <v>0</v>
      </c>
      <c r="AA65" s="416">
        <v>0</v>
      </c>
      <c r="AB65" s="24"/>
      <c r="AC65" s="24"/>
      <c r="AD65" s="416">
        <v>0</v>
      </c>
      <c r="AE65" s="416">
        <v>0</v>
      </c>
      <c r="AF65" s="416">
        <v>0</v>
      </c>
      <c r="AG65" s="24"/>
      <c r="AH65" s="24"/>
      <c r="AI65" s="416">
        <v>-12990</v>
      </c>
      <c r="AJ65" s="416">
        <v>-12434</v>
      </c>
      <c r="AK65" s="416">
        <v>-10032</v>
      </c>
      <c r="AL65" s="24"/>
      <c r="AM65" s="416">
        <v>0</v>
      </c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416">
        <v>0</v>
      </c>
      <c r="BD65" s="416">
        <v>0</v>
      </c>
      <c r="BE65" s="416">
        <v>0</v>
      </c>
      <c r="BF65" s="416">
        <v>0</v>
      </c>
      <c r="BG65" s="416">
        <v>0</v>
      </c>
      <c r="BH65" s="314"/>
      <c r="BI65" s="24"/>
      <c r="BJ65" s="24"/>
      <c r="BK65" s="24"/>
      <c r="BL65" s="24"/>
      <c r="BM65" s="24"/>
      <c r="BN65" s="24"/>
      <c r="BO65" s="24"/>
      <c r="BP65" s="416">
        <v>0</v>
      </c>
      <c r="BQ65" s="416">
        <v>0</v>
      </c>
      <c r="BR65" s="416">
        <v>0</v>
      </c>
      <c r="BS65" s="314"/>
      <c r="BT65" s="416">
        <v>0</v>
      </c>
      <c r="BU65" s="416">
        <v>0</v>
      </c>
      <c r="BV65" s="314"/>
      <c r="BW65" s="416">
        <v>0</v>
      </c>
      <c r="BX65" s="42">
        <v>0</v>
      </c>
      <c r="BY65" s="43"/>
      <c r="BZ65" s="416">
        <v>0</v>
      </c>
      <c r="CA65" s="42">
        <f>BZ65-AY65</f>
        <v>0</v>
      </c>
      <c r="CB65" s="43">
        <f>CA65/AY65</f>
      </c>
      <c r="CC65" s="416">
        <v>8588</v>
      </c>
      <c r="CD65" s="42">
        <f>CC65-AZ65</f>
        <v>8588</v>
      </c>
      <c r="CE65" s="43">
        <f>CD65/AZ65</f>
      </c>
      <c r="CF65" s="416">
        <v>8588</v>
      </c>
      <c r="CG65" s="42">
        <f>CF65-BA65</f>
        <v>8588</v>
      </c>
      <c r="CH65" s="43">
        <f>CG65/BA65</f>
      </c>
      <c r="CI65" s="416">
        <v>0</v>
      </c>
      <c r="CJ65" s="42">
        <f>CI65-BB65</f>
        <v>0</v>
      </c>
      <c r="CK65" s="43">
        <f>CJ65/BB65</f>
      </c>
      <c r="CL65" s="416">
        <v>0</v>
      </c>
      <c r="CM65" s="42">
        <f>CL65-BC65</f>
        <v>0</v>
      </c>
      <c r="CN65" s="43">
        <f>CM65/BC65</f>
      </c>
      <c r="CO65" s="416">
        <v>0</v>
      </c>
      <c r="CP65" s="42">
        <f>CO65-BD65</f>
        <v>0</v>
      </c>
      <c r="CQ65" s="43">
        <f>CP65/BD65</f>
      </c>
      <c r="CR65" s="416">
        <v>71929</v>
      </c>
      <c r="CS65" s="42">
        <f>CR65-BE65</f>
        <v>71929</v>
      </c>
      <c r="CT65" s="43">
        <f>CS65/BE65</f>
      </c>
      <c r="CU65" s="416">
        <v>71929</v>
      </c>
      <c r="CV65" s="42">
        <f>CU65-BF65</f>
        <v>71929</v>
      </c>
      <c r="CW65" s="140">
        <f>CV65/BF65</f>
      </c>
    </row>
    <row r="66" ht="17" customHeight="1">
      <c r="A66" t="s" s="71">
        <v>107</v>
      </c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419">
        <v>1955</v>
      </c>
      <c r="BC66" s="416">
        <v>3369</v>
      </c>
      <c r="BD66" s="416">
        <v>3640</v>
      </c>
      <c r="BE66" s="416">
        <v>8964</v>
      </c>
      <c r="BF66" s="416">
        <v>8964</v>
      </c>
      <c r="BG66" s="416">
        <v>8964</v>
      </c>
      <c r="BH66" s="314"/>
      <c r="BI66" s="416">
        <v>7132</v>
      </c>
      <c r="BJ66" s="416">
        <v>6430</v>
      </c>
      <c r="BK66" s="416">
        <v>6870</v>
      </c>
      <c r="BL66" s="416">
        <v>20432</v>
      </c>
      <c r="BM66" s="416">
        <v>2312</v>
      </c>
      <c r="BN66" s="416">
        <v>2435</v>
      </c>
      <c r="BO66" s="416">
        <v>0</v>
      </c>
      <c r="BP66" s="416">
        <v>4747</v>
      </c>
      <c r="BQ66" s="416">
        <v>25179</v>
      </c>
      <c r="BR66" s="416">
        <v>25179</v>
      </c>
      <c r="BS66" s="314"/>
      <c r="BT66" s="416">
        <v>0</v>
      </c>
      <c r="BU66" s="416">
        <v>0</v>
      </c>
      <c r="BV66" s="314"/>
      <c r="BW66" s="416">
        <v>0</v>
      </c>
      <c r="BX66" s="42">
        <v>0</v>
      </c>
      <c r="BY66" s="43"/>
      <c r="BZ66" s="416">
        <v>0</v>
      </c>
      <c r="CA66" s="42">
        <f>BZ66-AY66</f>
        <v>0</v>
      </c>
      <c r="CB66" s="43">
        <f>CA66/AY66</f>
      </c>
      <c r="CC66" s="416">
        <v>8588</v>
      </c>
      <c r="CD66" s="42">
        <f>CC66-AZ66</f>
        <v>8588</v>
      </c>
      <c r="CE66" s="43">
        <f>CD66/AZ66</f>
      </c>
      <c r="CF66" s="416">
        <v>33767</v>
      </c>
      <c r="CG66" s="42">
        <f>CF66-BA66</f>
        <v>33767</v>
      </c>
      <c r="CH66" s="43">
        <f>CG66/BA66</f>
      </c>
      <c r="CI66" s="416">
        <v>4103</v>
      </c>
      <c r="CJ66" s="42">
        <f>CI66-BB66</f>
        <v>2148</v>
      </c>
      <c r="CK66" s="43">
        <f>CJ66/BB66</f>
        <v>1.098721227621483</v>
      </c>
      <c r="CL66" s="416">
        <v>4245</v>
      </c>
      <c r="CM66" s="42">
        <f>CL66-BC66</f>
        <v>876</v>
      </c>
      <c r="CN66" s="43">
        <f>CM66/BC66</f>
        <v>0.2600178094390027</v>
      </c>
      <c r="CO66" s="416">
        <v>6379</v>
      </c>
      <c r="CP66" s="42">
        <f>CO66-BD66</f>
        <v>2739</v>
      </c>
      <c r="CQ66" s="43">
        <f>CP66/BD66</f>
        <v>0.7524725274725275</v>
      </c>
      <c r="CR66" s="416">
        <v>71929</v>
      </c>
      <c r="CS66" s="42">
        <f>CR66-BE66</f>
        <v>62965</v>
      </c>
      <c r="CT66" s="43">
        <f>CS66/BE66</f>
        <v>7.024207942882642</v>
      </c>
      <c r="CU66" s="416">
        <v>97108</v>
      </c>
      <c r="CV66" s="42">
        <f>CU66-BF66</f>
        <v>88144</v>
      </c>
      <c r="CW66" s="140">
        <f>CV66/BF66</f>
        <v>9.833110218652388</v>
      </c>
    </row>
    <row r="67" ht="17" customHeight="1">
      <c r="A67" t="s" s="71">
        <v>108</v>
      </c>
      <c r="B67" s="416">
        <v>0</v>
      </c>
      <c r="C67" s="416">
        <v>0</v>
      </c>
      <c r="D67" s="416">
        <v>0</v>
      </c>
      <c r="E67" s="416">
        <v>0</v>
      </c>
      <c r="F67" s="416">
        <v>0</v>
      </c>
      <c r="G67" s="416">
        <v>0</v>
      </c>
      <c r="H67" s="416">
        <v>0</v>
      </c>
      <c r="I67" s="416">
        <v>0</v>
      </c>
      <c r="J67" s="416">
        <v>0</v>
      </c>
      <c r="K67" s="416">
        <v>0</v>
      </c>
      <c r="L67" s="416">
        <v>0</v>
      </c>
      <c r="M67" s="416">
        <v>0</v>
      </c>
      <c r="N67" s="416">
        <v>0</v>
      </c>
      <c r="O67" s="416">
        <v>0</v>
      </c>
      <c r="P67" s="416">
        <v>0</v>
      </c>
      <c r="Q67" s="416">
        <v>0</v>
      </c>
      <c r="R67" s="416">
        <v>0</v>
      </c>
      <c r="S67" s="416">
        <v>0</v>
      </c>
      <c r="T67" s="416">
        <v>0</v>
      </c>
      <c r="U67" s="416">
        <v>0</v>
      </c>
      <c r="V67" s="416">
        <v>0</v>
      </c>
      <c r="W67" s="416">
        <v>0</v>
      </c>
      <c r="X67" s="416">
        <v>0</v>
      </c>
      <c r="Y67" s="416">
        <v>0</v>
      </c>
      <c r="Z67" s="416">
        <v>0</v>
      </c>
      <c r="AA67" s="416">
        <v>0</v>
      </c>
      <c r="AB67" s="416">
        <v>0</v>
      </c>
      <c r="AC67" s="416">
        <v>0</v>
      </c>
      <c r="AD67" s="416">
        <v>0</v>
      </c>
      <c r="AE67" s="416">
        <v>0</v>
      </c>
      <c r="AF67" s="416">
        <v>0</v>
      </c>
      <c r="AG67" s="416">
        <v>0</v>
      </c>
      <c r="AH67" s="416">
        <v>0</v>
      </c>
      <c r="AI67" s="416">
        <v>0</v>
      </c>
      <c r="AJ67" s="416">
        <v>0</v>
      </c>
      <c r="AK67" s="416">
        <v>0</v>
      </c>
      <c r="AL67" s="416">
        <v>0</v>
      </c>
      <c r="AM67" s="416">
        <v>0</v>
      </c>
      <c r="AN67" s="416">
        <v>-0.008178800000010256</v>
      </c>
      <c r="AO67" s="24"/>
      <c r="AP67" s="416">
        <v>-0.03518079999999202</v>
      </c>
      <c r="AQ67" s="416">
        <v>-0.04335960000000227</v>
      </c>
      <c r="AR67" s="24"/>
      <c r="AS67" s="416">
        <v>0</v>
      </c>
      <c r="AT67" s="416">
        <v>-0.09300000000000352</v>
      </c>
      <c r="AU67" s="416">
        <v>-0.09300000000000352</v>
      </c>
      <c r="AV67" s="416">
        <v>-0.1363596000000058</v>
      </c>
      <c r="AW67" s="416">
        <v>-0.003582299999997929</v>
      </c>
      <c r="AX67" s="416">
        <v>0.005343400000000997</v>
      </c>
      <c r="AY67" s="416">
        <v>0</v>
      </c>
      <c r="AZ67" s="416">
        <v>0.001761100000003069</v>
      </c>
      <c r="BA67" s="416">
        <v>-0.1345985000000027</v>
      </c>
      <c r="BB67" s="416">
        <v>0</v>
      </c>
      <c r="BC67" s="416">
        <v>0</v>
      </c>
      <c r="BD67" s="416">
        <v>0</v>
      </c>
      <c r="BE67" s="416">
        <v>0</v>
      </c>
      <c r="BF67" s="416">
        <v>-0.1345985000000027</v>
      </c>
      <c r="BG67" s="416">
        <v>-0.1345985000000027</v>
      </c>
      <c r="BH67" s="314"/>
      <c r="BI67" s="24"/>
      <c r="BJ67" s="24"/>
      <c r="BK67" s="24"/>
      <c r="BL67" s="416">
        <v>0</v>
      </c>
      <c r="BM67" s="24"/>
      <c r="BN67" s="24"/>
      <c r="BO67" s="24"/>
      <c r="BP67" s="416">
        <v>0</v>
      </c>
      <c r="BQ67" s="416">
        <v>0</v>
      </c>
      <c r="BR67" s="416">
        <v>0.1363596000000058</v>
      </c>
      <c r="BS67" s="314">
        <v>-1</v>
      </c>
      <c r="BT67" s="416">
        <v>0</v>
      </c>
      <c r="BU67" s="416">
        <v>0.003582299999997929</v>
      </c>
      <c r="BV67" s="314">
        <v>-1</v>
      </c>
      <c r="BW67" s="24"/>
      <c r="BX67" s="42">
        <v>-0.005343400000000997</v>
      </c>
      <c r="BY67" s="43">
        <v>-1</v>
      </c>
      <c r="BZ67" s="24"/>
      <c r="CA67" s="42">
        <f>BZ67-AY67</f>
        <v>0</v>
      </c>
      <c r="CB67" s="43">
        <f>CA67/AY67</f>
      </c>
      <c r="CC67" s="416">
        <v>0</v>
      </c>
      <c r="CD67" s="42">
        <f>CC67-AZ67</f>
        <v>-0.001761100000003069</v>
      </c>
      <c r="CE67" s="43">
        <f>CD67/AZ67</f>
        <v>-1</v>
      </c>
      <c r="CF67" s="416">
        <v>0</v>
      </c>
      <c r="CG67" s="42">
        <f>CF67-BA67</f>
        <v>0.1345985000000027</v>
      </c>
      <c r="CH67" s="43">
        <f>CG67/BA67</f>
        <v>-1</v>
      </c>
      <c r="CI67" s="416">
        <v>0</v>
      </c>
      <c r="CJ67" s="42">
        <f>CI67-BB67</f>
        <v>0</v>
      </c>
      <c r="CK67" s="43">
        <f>CJ67/BB67</f>
      </c>
      <c r="CL67" s="416">
        <v>0</v>
      </c>
      <c r="CM67" s="42">
        <f>CL67-BC67</f>
        <v>0</v>
      </c>
      <c r="CN67" s="43">
        <f>CM67/BC67</f>
      </c>
      <c r="CO67" s="416">
        <v>0</v>
      </c>
      <c r="CP67" s="42">
        <f>CO67-BD67</f>
        <v>0</v>
      </c>
      <c r="CQ67" s="43">
        <f>CP67/BD67</f>
      </c>
      <c r="CR67" s="416">
        <v>0</v>
      </c>
      <c r="CS67" s="42">
        <f>CR67-BE67</f>
        <v>0</v>
      </c>
      <c r="CT67" s="43">
        <f>CS67/BE67</f>
      </c>
      <c r="CU67" s="416">
        <v>0</v>
      </c>
      <c r="CV67" s="42">
        <f>CU67-BF67</f>
        <v>0.1345985000000027</v>
      </c>
      <c r="CW67" s="140">
        <f>CV67/BF67</f>
        <v>-1</v>
      </c>
    </row>
    <row r="68" ht="17" customHeight="1">
      <c r="A68" t="s" s="61">
        <v>109</v>
      </c>
      <c r="B68" s="414">
        <v>84871.139902115</v>
      </c>
      <c r="C68" s="414">
        <v>73354.616995319433</v>
      </c>
      <c r="D68" s="414">
        <v>58358.267992982663</v>
      </c>
      <c r="E68" s="414">
        <v>216584.0248904171</v>
      </c>
      <c r="F68" s="414">
        <v>38739.347992450763</v>
      </c>
      <c r="G68" s="414">
        <v>21285.941989381339</v>
      </c>
      <c r="H68" s="414">
        <v>6196.459998602791</v>
      </c>
      <c r="I68" s="414">
        <v>66221.749980434892</v>
      </c>
      <c r="J68" s="414">
        <v>282805.774870852</v>
      </c>
      <c r="K68" s="414">
        <v>5419</v>
      </c>
      <c r="L68" s="414">
        <v>5289</v>
      </c>
      <c r="M68" s="414">
        <v>26774.92</v>
      </c>
      <c r="N68" s="414">
        <v>37482.92</v>
      </c>
      <c r="O68" s="414">
        <v>320288.6948708519</v>
      </c>
      <c r="P68" s="414">
        <v>59322.272</v>
      </c>
      <c r="Q68" s="414">
        <v>91675.89</v>
      </c>
      <c r="R68" s="414">
        <v>48267.021739833413</v>
      </c>
      <c r="S68" s="414">
        <v>199265.1837398334</v>
      </c>
      <c r="T68" s="414">
        <v>519553.8786106854</v>
      </c>
      <c r="U68" s="414">
        <v>113821.3450051646</v>
      </c>
      <c r="V68" s="414">
        <v>97253.408000935509</v>
      </c>
      <c r="W68" s="414">
        <v>86393.579009492343</v>
      </c>
      <c r="X68" s="414">
        <v>297468.3320155925</v>
      </c>
      <c r="Y68" s="414">
        <v>54095.759994190921</v>
      </c>
      <c r="Z68" s="414">
        <v>29625.435999169880</v>
      </c>
      <c r="AA68" s="414">
        <v>7179.721999207437</v>
      </c>
      <c r="AB68" s="414">
        <v>90900.917992568240</v>
      </c>
      <c r="AC68" s="414">
        <v>388369.2500081607</v>
      </c>
      <c r="AD68" s="414">
        <v>5847.967699999998</v>
      </c>
      <c r="AE68" s="414">
        <v>5986</v>
      </c>
      <c r="AF68" s="414">
        <v>24196.716</v>
      </c>
      <c r="AG68" s="414">
        <v>36030.683699999994</v>
      </c>
      <c r="AH68" s="414">
        <v>424399.9337081607</v>
      </c>
      <c r="AI68" s="414">
        <v>60635.151</v>
      </c>
      <c r="AJ68" s="414">
        <v>88077</v>
      </c>
      <c r="AK68" s="414">
        <v>48472.146</v>
      </c>
      <c r="AL68" s="414">
        <v>197184.297</v>
      </c>
      <c r="AM68" s="416">
        <v>621584.2307081607</v>
      </c>
      <c r="AN68" s="414">
        <v>121629.366</v>
      </c>
      <c r="AO68" s="414">
        <v>100819.132</v>
      </c>
      <c r="AP68" s="414">
        <v>87763.3829</v>
      </c>
      <c r="AQ68" s="414">
        <v>310211.8809</v>
      </c>
      <c r="AR68" s="414">
        <v>55294.48</v>
      </c>
      <c r="AS68" s="414">
        <v>30597.774</v>
      </c>
      <c r="AT68" s="414">
        <v>7799.579700000001</v>
      </c>
      <c r="AU68" s="414">
        <v>93691.8337</v>
      </c>
      <c r="AV68" s="414">
        <v>403903.7146</v>
      </c>
      <c r="AW68" s="414">
        <v>5726</v>
      </c>
      <c r="AX68" s="414">
        <v>5602</v>
      </c>
      <c r="AY68" s="414">
        <v>26984.8638</v>
      </c>
      <c r="AZ68" s="414">
        <v>38312.863800000006</v>
      </c>
      <c r="BA68" s="414">
        <v>442216.5784</v>
      </c>
      <c r="BB68" s="414">
        <v>52320.8421</v>
      </c>
      <c r="BC68" s="414">
        <v>81960</v>
      </c>
      <c r="BD68" s="414">
        <v>97180</v>
      </c>
      <c r="BE68" s="414">
        <v>231460.8421</v>
      </c>
      <c r="BF68" s="416">
        <v>673677.4205</v>
      </c>
      <c r="BG68" s="414">
        <v>52093.189791839337</v>
      </c>
      <c r="BH68" s="420">
        <v>0.08380712897508746</v>
      </c>
      <c r="BI68" s="414">
        <v>115153</v>
      </c>
      <c r="BJ68" s="414">
        <v>90818</v>
      </c>
      <c r="BK68" s="414">
        <v>72883.399999999994</v>
      </c>
      <c r="BL68" s="414">
        <v>278854.4</v>
      </c>
      <c r="BM68" s="414">
        <v>55454</v>
      </c>
      <c r="BN68" s="414">
        <v>32300.5</v>
      </c>
      <c r="BO68" s="414">
        <v>8239</v>
      </c>
      <c r="BP68" s="414">
        <v>95993.5</v>
      </c>
      <c r="BQ68" s="414">
        <v>374847.9</v>
      </c>
      <c r="BR68" s="414">
        <v>-29055.814599999983</v>
      </c>
      <c r="BS68" s="420">
        <v>-0.07193747804170351</v>
      </c>
      <c r="BT68" s="414">
        <v>6098</v>
      </c>
      <c r="BU68" s="414">
        <v>372</v>
      </c>
      <c r="BV68" s="420">
        <v>0.06496681802305274</v>
      </c>
      <c r="BW68" s="414">
        <v>6115</v>
      </c>
      <c r="BX68" s="42">
        <v>513</v>
      </c>
      <c r="BY68" s="43">
        <v>0.09157443770082113</v>
      </c>
      <c r="BZ68" s="416">
        <v>29357.2</v>
      </c>
      <c r="CA68" s="42">
        <f>BZ68-AY68</f>
        <v>2372.336199999998</v>
      </c>
      <c r="CB68" s="43">
        <f>CA68/AY68</f>
        <v>0.08791358806117071</v>
      </c>
      <c r="CC68" s="416">
        <v>41570.2</v>
      </c>
      <c r="CD68" s="42">
        <f>CC68-AZ68</f>
        <v>3257.336199999991</v>
      </c>
      <c r="CE68" s="43">
        <f>CD68/AZ68</f>
        <v>0.08501938714380286</v>
      </c>
      <c r="CF68" s="416">
        <v>416419.5</v>
      </c>
      <c r="CG68" s="42">
        <f>CF68-BA68</f>
        <v>-25797.0784</v>
      </c>
      <c r="CH68" s="43">
        <f>CG68/BA68</f>
        <v>-0.05833584641565758</v>
      </c>
      <c r="CI68" s="416">
        <v>58623.7</v>
      </c>
      <c r="CJ68" s="42">
        <f>CI68-BB68</f>
        <v>6302.857899999995</v>
      </c>
      <c r="CK68" s="43">
        <f>CJ68/BB68</f>
        <v>0.1204655285928587</v>
      </c>
      <c r="CL68" s="416">
        <v>86484.7</v>
      </c>
      <c r="CM68" s="42">
        <f>CL68-BC68</f>
        <v>4524.699999999997</v>
      </c>
      <c r="CN68" s="43">
        <f>CM68/BC68</f>
        <v>0.05520619814543676</v>
      </c>
      <c r="CO68" s="416">
        <v>111369</v>
      </c>
      <c r="CP68" s="42">
        <f>CO68-BD68</f>
        <v>14189</v>
      </c>
      <c r="CQ68" s="43">
        <f>CP68/BD68</f>
        <v>0.146007408931879</v>
      </c>
      <c r="CR68" s="416">
        <v>256477.4</v>
      </c>
      <c r="CS68" s="42">
        <f>CR68-BE68</f>
        <v>25016.557899999985</v>
      </c>
      <c r="CT68" s="43">
        <f>CS68/BE68</f>
        <v>0.1080811668748352</v>
      </c>
      <c r="CU68" s="416">
        <v>672896.558</v>
      </c>
      <c r="CV68" s="42">
        <f>CU68-BF68</f>
        <v>-780.8625000000466</v>
      </c>
      <c r="CW68" s="140">
        <f>CV68/BF68</f>
        <v>-0.001159104455987993</v>
      </c>
    </row>
    <row r="69" ht="17" customHeight="1">
      <c r="A69" t="s" s="71">
        <v>110</v>
      </c>
      <c r="B69" s="416">
        <v>64055</v>
      </c>
      <c r="C69" s="416">
        <v>55235.000000000015</v>
      </c>
      <c r="D69" s="416">
        <v>39342.000000000007</v>
      </c>
      <c r="E69" s="416">
        <v>158632</v>
      </c>
      <c r="F69" s="416">
        <v>28215.999999999993</v>
      </c>
      <c r="G69" s="416">
        <v>15150</v>
      </c>
      <c r="H69" s="416">
        <v>5246</v>
      </c>
      <c r="I69" s="416">
        <v>48611.999999999993</v>
      </c>
      <c r="J69" s="416">
        <v>207244</v>
      </c>
      <c r="K69" s="416">
        <v>5199</v>
      </c>
      <c r="L69" s="416">
        <v>4963</v>
      </c>
      <c r="M69" s="416">
        <v>14593</v>
      </c>
      <c r="N69" s="416">
        <v>24755</v>
      </c>
      <c r="O69" s="416">
        <v>231999</v>
      </c>
      <c r="P69" s="416">
        <v>32231</v>
      </c>
      <c r="Q69" s="416">
        <v>51721</v>
      </c>
      <c r="R69" s="416">
        <v>4004</v>
      </c>
      <c r="S69" s="416">
        <v>87956</v>
      </c>
      <c r="T69" s="416">
        <v>319955</v>
      </c>
      <c r="U69" s="416">
        <v>63289</v>
      </c>
      <c r="V69" s="416">
        <v>56595</v>
      </c>
      <c r="W69" s="416">
        <v>46799</v>
      </c>
      <c r="X69" s="416">
        <v>166683</v>
      </c>
      <c r="Y69" s="416">
        <v>28894</v>
      </c>
      <c r="Z69" s="416">
        <v>14527</v>
      </c>
      <c r="AA69" s="416">
        <v>5445</v>
      </c>
      <c r="AB69" s="416">
        <v>48866</v>
      </c>
      <c r="AC69" s="416">
        <v>215549</v>
      </c>
      <c r="AD69" s="416">
        <v>5101.967699999998</v>
      </c>
      <c r="AE69" s="416">
        <v>5423</v>
      </c>
      <c r="AF69" s="416">
        <v>12962</v>
      </c>
      <c r="AG69" s="416">
        <v>23486.9677</v>
      </c>
      <c r="AH69" s="416">
        <v>239035.9677</v>
      </c>
      <c r="AI69" s="416">
        <v>32230</v>
      </c>
      <c r="AJ69" s="416">
        <v>53686.999999999993</v>
      </c>
      <c r="AK69" s="416">
        <v>3669</v>
      </c>
      <c r="AL69" s="416">
        <v>89586</v>
      </c>
      <c r="AM69" s="416">
        <v>328621.9677</v>
      </c>
      <c r="AN69" s="416">
        <v>69700</v>
      </c>
      <c r="AO69" s="416">
        <v>56689</v>
      </c>
      <c r="AP69" s="416">
        <v>46615.3829</v>
      </c>
      <c r="AQ69" s="416">
        <v>173004.3829</v>
      </c>
      <c r="AR69" s="416">
        <v>29022</v>
      </c>
      <c r="AS69" s="416">
        <v>13930</v>
      </c>
      <c r="AT69" s="416">
        <v>5737.579700000001</v>
      </c>
      <c r="AU69" s="416">
        <v>48689.5797</v>
      </c>
      <c r="AV69" s="416">
        <v>221693.9626</v>
      </c>
      <c r="AW69" s="416">
        <v>5517</v>
      </c>
      <c r="AX69" s="416">
        <v>5263</v>
      </c>
      <c r="AY69" s="416">
        <v>15161.8638</v>
      </c>
      <c r="AZ69" s="416">
        <v>25941.8638</v>
      </c>
      <c r="BA69" s="416">
        <v>247635.8264</v>
      </c>
      <c r="BB69" s="416">
        <v>30169.2071</v>
      </c>
      <c r="BC69" s="416">
        <v>48698</v>
      </c>
      <c r="BD69" s="416">
        <v>57696</v>
      </c>
      <c r="BE69" s="416">
        <v>136563.2071</v>
      </c>
      <c r="BF69" s="416">
        <v>384199.0335</v>
      </c>
      <c r="BG69" s="416">
        <v>55577.065799999982</v>
      </c>
      <c r="BH69" s="314">
        <v>0.1691215781737891</v>
      </c>
      <c r="BI69" s="416">
        <v>69671</v>
      </c>
      <c r="BJ69" s="416">
        <v>53867</v>
      </c>
      <c r="BK69" s="416">
        <v>41515</v>
      </c>
      <c r="BL69" s="416">
        <v>165053</v>
      </c>
      <c r="BM69" s="416">
        <v>27144</v>
      </c>
      <c r="BN69" s="416">
        <v>14930</v>
      </c>
      <c r="BO69" s="416">
        <v>6140</v>
      </c>
      <c r="BP69" s="416">
        <v>48214</v>
      </c>
      <c r="BQ69" s="416">
        <v>213267</v>
      </c>
      <c r="BR69" s="416">
        <v>-8426.962599999999</v>
      </c>
      <c r="BS69" s="314">
        <v>-0.03801169188898786</v>
      </c>
      <c r="BT69" s="416">
        <v>5596</v>
      </c>
      <c r="BU69" s="416">
        <v>79</v>
      </c>
      <c r="BV69" s="314">
        <v>0.01431937647272068</v>
      </c>
      <c r="BW69" s="416">
        <v>5341</v>
      </c>
      <c r="BX69" s="42">
        <v>78</v>
      </c>
      <c r="BY69" s="43">
        <v>0.0148204446133384</v>
      </c>
      <c r="BZ69" s="416">
        <v>17041</v>
      </c>
      <c r="CA69" s="42">
        <f>BZ69-AY69</f>
        <v>1879.136199999997</v>
      </c>
      <c r="CB69" s="43">
        <f>CA69/AY69</f>
        <v>0.1239383379766277</v>
      </c>
      <c r="CC69" s="416">
        <v>27978</v>
      </c>
      <c r="CD69" s="42">
        <f>CC69-AZ69</f>
        <v>2036.136199999997</v>
      </c>
      <c r="CE69" s="43">
        <f>CD69/AZ69</f>
        <v>0.07848843150583487</v>
      </c>
      <c r="CF69" s="416">
        <v>241245</v>
      </c>
      <c r="CG69" s="42">
        <f>CF69-BA69</f>
        <v>-6390.826399999991</v>
      </c>
      <c r="CH69" s="43">
        <f>CG69/BA69</f>
        <v>-0.0258073578969024</v>
      </c>
      <c r="CI69" s="416">
        <v>32805</v>
      </c>
      <c r="CJ69" s="42">
        <f>CI69-BB69</f>
        <v>2635.7929</v>
      </c>
      <c r="CK69" s="43">
        <f>CJ69/BB69</f>
        <v>0.08736699281699055</v>
      </c>
      <c r="CL69" s="416">
        <v>49836</v>
      </c>
      <c r="CM69" s="42">
        <f>CL69-BC69</f>
        <v>1138</v>
      </c>
      <c r="CN69" s="43">
        <f>CM69/BC69</f>
        <v>0.02336851616082796</v>
      </c>
      <c r="CO69" s="416">
        <v>66001</v>
      </c>
      <c r="CP69" s="42">
        <f>CO69-BD69</f>
        <v>8305</v>
      </c>
      <c r="CQ69" s="43">
        <f>CP69/BD69</f>
        <v>0.1439441209095951</v>
      </c>
      <c r="CR69" s="416">
        <v>148642</v>
      </c>
      <c r="CS69" s="42">
        <f>CR69-BE69</f>
        <v>12078.7929</v>
      </c>
      <c r="CT69" s="43">
        <f>CS69/BE69</f>
        <v>0.08844836875539371</v>
      </c>
      <c r="CU69" s="416">
        <v>389887</v>
      </c>
      <c r="CV69" s="42">
        <f>CU69-BF69</f>
        <v>5687.966499999980</v>
      </c>
      <c r="CW69" s="140">
        <f>CV69/BF69</f>
        <v>0.01480473922118802</v>
      </c>
    </row>
    <row r="70" ht="17" customHeight="1">
      <c r="A70" t="s" s="71">
        <v>111</v>
      </c>
      <c r="B70" s="416">
        <v>30811.999999999993</v>
      </c>
      <c r="C70" s="416">
        <v>26605.000000000007</v>
      </c>
      <c r="D70" s="416">
        <v>22984.000000000007</v>
      </c>
      <c r="E70" s="416">
        <v>80401</v>
      </c>
      <c r="F70" s="416">
        <v>22438.999999999993</v>
      </c>
      <c r="G70" s="416">
        <v>13020</v>
      </c>
      <c r="H70" s="416">
        <v>4480</v>
      </c>
      <c r="I70" s="416">
        <v>39938.999999999993</v>
      </c>
      <c r="J70" s="416">
        <v>120340</v>
      </c>
      <c r="K70" s="416">
        <v>4419</v>
      </c>
      <c r="L70" s="416">
        <v>4672</v>
      </c>
      <c r="M70" s="416">
        <v>11864</v>
      </c>
      <c r="N70" s="416">
        <v>20955</v>
      </c>
      <c r="O70" s="416">
        <v>141295</v>
      </c>
      <c r="P70" s="416">
        <v>19855</v>
      </c>
      <c r="Q70" s="416">
        <v>25293</v>
      </c>
      <c r="R70" s="416">
        <v>0</v>
      </c>
      <c r="S70" s="416">
        <v>45148</v>
      </c>
      <c r="T70" s="416">
        <v>186443</v>
      </c>
      <c r="U70" s="416">
        <v>30080</v>
      </c>
      <c r="V70" s="416">
        <v>27372</v>
      </c>
      <c r="W70" s="416">
        <v>22772.999999999993</v>
      </c>
      <c r="X70" s="416">
        <v>80225</v>
      </c>
      <c r="Y70" s="416">
        <v>21899</v>
      </c>
      <c r="Z70" s="416">
        <v>12670</v>
      </c>
      <c r="AA70" s="416">
        <v>4847</v>
      </c>
      <c r="AB70" s="416">
        <v>39416</v>
      </c>
      <c r="AC70" s="416">
        <v>119641</v>
      </c>
      <c r="AD70" s="416">
        <v>4609.071499999998</v>
      </c>
      <c r="AE70" s="416">
        <v>5147</v>
      </c>
      <c r="AF70" s="416">
        <v>11534</v>
      </c>
      <c r="AG70" s="416">
        <v>21290.0715</v>
      </c>
      <c r="AH70" s="416">
        <v>140931.0715</v>
      </c>
      <c r="AI70" s="416">
        <v>19121</v>
      </c>
      <c r="AJ70" s="416">
        <v>24457.999999999993</v>
      </c>
      <c r="AK70" s="416">
        <v>0</v>
      </c>
      <c r="AL70" s="416">
        <v>43578.999999999993</v>
      </c>
      <c r="AM70" s="416">
        <v>184510.0715</v>
      </c>
      <c r="AN70" s="416">
        <v>31860</v>
      </c>
      <c r="AO70" s="416">
        <v>27090</v>
      </c>
      <c r="AP70" s="416">
        <v>24494</v>
      </c>
      <c r="AQ70" s="416">
        <v>83444</v>
      </c>
      <c r="AR70" s="416">
        <v>23347</v>
      </c>
      <c r="AS70" s="416">
        <v>12105</v>
      </c>
      <c r="AT70" s="416">
        <v>4987.494200000001</v>
      </c>
      <c r="AU70" s="416">
        <v>40439.4942</v>
      </c>
      <c r="AV70" s="416">
        <v>123883.4942</v>
      </c>
      <c r="AW70" s="416">
        <v>4857</v>
      </c>
      <c r="AX70" s="416">
        <v>4935</v>
      </c>
      <c r="AY70" s="416">
        <v>10914.3078</v>
      </c>
      <c r="AZ70" s="416">
        <v>20706.3078</v>
      </c>
      <c r="BA70" s="416">
        <v>144589.802</v>
      </c>
      <c r="BB70" s="416">
        <v>14834.2071</v>
      </c>
      <c r="BC70" s="416">
        <v>22455</v>
      </c>
      <c r="BD70" s="416">
        <v>27118</v>
      </c>
      <c r="BE70" s="416">
        <v>64407.2071</v>
      </c>
      <c r="BF70" s="416">
        <v>208997.0091</v>
      </c>
      <c r="BG70" s="416">
        <v>24486.9376</v>
      </c>
      <c r="BH70" s="314">
        <v>0.132713284434449</v>
      </c>
      <c r="BI70" s="416">
        <v>31834</v>
      </c>
      <c r="BJ70" s="416">
        <v>24999</v>
      </c>
      <c r="BK70" s="416">
        <v>20469</v>
      </c>
      <c r="BL70" s="416">
        <v>77302</v>
      </c>
      <c r="BM70" s="416">
        <v>22862</v>
      </c>
      <c r="BN70" s="416">
        <v>12424</v>
      </c>
      <c r="BO70" s="416">
        <v>5418</v>
      </c>
      <c r="BP70" s="416">
        <v>40704</v>
      </c>
      <c r="BQ70" s="416">
        <v>118006</v>
      </c>
      <c r="BR70" s="416">
        <v>-5877.494200000001</v>
      </c>
      <c r="BS70" s="314">
        <v>-0.04744372313644347</v>
      </c>
      <c r="BT70" s="416">
        <v>4929</v>
      </c>
      <c r="BU70" s="416">
        <v>72</v>
      </c>
      <c r="BV70" s="314">
        <v>0.01482396541074738</v>
      </c>
      <c r="BW70" s="416">
        <v>5068</v>
      </c>
      <c r="BX70" s="42">
        <v>133</v>
      </c>
      <c r="BY70" s="43">
        <v>0.02695035460992908</v>
      </c>
      <c r="BZ70" s="416">
        <v>11869</v>
      </c>
      <c r="CA70" s="42">
        <f>BZ70-AY70</f>
        <v>954.6921999999977</v>
      </c>
      <c r="CB70" s="43">
        <f>CA70/AY70</f>
        <v>0.08747162142522658</v>
      </c>
      <c r="CC70" s="416">
        <v>21866</v>
      </c>
      <c r="CD70" s="42">
        <f>CC70-AZ70</f>
        <v>1159.692199999998</v>
      </c>
      <c r="CE70" s="43">
        <f>CD70/AZ70</f>
        <v>0.05600671115301385</v>
      </c>
      <c r="CF70" s="416">
        <v>139872</v>
      </c>
      <c r="CG70" s="42">
        <f>CF70-BA70</f>
        <v>-4717.801999999996</v>
      </c>
      <c r="CH70" s="43">
        <f>CG70/BA70</f>
        <v>-0.03262887101816486</v>
      </c>
      <c r="CI70" s="416">
        <v>15929</v>
      </c>
      <c r="CJ70" s="42">
        <f>CI70-BB70</f>
        <v>1094.7929</v>
      </c>
      <c r="CK70" s="43">
        <f>CJ70/BB70</f>
        <v>0.07380191557390353</v>
      </c>
      <c r="CL70" s="416">
        <v>23714</v>
      </c>
      <c r="CM70" s="42">
        <f>CL70-BC70</f>
        <v>1259</v>
      </c>
      <c r="CN70" s="43">
        <f>CM70/BC70</f>
        <v>0.05606769093743041</v>
      </c>
      <c r="CO70" s="416">
        <v>29980</v>
      </c>
      <c r="CP70" s="42">
        <f>CO70-BD70</f>
        <v>2862</v>
      </c>
      <c r="CQ70" s="43">
        <f>CP70/BD70</f>
        <v>0.105538756545468</v>
      </c>
      <c r="CR70" s="416">
        <v>69623</v>
      </c>
      <c r="CS70" s="42">
        <f>CR70-BE70</f>
        <v>5215.7929</v>
      </c>
      <c r="CT70" s="43">
        <f>CS70/BE70</f>
        <v>0.08098151021983999</v>
      </c>
      <c r="CU70" s="416">
        <v>209495</v>
      </c>
      <c r="CV70" s="42">
        <f>CU70-BF70</f>
        <v>497.9909000000043</v>
      </c>
      <c r="CW70" s="140">
        <f>CV70/BF70</f>
        <v>0.002382765677578323</v>
      </c>
    </row>
    <row r="71" ht="17" customHeight="1">
      <c r="A71" t="s" s="71">
        <v>112</v>
      </c>
      <c r="B71" s="416">
        <v>29072</v>
      </c>
      <c r="C71" s="416">
        <v>24961</v>
      </c>
      <c r="D71" s="416">
        <v>13481</v>
      </c>
      <c r="E71" s="416">
        <v>67514.000000000015</v>
      </c>
      <c r="F71" s="416">
        <v>3886</v>
      </c>
      <c r="G71" s="416">
        <v>1362</v>
      </c>
      <c r="H71" s="416">
        <v>737.9999999999998</v>
      </c>
      <c r="I71" s="416">
        <v>5986</v>
      </c>
      <c r="J71" s="416">
        <v>73500.000000000015</v>
      </c>
      <c r="K71" s="416">
        <v>757</v>
      </c>
      <c r="L71" s="416">
        <v>270</v>
      </c>
      <c r="M71" s="416">
        <v>1889</v>
      </c>
      <c r="N71" s="416">
        <v>2916</v>
      </c>
      <c r="O71" s="416">
        <v>76416.000000000015</v>
      </c>
      <c r="P71" s="416">
        <v>10200</v>
      </c>
      <c r="Q71" s="416">
        <v>23383</v>
      </c>
      <c r="R71" s="416">
        <v>0</v>
      </c>
      <c r="S71" s="416">
        <v>33583</v>
      </c>
      <c r="T71" s="416">
        <v>109999</v>
      </c>
      <c r="U71" s="416">
        <v>29345</v>
      </c>
      <c r="V71" s="416">
        <v>25922</v>
      </c>
      <c r="W71" s="416">
        <v>21384</v>
      </c>
      <c r="X71" s="416">
        <v>76651</v>
      </c>
      <c r="Y71" s="416">
        <v>4418</v>
      </c>
      <c r="Z71" s="416">
        <v>1262</v>
      </c>
      <c r="AA71" s="416">
        <v>582.9999999999998</v>
      </c>
      <c r="AB71" s="416">
        <v>6263</v>
      </c>
      <c r="AC71" s="416">
        <v>82914</v>
      </c>
      <c r="AD71" s="416">
        <v>473.8962000000001</v>
      </c>
      <c r="AE71" s="416">
        <v>250</v>
      </c>
      <c r="AF71" s="416">
        <v>987</v>
      </c>
      <c r="AG71" s="416">
        <v>1710.8962</v>
      </c>
      <c r="AH71" s="416">
        <v>84624.8962</v>
      </c>
      <c r="AI71" s="416">
        <v>10757</v>
      </c>
      <c r="AJ71" s="416">
        <v>26079</v>
      </c>
      <c r="AK71" s="416">
        <v>0</v>
      </c>
      <c r="AL71" s="416">
        <v>36836</v>
      </c>
      <c r="AM71" s="416">
        <v>121460.8962</v>
      </c>
      <c r="AN71" s="416">
        <v>33917</v>
      </c>
      <c r="AO71" s="416">
        <v>26396</v>
      </c>
      <c r="AP71" s="416">
        <v>19258.002</v>
      </c>
      <c r="AQ71" s="416">
        <v>79571.002000000008</v>
      </c>
      <c r="AR71" s="416">
        <v>2942</v>
      </c>
      <c r="AS71" s="416">
        <v>1140</v>
      </c>
      <c r="AT71" s="416">
        <v>714.0855000000001</v>
      </c>
      <c r="AU71" s="416">
        <v>4796.0855</v>
      </c>
      <c r="AV71" s="416">
        <v>84367.087500000009</v>
      </c>
      <c r="AW71" s="416">
        <v>625</v>
      </c>
      <c r="AX71" s="416">
        <v>291</v>
      </c>
      <c r="AY71" s="416">
        <v>3542.556</v>
      </c>
      <c r="AZ71" s="416">
        <v>4458.556</v>
      </c>
      <c r="BA71" s="416">
        <v>88825.643500000006</v>
      </c>
      <c r="BB71" s="416">
        <v>13404</v>
      </c>
      <c r="BC71" s="416">
        <v>23402</v>
      </c>
      <c r="BD71" s="416">
        <v>27213</v>
      </c>
      <c r="BE71" s="416">
        <v>64019</v>
      </c>
      <c r="BF71" s="416">
        <v>152844.6435</v>
      </c>
      <c r="BG71" s="416">
        <v>31383.7473</v>
      </c>
      <c r="BH71" s="314">
        <v>0.2583856062474863</v>
      </c>
      <c r="BI71" s="416">
        <v>33730</v>
      </c>
      <c r="BJ71" s="416">
        <v>25786</v>
      </c>
      <c r="BK71" s="416">
        <v>18758</v>
      </c>
      <c r="BL71" s="416">
        <v>78274</v>
      </c>
      <c r="BM71" s="416">
        <v>1992</v>
      </c>
      <c r="BN71" s="416">
        <v>1247</v>
      </c>
      <c r="BO71" s="416">
        <v>682</v>
      </c>
      <c r="BP71" s="416">
        <v>3921</v>
      </c>
      <c r="BQ71" s="416">
        <v>82195</v>
      </c>
      <c r="BR71" s="416">
        <v>-2172.087500000009</v>
      </c>
      <c r="BS71" s="314">
        <v>-0.0257456736313199</v>
      </c>
      <c r="BT71" s="416">
        <v>631</v>
      </c>
      <c r="BU71" s="416">
        <v>6</v>
      </c>
      <c r="BV71" s="314">
        <v>0.009599999999999999</v>
      </c>
      <c r="BW71" s="416">
        <v>241</v>
      </c>
      <c r="BX71" s="42">
        <v>-50</v>
      </c>
      <c r="BY71" s="43">
        <v>-0.1718213058419244</v>
      </c>
      <c r="BZ71" s="416">
        <v>3898</v>
      </c>
      <c r="CA71" s="42">
        <f>BZ71-AY71</f>
        <v>355.4439999999995</v>
      </c>
      <c r="CB71" s="43">
        <f>CA71/AY71</f>
        <v>0.1003354639983107</v>
      </c>
      <c r="CC71" s="416">
        <v>4770</v>
      </c>
      <c r="CD71" s="42">
        <f>CC71-AZ71</f>
        <v>311.4439999999995</v>
      </c>
      <c r="CE71" s="43">
        <f>CD71/AZ71</f>
        <v>0.06985310939236818</v>
      </c>
      <c r="CF71" s="416">
        <v>86965</v>
      </c>
      <c r="CG71" s="42">
        <f>CF71-BA71</f>
        <v>-1860.643500000006</v>
      </c>
      <c r="CH71" s="43">
        <f>CG71/BA71</f>
        <v>-0.02094714349015671</v>
      </c>
      <c r="CI71" s="416">
        <v>14523</v>
      </c>
      <c r="CJ71" s="42">
        <f>CI71-BB71</f>
        <v>1119</v>
      </c>
      <c r="CK71" s="43">
        <f>CJ71/BB71</f>
        <v>0.08348254252461952</v>
      </c>
      <c r="CL71" s="416">
        <v>23328</v>
      </c>
      <c r="CM71" s="42">
        <f>CL71-BC71</f>
        <v>-74</v>
      </c>
      <c r="CN71" s="43">
        <f>CM71/BC71</f>
        <v>-0.003162122895479019</v>
      </c>
      <c r="CO71" s="416">
        <v>32090</v>
      </c>
      <c r="CP71" s="42">
        <f>CO71-BD71</f>
        <v>4877</v>
      </c>
      <c r="CQ71" s="43">
        <f>CP71/BD71</f>
        <v>0.1792158159703083</v>
      </c>
      <c r="CR71" s="416">
        <v>69941</v>
      </c>
      <c r="CS71" s="42">
        <f>CR71-BE71</f>
        <v>5922</v>
      </c>
      <c r="CT71" s="43">
        <f>CS71/BE71</f>
        <v>0.09250378793795593</v>
      </c>
      <c r="CU71" s="416">
        <v>156906</v>
      </c>
      <c r="CV71" s="42">
        <f>CU71-BF71</f>
        <v>4061.356499999994</v>
      </c>
      <c r="CW71" s="140">
        <f>CV71/BF71</f>
        <v>0.02657179477800931</v>
      </c>
    </row>
    <row r="72" ht="17" customHeight="1">
      <c r="A72" t="s" s="71">
        <v>137</v>
      </c>
      <c r="B72" s="416">
        <v>4072</v>
      </c>
      <c r="C72" s="416">
        <v>3607</v>
      </c>
      <c r="D72" s="416">
        <v>2830</v>
      </c>
      <c r="E72" s="416">
        <v>10509</v>
      </c>
      <c r="F72" s="416">
        <v>1860</v>
      </c>
      <c r="G72" s="416">
        <v>751</v>
      </c>
      <c r="H72" s="416">
        <v>28</v>
      </c>
      <c r="I72" s="416">
        <v>2639</v>
      </c>
      <c r="J72" s="416">
        <v>13148</v>
      </c>
      <c r="K72" s="416">
        <v>23</v>
      </c>
      <c r="L72" s="416">
        <v>21</v>
      </c>
      <c r="M72" s="416">
        <v>840</v>
      </c>
      <c r="N72" s="416">
        <v>884</v>
      </c>
      <c r="O72" s="416">
        <v>14032</v>
      </c>
      <c r="P72" s="419">
        <v>2176</v>
      </c>
      <c r="Q72" s="419">
        <v>3045</v>
      </c>
      <c r="R72" s="416">
        <v>4004</v>
      </c>
      <c r="S72" s="416">
        <v>9225</v>
      </c>
      <c r="T72" s="416">
        <v>23257</v>
      </c>
      <c r="U72" s="416">
        <v>3864</v>
      </c>
      <c r="V72" s="416">
        <v>3301</v>
      </c>
      <c r="W72" s="416">
        <v>2642</v>
      </c>
      <c r="X72" s="416">
        <v>9807</v>
      </c>
      <c r="Y72" s="416">
        <v>2577</v>
      </c>
      <c r="Z72" s="416">
        <v>595</v>
      </c>
      <c r="AA72" s="416">
        <v>15</v>
      </c>
      <c r="AB72" s="416">
        <v>3187</v>
      </c>
      <c r="AC72" s="416">
        <v>12994</v>
      </c>
      <c r="AD72" s="416">
        <v>19</v>
      </c>
      <c r="AE72" s="416">
        <v>26</v>
      </c>
      <c r="AF72" s="416">
        <v>441</v>
      </c>
      <c r="AG72" s="416">
        <v>486</v>
      </c>
      <c r="AH72" s="416">
        <v>13480</v>
      </c>
      <c r="AI72" s="419">
        <v>2352</v>
      </c>
      <c r="AJ72" s="419">
        <v>3150</v>
      </c>
      <c r="AK72" s="416">
        <v>3669</v>
      </c>
      <c r="AL72" s="416">
        <v>9171</v>
      </c>
      <c r="AM72" s="416">
        <v>22651</v>
      </c>
      <c r="AN72" s="416">
        <v>3923</v>
      </c>
      <c r="AO72" s="416">
        <v>3203</v>
      </c>
      <c r="AP72" s="416">
        <v>2863.3809</v>
      </c>
      <c r="AQ72" s="416">
        <v>9989.3809</v>
      </c>
      <c r="AR72" s="416">
        <v>2733</v>
      </c>
      <c r="AS72" s="416">
        <v>685</v>
      </c>
      <c r="AT72" s="416">
        <v>36</v>
      </c>
      <c r="AU72" s="416">
        <v>3454</v>
      </c>
      <c r="AV72" s="416">
        <v>13443.3809</v>
      </c>
      <c r="AW72" s="416">
        <v>35</v>
      </c>
      <c r="AX72" s="416">
        <v>37</v>
      </c>
      <c r="AY72" s="416">
        <v>705</v>
      </c>
      <c r="AZ72" s="416">
        <v>777</v>
      </c>
      <c r="BA72" s="416">
        <v>14220.3809</v>
      </c>
      <c r="BB72" s="419">
        <v>1931</v>
      </c>
      <c r="BC72" s="419">
        <v>2841</v>
      </c>
      <c r="BD72" s="416">
        <v>3365</v>
      </c>
      <c r="BE72" s="416">
        <v>8137</v>
      </c>
      <c r="BF72" s="416">
        <v>22357.3809</v>
      </c>
      <c r="BG72" s="422">
        <v>-293.6190999999999</v>
      </c>
      <c r="BH72" s="264">
        <v>-0.01296274336673875</v>
      </c>
      <c r="BI72" s="416">
        <v>4107</v>
      </c>
      <c r="BJ72" s="416">
        <v>3082</v>
      </c>
      <c r="BK72" s="416">
        <v>2288</v>
      </c>
      <c r="BL72" s="416">
        <v>9477</v>
      </c>
      <c r="BM72" s="416">
        <v>2290</v>
      </c>
      <c r="BN72" s="416">
        <v>1259</v>
      </c>
      <c r="BO72" s="416">
        <v>40</v>
      </c>
      <c r="BP72" s="416">
        <v>3589</v>
      </c>
      <c r="BQ72" s="416">
        <v>13066</v>
      </c>
      <c r="BR72" s="422">
        <v>-377.3809000000001</v>
      </c>
      <c r="BS72" s="264">
        <v>-0.02807187438987168</v>
      </c>
      <c r="BT72" s="416">
        <v>36</v>
      </c>
      <c r="BU72" s="422">
        <v>1</v>
      </c>
      <c r="BV72" s="264">
        <v>0.02857142857142857</v>
      </c>
      <c r="BW72" s="416">
        <v>32</v>
      </c>
      <c r="BX72" s="42">
        <v>-5</v>
      </c>
      <c r="BY72" s="43">
        <v>-0.1351351351351351</v>
      </c>
      <c r="BZ72" s="416">
        <v>1274</v>
      </c>
      <c r="CA72" s="42">
        <f>BZ72-AY72</f>
        <v>569</v>
      </c>
      <c r="CB72" s="43">
        <f>CA72/AY72</f>
        <v>0.8070921985815603</v>
      </c>
      <c r="CC72" s="416">
        <v>1342</v>
      </c>
      <c r="CD72" s="42">
        <f>CC72-AZ72</f>
        <v>565</v>
      </c>
      <c r="CE72" s="43">
        <f>CD72/AZ72</f>
        <v>0.7271557271557272</v>
      </c>
      <c r="CF72" s="416">
        <v>14408</v>
      </c>
      <c r="CG72" s="42">
        <f>CF72-BA72</f>
        <v>187.6190999999999</v>
      </c>
      <c r="CH72" s="43">
        <f>CG72/BA72</f>
        <v>0.01319367612719853</v>
      </c>
      <c r="CI72" s="416">
        <v>2353</v>
      </c>
      <c r="CJ72" s="42">
        <f>CI72-BB72</f>
        <v>422</v>
      </c>
      <c r="CK72" s="43">
        <f>CJ72/BB72</f>
        <v>0.218539616778871</v>
      </c>
      <c r="CL72" s="416">
        <v>2794</v>
      </c>
      <c r="CM72" s="42">
        <f>CL72-BC72</f>
        <v>-47</v>
      </c>
      <c r="CN72" s="43">
        <f>CM72/BC72</f>
        <v>-0.01654347060894051</v>
      </c>
      <c r="CO72" s="416">
        <v>3931</v>
      </c>
      <c r="CP72" s="42">
        <f>CO72-BD72</f>
        <v>566</v>
      </c>
      <c r="CQ72" s="43">
        <f>CP72/BD72</f>
        <v>0.1682020802377415</v>
      </c>
      <c r="CR72" s="416">
        <v>9078</v>
      </c>
      <c r="CS72" s="42">
        <f>CR72-BE72</f>
        <v>941</v>
      </c>
      <c r="CT72" s="43">
        <f>CS72/BE72</f>
        <v>0.1156445864569252</v>
      </c>
      <c r="CU72" s="416">
        <v>23486</v>
      </c>
      <c r="CV72" s="42">
        <f>CU72-BF72</f>
        <v>1128.6191</v>
      </c>
      <c r="CW72" s="140">
        <f>CV72/BF72</f>
        <v>0.05048082801147785</v>
      </c>
    </row>
    <row r="73" ht="17" customHeight="1">
      <c r="A73" t="s" s="71">
        <v>186</v>
      </c>
      <c r="B73" s="416">
        <v>99</v>
      </c>
      <c r="C73" s="416">
        <v>62</v>
      </c>
      <c r="D73" s="416">
        <v>47</v>
      </c>
      <c r="E73" s="416">
        <v>208</v>
      </c>
      <c r="F73" s="416">
        <v>31</v>
      </c>
      <c r="G73" s="416">
        <v>17</v>
      </c>
      <c r="H73" s="416">
        <v>0</v>
      </c>
      <c r="I73" s="416">
        <v>48</v>
      </c>
      <c r="J73" s="416">
        <v>256</v>
      </c>
      <c r="K73" s="416">
        <v>0</v>
      </c>
      <c r="L73" s="416">
        <v>0</v>
      </c>
      <c r="M73" s="416">
        <v>0</v>
      </c>
      <c r="N73" s="416">
        <v>0</v>
      </c>
      <c r="O73" s="416">
        <v>256</v>
      </c>
      <c r="P73" s="416">
        <v>0</v>
      </c>
      <c r="Q73" s="416">
        <v>0</v>
      </c>
      <c r="R73" s="416">
        <v>0</v>
      </c>
      <c r="S73" s="416">
        <v>0</v>
      </c>
      <c r="T73" s="416">
        <v>256</v>
      </c>
      <c r="U73" s="416">
        <v>0</v>
      </c>
      <c r="V73" s="416">
        <v>0</v>
      </c>
      <c r="W73" s="416">
        <v>0</v>
      </c>
      <c r="X73" s="416">
        <v>0</v>
      </c>
      <c r="Y73" s="416">
        <v>0</v>
      </c>
      <c r="Z73" s="416">
        <v>0</v>
      </c>
      <c r="AA73" s="416">
        <v>0</v>
      </c>
      <c r="AB73" s="416">
        <v>0</v>
      </c>
      <c r="AC73" s="416">
        <v>0</v>
      </c>
      <c r="AD73" s="416">
        <v>0</v>
      </c>
      <c r="AE73" s="416">
        <v>0</v>
      </c>
      <c r="AF73" s="416">
        <v>0</v>
      </c>
      <c r="AG73" s="416">
        <v>0</v>
      </c>
      <c r="AH73" s="416">
        <v>0</v>
      </c>
      <c r="AI73" s="416">
        <v>0</v>
      </c>
      <c r="AJ73" s="416">
        <v>0</v>
      </c>
      <c r="AK73" s="416">
        <v>0</v>
      </c>
      <c r="AL73" s="416">
        <v>0</v>
      </c>
      <c r="AM73" s="416">
        <v>0</v>
      </c>
      <c r="AN73" s="416">
        <v>0</v>
      </c>
      <c r="AO73" s="416">
        <v>0</v>
      </c>
      <c r="AP73" s="416">
        <v>0</v>
      </c>
      <c r="AQ73" s="416">
        <v>0</v>
      </c>
      <c r="AR73" s="416">
        <v>0</v>
      </c>
      <c r="AS73" s="416">
        <v>0</v>
      </c>
      <c r="AT73" s="416">
        <v>0</v>
      </c>
      <c r="AU73" s="416">
        <v>0</v>
      </c>
      <c r="AV73" s="416">
        <v>0</v>
      </c>
      <c r="AW73" s="416">
        <v>0</v>
      </c>
      <c r="AX73" s="416">
        <v>0</v>
      </c>
      <c r="AY73" s="416">
        <v>0</v>
      </c>
      <c r="AZ73" s="416">
        <v>0</v>
      </c>
      <c r="BA73" s="416">
        <v>0</v>
      </c>
      <c r="BB73" s="416">
        <v>0</v>
      </c>
      <c r="BC73" s="24"/>
      <c r="BD73" s="24"/>
      <c r="BE73" s="24"/>
      <c r="BF73" s="24"/>
      <c r="BG73" s="416">
        <v>0</v>
      </c>
      <c r="BH73" s="314"/>
      <c r="BI73" s="24"/>
      <c r="BJ73" s="24"/>
      <c r="BK73" s="24"/>
      <c r="BL73" s="416">
        <v>0</v>
      </c>
      <c r="BM73" s="24"/>
      <c r="BN73" s="24"/>
      <c r="BO73" s="24"/>
      <c r="BP73" s="416">
        <v>0</v>
      </c>
      <c r="BQ73" s="416">
        <v>0</v>
      </c>
      <c r="BR73" s="416">
        <v>0</v>
      </c>
      <c r="BS73" s="314"/>
      <c r="BT73" s="416">
        <v>0</v>
      </c>
      <c r="BU73" s="416">
        <v>0</v>
      </c>
      <c r="BV73" s="314"/>
      <c r="BW73" s="24"/>
      <c r="BX73" s="42">
        <v>0</v>
      </c>
      <c r="BY73" s="43"/>
      <c r="BZ73" s="24"/>
      <c r="CA73" s="42">
        <f>BZ73-AY73</f>
        <v>0</v>
      </c>
      <c r="CB73" s="43">
        <f>CA73/AY73</f>
      </c>
      <c r="CC73" s="416">
        <v>0</v>
      </c>
      <c r="CD73" s="42">
        <f>CC73-AZ73</f>
        <v>0</v>
      </c>
      <c r="CE73" s="43">
        <f>CD73/AZ73</f>
      </c>
      <c r="CF73" s="416">
        <v>0</v>
      </c>
      <c r="CG73" s="42">
        <f>CF73-BA73</f>
        <v>0</v>
      </c>
      <c r="CH73" s="43">
        <f>CG73/BA73</f>
      </c>
      <c r="CI73" s="24"/>
      <c r="CJ73" s="42">
        <f>CI73-BB73</f>
        <v>0</v>
      </c>
      <c r="CK73" s="43">
        <f>CJ73/BB73</f>
      </c>
      <c r="CL73" s="416">
        <v>0</v>
      </c>
      <c r="CM73" s="42">
        <f>CL73-BC73</f>
        <v>0</v>
      </c>
      <c r="CN73" s="43">
        <f>CM73/BC73</f>
      </c>
      <c r="CO73" s="416">
        <v>0</v>
      </c>
      <c r="CP73" s="42">
        <f>CO73-BD73</f>
        <v>0</v>
      </c>
      <c r="CQ73" s="43">
        <f>CP73/BD73</f>
      </c>
      <c r="CR73" s="416">
        <v>0</v>
      </c>
      <c r="CS73" s="42">
        <f>CR73-BE73</f>
        <v>0</v>
      </c>
      <c r="CT73" s="43">
        <f>CS73/BE73</f>
      </c>
      <c r="CU73" s="416">
        <v>0</v>
      </c>
      <c r="CV73" s="42">
        <f>CU73-BF73</f>
        <v>0</v>
      </c>
      <c r="CW73" s="140">
        <f>CV73/BF73</f>
      </c>
    </row>
    <row r="74" ht="17" customHeight="1">
      <c r="A74" t="s" s="71">
        <v>141</v>
      </c>
      <c r="B74" s="416">
        <v>0</v>
      </c>
      <c r="C74" s="416">
        <v>0</v>
      </c>
      <c r="D74" s="416">
        <v>0</v>
      </c>
      <c r="E74" s="416">
        <v>0</v>
      </c>
      <c r="F74" s="416">
        <v>0</v>
      </c>
      <c r="G74" s="416">
        <v>0</v>
      </c>
      <c r="H74" s="416">
        <v>0</v>
      </c>
      <c r="I74" s="416">
        <v>0</v>
      </c>
      <c r="J74" s="24"/>
      <c r="K74" s="416">
        <v>0</v>
      </c>
      <c r="L74" s="416">
        <v>0</v>
      </c>
      <c r="M74" s="416">
        <v>0</v>
      </c>
      <c r="N74" s="416">
        <v>0</v>
      </c>
      <c r="O74" s="416">
        <v>0</v>
      </c>
      <c r="P74" s="416">
        <v>0</v>
      </c>
      <c r="Q74" s="416">
        <v>0</v>
      </c>
      <c r="R74" s="416">
        <v>0</v>
      </c>
      <c r="S74" s="416">
        <v>0</v>
      </c>
      <c r="T74" s="416">
        <v>0</v>
      </c>
      <c r="U74" s="416">
        <v>0</v>
      </c>
      <c r="V74" s="416">
        <v>0</v>
      </c>
      <c r="W74" s="416">
        <v>0</v>
      </c>
      <c r="X74" s="416">
        <v>0</v>
      </c>
      <c r="Y74" s="416">
        <v>0</v>
      </c>
      <c r="Z74" s="416">
        <v>0</v>
      </c>
      <c r="AA74" s="416">
        <v>0</v>
      </c>
      <c r="AB74" s="416">
        <v>0</v>
      </c>
      <c r="AC74" s="416">
        <v>0</v>
      </c>
      <c r="AD74" s="416">
        <v>0</v>
      </c>
      <c r="AE74" s="416">
        <v>0</v>
      </c>
      <c r="AF74" s="416">
        <v>0</v>
      </c>
      <c r="AG74" s="416">
        <v>0</v>
      </c>
      <c r="AH74" s="416">
        <v>0</v>
      </c>
      <c r="AI74" s="416">
        <v>0</v>
      </c>
      <c r="AJ74" s="416">
        <v>0</v>
      </c>
      <c r="AK74" s="416">
        <v>0</v>
      </c>
      <c r="AL74" s="416">
        <v>0</v>
      </c>
      <c r="AM74" s="416">
        <v>0</v>
      </c>
      <c r="AN74" s="416">
        <v>0</v>
      </c>
      <c r="AO74" s="24"/>
      <c r="AP74" s="416">
        <v>0</v>
      </c>
      <c r="AQ74" s="416">
        <v>0</v>
      </c>
      <c r="AR74" s="416">
        <v>0</v>
      </c>
      <c r="AS74" s="416">
        <v>0</v>
      </c>
      <c r="AT74" s="416">
        <v>0</v>
      </c>
      <c r="AU74" s="416">
        <v>0</v>
      </c>
      <c r="AV74" s="416">
        <v>0</v>
      </c>
      <c r="AW74" s="416">
        <v>0</v>
      </c>
      <c r="AX74" s="416">
        <v>0</v>
      </c>
      <c r="AY74" s="416">
        <v>0</v>
      </c>
      <c r="AZ74" s="416">
        <v>0</v>
      </c>
      <c r="BA74" s="416">
        <v>0</v>
      </c>
      <c r="BB74" s="416">
        <v>0</v>
      </c>
      <c r="BC74" s="416">
        <v>0</v>
      </c>
      <c r="BD74" s="24"/>
      <c r="BE74" s="24"/>
      <c r="BF74" s="24"/>
      <c r="BG74" s="416">
        <v>0</v>
      </c>
      <c r="BH74" s="314"/>
      <c r="BI74" s="24"/>
      <c r="BJ74" s="24"/>
      <c r="BK74" s="24"/>
      <c r="BL74" s="416">
        <v>0</v>
      </c>
      <c r="BM74" s="24"/>
      <c r="BN74" s="24"/>
      <c r="BO74" s="24"/>
      <c r="BP74" s="416">
        <v>0</v>
      </c>
      <c r="BQ74" s="416">
        <v>0</v>
      </c>
      <c r="BR74" s="416">
        <v>0</v>
      </c>
      <c r="BS74" s="314"/>
      <c r="BT74" s="416">
        <v>0</v>
      </c>
      <c r="BU74" s="416">
        <v>0</v>
      </c>
      <c r="BV74" s="314"/>
      <c r="BW74" s="24"/>
      <c r="BX74" s="42">
        <v>0</v>
      </c>
      <c r="BY74" s="43"/>
      <c r="BZ74" s="24"/>
      <c r="CA74" s="42">
        <f>BZ74-AY74</f>
        <v>0</v>
      </c>
      <c r="CB74" s="43">
        <f>CA74/AY74</f>
      </c>
      <c r="CC74" s="416">
        <v>0</v>
      </c>
      <c r="CD74" s="42">
        <f>CC74-AZ74</f>
        <v>0</v>
      </c>
      <c r="CE74" s="43">
        <f>CD74/AZ74</f>
      </c>
      <c r="CF74" s="416">
        <v>0</v>
      </c>
      <c r="CG74" s="42">
        <f>CF74-BA74</f>
        <v>0</v>
      </c>
      <c r="CH74" s="43">
        <f>CG74/BA74</f>
      </c>
      <c r="CI74" s="24"/>
      <c r="CJ74" s="42">
        <f>CI74-BB74</f>
        <v>0</v>
      </c>
      <c r="CK74" s="43">
        <f>CJ74/BB74</f>
      </c>
      <c r="CL74" s="416">
        <v>0</v>
      </c>
      <c r="CM74" s="42">
        <f>CL74-BC74</f>
        <v>0</v>
      </c>
      <c r="CN74" s="43">
        <f>CM74/BC74</f>
      </c>
      <c r="CO74" s="416">
        <v>0</v>
      </c>
      <c r="CP74" s="42">
        <f>CO74-BD74</f>
        <v>0</v>
      </c>
      <c r="CQ74" s="43">
        <f>CP74/BD74</f>
      </c>
      <c r="CR74" s="416">
        <v>0</v>
      </c>
      <c r="CS74" s="42">
        <f>CR74-BE74</f>
        <v>0</v>
      </c>
      <c r="CT74" s="43">
        <f>CS74/BE74</f>
      </c>
      <c r="CU74" s="416">
        <v>0</v>
      </c>
      <c r="CV74" s="42">
        <f>CU74-BF74</f>
        <v>0</v>
      </c>
      <c r="CW74" s="140">
        <f>CV74/BF74</f>
      </c>
    </row>
    <row r="75" ht="17" customHeight="1">
      <c r="A75" t="s" s="423">
        <v>187</v>
      </c>
      <c r="B75" s="416">
        <v>0</v>
      </c>
      <c r="C75" s="416">
        <v>0</v>
      </c>
      <c r="D75" s="416">
        <v>0</v>
      </c>
      <c r="E75" s="416">
        <v>0</v>
      </c>
      <c r="F75" s="416">
        <v>0</v>
      </c>
      <c r="G75" s="416">
        <v>0</v>
      </c>
      <c r="H75" s="416">
        <v>0</v>
      </c>
      <c r="I75" s="416">
        <v>0</v>
      </c>
      <c r="J75" s="416">
        <v>0</v>
      </c>
      <c r="K75" s="416">
        <v>0</v>
      </c>
      <c r="L75" s="416">
        <v>0</v>
      </c>
      <c r="M75" s="416">
        <v>0</v>
      </c>
      <c r="N75" s="416">
        <v>0</v>
      </c>
      <c r="O75" s="416">
        <v>0</v>
      </c>
      <c r="P75" s="416">
        <v>0</v>
      </c>
      <c r="Q75" s="416">
        <v>0</v>
      </c>
      <c r="R75" s="416">
        <v>0</v>
      </c>
      <c r="S75" s="416">
        <v>0</v>
      </c>
      <c r="T75" s="416">
        <v>0</v>
      </c>
      <c r="U75" s="416">
        <v>0</v>
      </c>
      <c r="V75" s="416">
        <v>0</v>
      </c>
      <c r="W75" s="416">
        <v>0</v>
      </c>
      <c r="X75" s="416">
        <v>0</v>
      </c>
      <c r="Y75" s="416">
        <v>0</v>
      </c>
      <c r="Z75" s="416">
        <v>0</v>
      </c>
      <c r="AA75" s="416">
        <v>0</v>
      </c>
      <c r="AB75" s="416">
        <v>0</v>
      </c>
      <c r="AC75" s="416">
        <v>0</v>
      </c>
      <c r="AD75" s="416">
        <v>0</v>
      </c>
      <c r="AE75" s="416">
        <v>0</v>
      </c>
      <c r="AF75" s="416">
        <v>0</v>
      </c>
      <c r="AG75" s="416">
        <v>0</v>
      </c>
      <c r="AH75" s="416">
        <v>0</v>
      </c>
      <c r="AI75" s="416">
        <v>0</v>
      </c>
      <c r="AJ75" s="416">
        <v>0</v>
      </c>
      <c r="AK75" s="416">
        <v>0</v>
      </c>
      <c r="AL75" s="416">
        <v>0</v>
      </c>
      <c r="AM75" s="416">
        <v>0</v>
      </c>
      <c r="AN75" s="416">
        <v>0</v>
      </c>
      <c r="AO75" s="416">
        <v>0</v>
      </c>
      <c r="AP75" s="416">
        <v>0</v>
      </c>
      <c r="AQ75" s="416">
        <v>0</v>
      </c>
      <c r="AR75" s="416">
        <v>0</v>
      </c>
      <c r="AS75" s="416">
        <v>0</v>
      </c>
      <c r="AT75" s="416">
        <v>0</v>
      </c>
      <c r="AU75" s="416">
        <v>0</v>
      </c>
      <c r="AV75" s="416">
        <v>0</v>
      </c>
      <c r="AW75" s="416">
        <v>0</v>
      </c>
      <c r="AX75" s="416">
        <v>0</v>
      </c>
      <c r="AY75" s="416">
        <v>0</v>
      </c>
      <c r="AZ75" s="416">
        <v>0</v>
      </c>
      <c r="BA75" s="416">
        <v>0</v>
      </c>
      <c r="BB75" s="416">
        <v>0</v>
      </c>
      <c r="BC75" s="416">
        <v>0</v>
      </c>
      <c r="BD75" s="24"/>
      <c r="BE75" s="24"/>
      <c r="BF75" s="24"/>
      <c r="BG75" s="416">
        <v>0</v>
      </c>
      <c r="BH75" s="314"/>
      <c r="BI75" s="24"/>
      <c r="BJ75" s="24"/>
      <c r="BK75" s="24"/>
      <c r="BL75" s="416">
        <v>0</v>
      </c>
      <c r="BM75" s="24"/>
      <c r="BN75" s="24"/>
      <c r="BO75" s="24"/>
      <c r="BP75" s="416">
        <v>0</v>
      </c>
      <c r="BQ75" s="416">
        <v>0</v>
      </c>
      <c r="BR75" s="416">
        <v>0</v>
      </c>
      <c r="BS75" s="314"/>
      <c r="BT75" s="416">
        <v>0</v>
      </c>
      <c r="BU75" s="416">
        <v>0</v>
      </c>
      <c r="BV75" s="314"/>
      <c r="BW75" s="24"/>
      <c r="BX75" s="42">
        <v>0</v>
      </c>
      <c r="BY75" s="43"/>
      <c r="BZ75" s="24"/>
      <c r="CA75" s="42">
        <f>BZ75-AY75</f>
        <v>0</v>
      </c>
      <c r="CB75" s="43">
        <f>CA75/AY75</f>
      </c>
      <c r="CC75" s="416">
        <v>0</v>
      </c>
      <c r="CD75" s="42">
        <f>CC75-AZ75</f>
        <v>0</v>
      </c>
      <c r="CE75" s="43">
        <f>CD75/AZ75</f>
      </c>
      <c r="CF75" s="416">
        <v>0</v>
      </c>
      <c r="CG75" s="42">
        <f>CF75-BA75</f>
        <v>0</v>
      </c>
      <c r="CH75" s="43">
        <f>CG75/BA75</f>
      </c>
      <c r="CI75" s="24"/>
      <c r="CJ75" s="42">
        <f>CI75-BB75</f>
        <v>0</v>
      </c>
      <c r="CK75" s="43">
        <f>CJ75/BB75</f>
      </c>
      <c r="CL75" s="416">
        <v>0</v>
      </c>
      <c r="CM75" s="42">
        <f>CL75-BC75</f>
        <v>0</v>
      </c>
      <c r="CN75" s="43">
        <f>CM75/BC75</f>
      </c>
      <c r="CO75" s="416">
        <v>0</v>
      </c>
      <c r="CP75" s="42">
        <f>CO75-BD75</f>
        <v>0</v>
      </c>
      <c r="CQ75" s="43">
        <f>CP75/BD75</f>
      </c>
      <c r="CR75" s="416">
        <v>0</v>
      </c>
      <c r="CS75" s="42">
        <f>CR75-BE75</f>
        <v>0</v>
      </c>
      <c r="CT75" s="43">
        <f>CS75/BE75</f>
      </c>
      <c r="CU75" s="416">
        <v>0</v>
      </c>
      <c r="CV75" s="42">
        <f>CU75-BF75</f>
        <v>0</v>
      </c>
      <c r="CW75" s="140">
        <f>CV75/BF75</f>
      </c>
    </row>
    <row r="76" ht="17" customHeight="1">
      <c r="A76" t="s" s="423">
        <v>188</v>
      </c>
      <c r="B76" s="416">
        <v>0</v>
      </c>
      <c r="C76" s="416">
        <v>0</v>
      </c>
      <c r="D76" s="416">
        <v>0</v>
      </c>
      <c r="E76" s="416">
        <v>0</v>
      </c>
      <c r="F76" s="416">
        <v>0</v>
      </c>
      <c r="G76" s="416">
        <v>0</v>
      </c>
      <c r="H76" s="416">
        <v>0</v>
      </c>
      <c r="I76" s="416">
        <v>0</v>
      </c>
      <c r="J76" s="416">
        <v>0</v>
      </c>
      <c r="K76" s="416">
        <v>0</v>
      </c>
      <c r="L76" s="416">
        <v>0</v>
      </c>
      <c r="M76" s="416">
        <v>0</v>
      </c>
      <c r="N76" s="416">
        <v>0</v>
      </c>
      <c r="O76" s="416">
        <v>0</v>
      </c>
      <c r="P76" s="416">
        <v>0</v>
      </c>
      <c r="Q76" s="416">
        <v>0</v>
      </c>
      <c r="R76" s="416">
        <v>0</v>
      </c>
      <c r="S76" s="416">
        <v>0</v>
      </c>
      <c r="T76" s="416">
        <v>0</v>
      </c>
      <c r="U76" s="416">
        <v>0</v>
      </c>
      <c r="V76" s="416">
        <v>0</v>
      </c>
      <c r="W76" s="416">
        <v>0</v>
      </c>
      <c r="X76" s="416">
        <v>0</v>
      </c>
      <c r="Y76" s="416">
        <v>0</v>
      </c>
      <c r="Z76" s="416">
        <v>0</v>
      </c>
      <c r="AA76" s="416">
        <v>0</v>
      </c>
      <c r="AB76" s="416">
        <v>0</v>
      </c>
      <c r="AC76" s="416">
        <v>0</v>
      </c>
      <c r="AD76" s="416">
        <v>0</v>
      </c>
      <c r="AE76" s="416">
        <v>0</v>
      </c>
      <c r="AF76" s="416">
        <v>0</v>
      </c>
      <c r="AG76" s="416">
        <v>0</v>
      </c>
      <c r="AH76" s="416">
        <v>0</v>
      </c>
      <c r="AI76" s="416">
        <v>0</v>
      </c>
      <c r="AJ76" s="416">
        <v>0</v>
      </c>
      <c r="AK76" s="416">
        <v>0</v>
      </c>
      <c r="AL76" s="416">
        <v>0</v>
      </c>
      <c r="AM76" s="416">
        <v>0</v>
      </c>
      <c r="AN76" s="416">
        <v>0</v>
      </c>
      <c r="AO76" s="416">
        <v>0</v>
      </c>
      <c r="AP76" s="416">
        <v>0</v>
      </c>
      <c r="AQ76" s="416">
        <v>0</v>
      </c>
      <c r="AR76" s="416">
        <v>0</v>
      </c>
      <c r="AS76" s="416">
        <v>0</v>
      </c>
      <c r="AT76" s="416">
        <v>0</v>
      </c>
      <c r="AU76" s="416">
        <v>0</v>
      </c>
      <c r="AV76" s="416">
        <v>0</v>
      </c>
      <c r="AW76" s="416">
        <v>0</v>
      </c>
      <c r="AX76" s="416">
        <v>0</v>
      </c>
      <c r="AY76" s="416">
        <v>0</v>
      </c>
      <c r="AZ76" s="416">
        <v>0</v>
      </c>
      <c r="BA76" s="416">
        <v>0</v>
      </c>
      <c r="BB76" s="416">
        <v>0</v>
      </c>
      <c r="BC76" s="416">
        <v>0</v>
      </c>
      <c r="BD76" s="24"/>
      <c r="BE76" s="24"/>
      <c r="BF76" s="24"/>
      <c r="BG76" s="416">
        <v>0</v>
      </c>
      <c r="BH76" s="314"/>
      <c r="BI76" s="24"/>
      <c r="BJ76" s="24"/>
      <c r="BK76" s="24"/>
      <c r="BL76" s="416">
        <v>0</v>
      </c>
      <c r="BM76" s="24"/>
      <c r="BN76" s="24"/>
      <c r="BO76" s="24"/>
      <c r="BP76" s="416">
        <v>0</v>
      </c>
      <c r="BQ76" s="416">
        <v>0</v>
      </c>
      <c r="BR76" s="416">
        <v>0</v>
      </c>
      <c r="BS76" s="314"/>
      <c r="BT76" s="416">
        <v>0</v>
      </c>
      <c r="BU76" s="416">
        <v>0</v>
      </c>
      <c r="BV76" s="314"/>
      <c r="BW76" s="24"/>
      <c r="BX76" s="42">
        <v>0</v>
      </c>
      <c r="BY76" s="43"/>
      <c r="BZ76" s="24"/>
      <c r="CA76" s="42">
        <f>BZ76-AY76</f>
        <v>0</v>
      </c>
      <c r="CB76" s="43">
        <f>CA76/AY76</f>
      </c>
      <c r="CC76" s="416">
        <v>0</v>
      </c>
      <c r="CD76" s="42">
        <f>CC76-AZ76</f>
        <v>0</v>
      </c>
      <c r="CE76" s="43">
        <f>CD76/AZ76</f>
      </c>
      <c r="CF76" s="416">
        <v>0</v>
      </c>
      <c r="CG76" s="42">
        <f>CF76-BA76</f>
        <v>0</v>
      </c>
      <c r="CH76" s="43">
        <f>CG76/BA76</f>
      </c>
      <c r="CI76" s="24"/>
      <c r="CJ76" s="42">
        <f>CI76-BB76</f>
        <v>0</v>
      </c>
      <c r="CK76" s="43">
        <f>CJ76/BB76</f>
      </c>
      <c r="CL76" s="416">
        <v>0</v>
      </c>
      <c r="CM76" s="42">
        <f>CL76-BC76</f>
        <v>0</v>
      </c>
      <c r="CN76" s="43">
        <f>CM76/BC76</f>
      </c>
      <c r="CO76" s="416">
        <v>0</v>
      </c>
      <c r="CP76" s="42">
        <f>CO76-BD76</f>
        <v>0</v>
      </c>
      <c r="CQ76" s="43">
        <f>CP76/BD76</f>
      </c>
      <c r="CR76" s="416">
        <v>0</v>
      </c>
      <c r="CS76" s="42">
        <f>CR76-BE76</f>
        <v>0</v>
      </c>
      <c r="CT76" s="43">
        <f>CS76/BE76</f>
      </c>
      <c r="CU76" s="416">
        <v>0</v>
      </c>
      <c r="CV76" s="42">
        <f>CU76-BF76</f>
        <v>0</v>
      </c>
      <c r="CW76" s="140">
        <f>CV76/BF76</f>
      </c>
    </row>
    <row r="77" ht="17" customHeight="1">
      <c r="A77" s="4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416">
        <v>0</v>
      </c>
      <c r="P77" s="24"/>
      <c r="Q77" s="24"/>
      <c r="R77" s="24"/>
      <c r="S77" s="24"/>
      <c r="T77" s="416">
        <v>0</v>
      </c>
      <c r="U77" s="24"/>
      <c r="V77" s="24"/>
      <c r="W77" s="24"/>
      <c r="X77" s="24"/>
      <c r="Y77" s="24"/>
      <c r="Z77" s="24"/>
      <c r="AA77" s="24"/>
      <c r="AB77" s="24"/>
      <c r="AC77" s="416">
        <v>0</v>
      </c>
      <c r="AD77" s="24"/>
      <c r="AE77" s="24"/>
      <c r="AF77" s="24"/>
      <c r="AG77" s="24"/>
      <c r="AH77" s="416">
        <v>0</v>
      </c>
      <c r="AI77" s="24"/>
      <c r="AJ77" s="24"/>
      <c r="AK77" s="24"/>
      <c r="AL77" s="24"/>
      <c r="AM77" s="416">
        <v>0</v>
      </c>
      <c r="AN77" s="24"/>
      <c r="AO77" s="24"/>
      <c r="AP77" s="24"/>
      <c r="AQ77" s="24"/>
      <c r="AR77" s="24"/>
      <c r="AS77" s="24"/>
      <c r="AT77" s="24"/>
      <c r="AU77" s="24"/>
      <c r="AV77" s="416">
        <v>0</v>
      </c>
      <c r="AW77" s="24"/>
      <c r="AX77" s="24"/>
      <c r="AY77" s="24"/>
      <c r="AZ77" s="24"/>
      <c r="BA77" s="416">
        <v>0</v>
      </c>
      <c r="BB77" s="24"/>
      <c r="BC77" s="24"/>
      <c r="BD77" s="24"/>
      <c r="BE77" s="24"/>
      <c r="BF77" s="416">
        <v>0</v>
      </c>
      <c r="BG77" s="416">
        <v>0</v>
      </c>
      <c r="BH77" s="314"/>
      <c r="BI77" s="24"/>
      <c r="BJ77" s="24"/>
      <c r="BK77" s="24"/>
      <c r="BL77" s="416">
        <v>0</v>
      </c>
      <c r="BM77" s="24"/>
      <c r="BN77" s="24"/>
      <c r="BO77" s="24"/>
      <c r="BP77" s="416">
        <v>0</v>
      </c>
      <c r="BQ77" s="416">
        <v>0</v>
      </c>
      <c r="BR77" s="416">
        <v>0</v>
      </c>
      <c r="BS77" s="314"/>
      <c r="BT77" s="416">
        <v>0</v>
      </c>
      <c r="BU77" s="416">
        <v>0</v>
      </c>
      <c r="BV77" s="314"/>
      <c r="BW77" s="24"/>
      <c r="BX77" s="42">
        <v>0</v>
      </c>
      <c r="BY77" s="43"/>
      <c r="BZ77" s="24"/>
      <c r="CA77" s="42">
        <f>BZ77-AY77</f>
        <v>0</v>
      </c>
      <c r="CB77" s="43">
        <f>CA77/AY77</f>
      </c>
      <c r="CC77" s="416">
        <v>0</v>
      </c>
      <c r="CD77" s="42">
        <f>CC77-AZ77</f>
        <v>0</v>
      </c>
      <c r="CE77" s="43">
        <f>CD77/AZ77</f>
      </c>
      <c r="CF77" s="416">
        <v>0</v>
      </c>
      <c r="CG77" s="42">
        <f>CF77-BA77</f>
        <v>0</v>
      </c>
      <c r="CH77" s="43">
        <f>CG77/BA77</f>
      </c>
      <c r="CI77" s="24"/>
      <c r="CJ77" s="42">
        <f>CI77-BB77</f>
        <v>0</v>
      </c>
      <c r="CK77" s="43">
        <f>CJ77/BB77</f>
      </c>
      <c r="CL77" s="416">
        <v>0</v>
      </c>
      <c r="CM77" s="42">
        <f>CL77-BC77</f>
        <v>0</v>
      </c>
      <c r="CN77" s="43">
        <f>CM77/BC77</f>
      </c>
      <c r="CO77" s="416">
        <v>0</v>
      </c>
      <c r="CP77" s="42">
        <f>CO77-BD77</f>
        <v>0</v>
      </c>
      <c r="CQ77" s="43">
        <f>CP77/BD77</f>
      </c>
      <c r="CR77" s="416">
        <v>0</v>
      </c>
      <c r="CS77" s="42">
        <f>CR77-BE77</f>
        <v>0</v>
      </c>
      <c r="CT77" s="43">
        <f>CS77/BE77</f>
      </c>
      <c r="CU77" s="416">
        <v>0</v>
      </c>
      <c r="CV77" s="42">
        <f>CU77-BF77</f>
        <v>0</v>
      </c>
      <c r="CW77" s="140">
        <f>CV77/BF77</f>
      </c>
    </row>
    <row r="78" ht="17" customHeight="1">
      <c r="A78" t="s" s="71">
        <v>115</v>
      </c>
      <c r="B78" s="416">
        <v>2031.139902114999</v>
      </c>
      <c r="C78" s="416">
        <v>1885.616995319411</v>
      </c>
      <c r="D78" s="416">
        <v>5679.267992982654</v>
      </c>
      <c r="E78" s="416">
        <v>9596.024890417064</v>
      </c>
      <c r="F78" s="416">
        <v>1856.347992450770</v>
      </c>
      <c r="G78" s="416">
        <v>1269.941989381341</v>
      </c>
      <c r="H78" s="416">
        <v>441.4599986027906</v>
      </c>
      <c r="I78" s="416">
        <v>3567.749980434902</v>
      </c>
      <c r="J78" s="416">
        <v>13163.774870851965</v>
      </c>
      <c r="K78" s="416">
        <v>0</v>
      </c>
      <c r="L78" s="416">
        <v>0</v>
      </c>
      <c r="M78" s="416">
        <v>853.9199999999983</v>
      </c>
      <c r="N78" s="416">
        <v>853.9199999999983</v>
      </c>
      <c r="O78" s="416">
        <v>14017.694870851963</v>
      </c>
      <c r="P78" s="416">
        <v>1966.272000000001</v>
      </c>
      <c r="Q78" s="416">
        <v>2237.890000000003</v>
      </c>
      <c r="R78" s="416">
        <v>-3.978260166584732</v>
      </c>
      <c r="S78" s="416">
        <v>4200.183739833419</v>
      </c>
      <c r="T78" s="416">
        <v>18217.878610685380</v>
      </c>
      <c r="U78" s="416">
        <v>2725.345005164625</v>
      </c>
      <c r="V78" s="416">
        <v>3117.408000935504</v>
      </c>
      <c r="W78" s="416">
        <v>2865.579009492340</v>
      </c>
      <c r="X78" s="416">
        <v>8708.332015592468</v>
      </c>
      <c r="Y78" s="416">
        <v>1209.759994190921</v>
      </c>
      <c r="Z78" s="416">
        <v>981.4359991698784</v>
      </c>
      <c r="AA78" s="416">
        <v>131.721999207437</v>
      </c>
      <c r="AB78" s="416">
        <v>2322.917992568237</v>
      </c>
      <c r="AC78" s="416">
        <v>11031.2500081607</v>
      </c>
      <c r="AD78" s="416">
        <v>0</v>
      </c>
      <c r="AE78" s="416">
        <v>0</v>
      </c>
      <c r="AF78" s="416">
        <v>866.7159999999994</v>
      </c>
      <c r="AG78" s="416">
        <v>866.7159999999994</v>
      </c>
      <c r="AH78" s="416">
        <v>11897.9660081607</v>
      </c>
      <c r="AI78" s="416">
        <v>1669.151</v>
      </c>
      <c r="AJ78" s="416">
        <v>0</v>
      </c>
      <c r="AK78" s="416">
        <v>2281.146000000001</v>
      </c>
      <c r="AL78" s="416">
        <v>3950.297</v>
      </c>
      <c r="AM78" s="416">
        <v>15848.2630081607</v>
      </c>
      <c r="AN78" s="416">
        <v>2865.366</v>
      </c>
      <c r="AO78" s="416">
        <v>3003.132000000001</v>
      </c>
      <c r="AP78" s="416">
        <v>3666</v>
      </c>
      <c r="AQ78" s="416">
        <v>9534.498000000001</v>
      </c>
      <c r="AR78" s="416">
        <v>1659.480000000001</v>
      </c>
      <c r="AS78" s="416">
        <v>719.7739999999994</v>
      </c>
      <c r="AT78" s="416">
        <v>233</v>
      </c>
      <c r="AU78" s="416">
        <v>2612.254000000001</v>
      </c>
      <c r="AV78" s="416">
        <v>12146.752</v>
      </c>
      <c r="AW78" s="416">
        <v>0</v>
      </c>
      <c r="AX78" s="416">
        <v>0</v>
      </c>
      <c r="AY78" s="416">
        <v>1122</v>
      </c>
      <c r="AZ78" s="416">
        <v>1122</v>
      </c>
      <c r="BA78" s="416">
        <v>13268.752</v>
      </c>
      <c r="BB78" s="416">
        <v>1602.635</v>
      </c>
      <c r="BC78" s="416">
        <v>2530</v>
      </c>
      <c r="BD78" s="416">
        <v>2048</v>
      </c>
      <c r="BE78" s="416">
        <v>6180.635</v>
      </c>
      <c r="BF78" s="416">
        <v>19449.387</v>
      </c>
      <c r="BG78" s="416">
        <v>3601.123991839298</v>
      </c>
      <c r="BH78" s="314">
        <v>0.2272251533171163</v>
      </c>
      <c r="BI78" s="416">
        <v>2319</v>
      </c>
      <c r="BJ78" s="416">
        <v>2530</v>
      </c>
      <c r="BK78" s="416">
        <v>1979.4</v>
      </c>
      <c r="BL78" s="416">
        <v>6828.4</v>
      </c>
      <c r="BM78" s="416">
        <v>1625</v>
      </c>
      <c r="BN78" s="416">
        <v>1188.5</v>
      </c>
      <c r="BO78" s="416">
        <v>502</v>
      </c>
      <c r="BP78" s="416">
        <v>3315.5</v>
      </c>
      <c r="BQ78" s="416">
        <v>10143.9</v>
      </c>
      <c r="BR78" s="416">
        <v>-2002.852000000003</v>
      </c>
      <c r="BS78" s="314">
        <v>-0.1648878646736183</v>
      </c>
      <c r="BT78" s="416">
        <v>0</v>
      </c>
      <c r="BU78" s="416">
        <v>0</v>
      </c>
      <c r="BV78" s="314"/>
      <c r="BW78" s="416">
        <v>0</v>
      </c>
      <c r="BX78" s="42">
        <v>0</v>
      </c>
      <c r="BY78" s="43"/>
      <c r="BZ78" s="416">
        <v>688.2</v>
      </c>
      <c r="CA78" s="42">
        <f>BZ78-AY78</f>
        <v>-433.8</v>
      </c>
      <c r="CB78" s="43">
        <f>CA78/AY78</f>
        <v>-0.3866310160427807</v>
      </c>
      <c r="CC78" s="416">
        <v>688.2</v>
      </c>
      <c r="CD78" s="42">
        <f>CC78-AZ78</f>
        <v>-433.8</v>
      </c>
      <c r="CE78" s="43">
        <f>CD78/AZ78</f>
        <v>-0.3866310160427807</v>
      </c>
      <c r="CF78" s="416">
        <v>10832.5</v>
      </c>
      <c r="CG78" s="42">
        <f>CF78-BA78</f>
        <v>-2436.252000000002</v>
      </c>
      <c r="CH78" s="43">
        <f>CG78/BA78</f>
        <v>-0.1836082247976299</v>
      </c>
      <c r="CI78" s="416">
        <v>1364.7</v>
      </c>
      <c r="CJ78" s="42">
        <f>CI78-BB78</f>
        <v>-237.9350000000002</v>
      </c>
      <c r="CK78" s="43">
        <f>CJ78/BB78</f>
        <v>-0.1484648719140666</v>
      </c>
      <c r="CL78" s="416">
        <v>2258.7</v>
      </c>
      <c r="CM78" s="42">
        <f>CL78-BC78</f>
        <v>-271.2999999999997</v>
      </c>
      <c r="CN78" s="43">
        <f>CM78/BC78</f>
        <v>-0.1072332015810276</v>
      </c>
      <c r="CO78" s="416">
        <v>2723</v>
      </c>
      <c r="CP78" s="42">
        <f>CO78-BD78</f>
        <v>675</v>
      </c>
      <c r="CQ78" s="43">
        <f>CP78/BD78</f>
        <v>0.329589843750</v>
      </c>
      <c r="CR78" s="416">
        <v>6346.400000000001</v>
      </c>
      <c r="CS78" s="42">
        <f>CR78-BE78</f>
        <v>165.7650000000003</v>
      </c>
      <c r="CT78" s="43">
        <f>CS78/BE78</f>
        <v>0.02682005975114213</v>
      </c>
      <c r="CU78" s="416">
        <v>17178.558</v>
      </c>
      <c r="CV78" s="42">
        <f>CU78-BF78</f>
        <v>-2270.829000000002</v>
      </c>
      <c r="CW78" s="140">
        <f>CV78/BF78</f>
        <v>-0.1167558134351484</v>
      </c>
    </row>
    <row r="79" ht="17" customHeight="1">
      <c r="A79" t="s" s="71">
        <v>116</v>
      </c>
      <c r="B79" s="416">
        <v>1901.280002679</v>
      </c>
      <c r="C79" s="416">
        <v>1769.7156</v>
      </c>
      <c r="D79" s="416">
        <v>5583.312013895999</v>
      </c>
      <c r="E79" s="416">
        <v>9254.307616574999</v>
      </c>
      <c r="F79" s="416">
        <v>1782.873002165</v>
      </c>
      <c r="G79" s="416">
        <v>1226.137998109</v>
      </c>
      <c r="H79" s="416">
        <v>435.459999964</v>
      </c>
      <c r="I79" s="416">
        <v>3444.471000238</v>
      </c>
      <c r="J79" s="416">
        <v>12698.778616813</v>
      </c>
      <c r="K79" s="416">
        <v>0</v>
      </c>
      <c r="L79" s="416">
        <v>0</v>
      </c>
      <c r="M79" s="416">
        <v>805.5999999999999</v>
      </c>
      <c r="N79" s="416">
        <v>805.5999999999999</v>
      </c>
      <c r="O79" s="416">
        <v>13504.378616813</v>
      </c>
      <c r="P79" s="416">
        <v>1813.459</v>
      </c>
      <c r="Q79" s="416">
        <v>2095.739</v>
      </c>
      <c r="R79" s="24"/>
      <c r="S79" s="416">
        <v>3909.198</v>
      </c>
      <c r="T79" s="416">
        <v>17413.576616813</v>
      </c>
      <c r="U79" s="416">
        <v>2558.915005197</v>
      </c>
      <c r="V79" s="416">
        <v>2972.821002491999</v>
      </c>
      <c r="W79" s="416">
        <v>2733.862003831</v>
      </c>
      <c r="X79" s="416">
        <v>8265.598011519998</v>
      </c>
      <c r="Y79" s="416">
        <v>1079.483003026</v>
      </c>
      <c r="Z79" s="416">
        <v>904.19600128</v>
      </c>
      <c r="AA79" s="416">
        <v>127.452000216</v>
      </c>
      <c r="AB79" s="416">
        <v>2111.131004522</v>
      </c>
      <c r="AC79" s="416">
        <v>10376.729016042</v>
      </c>
      <c r="AD79" s="416">
        <v>0</v>
      </c>
      <c r="AE79" s="416">
        <v>0</v>
      </c>
      <c r="AF79" s="416">
        <v>818.55</v>
      </c>
      <c r="AG79" s="416">
        <v>818.55</v>
      </c>
      <c r="AH79" s="416">
        <v>11195.279016042</v>
      </c>
      <c r="AI79" s="416">
        <v>1585.077872920328</v>
      </c>
      <c r="AJ79" s="416">
        <v>0</v>
      </c>
      <c r="AK79" s="416">
        <v>0</v>
      </c>
      <c r="AL79" s="416">
        <v>1585.077872920328</v>
      </c>
      <c r="AM79" s="416">
        <v>12780.356888962324</v>
      </c>
      <c r="AN79" s="416">
        <v>2527.738</v>
      </c>
      <c r="AO79" s="416">
        <v>2691.238</v>
      </c>
      <c r="AP79" s="416">
        <v>3464</v>
      </c>
      <c r="AQ79" s="416">
        <v>8682.976000000001</v>
      </c>
      <c r="AR79" s="416">
        <v>1528.11</v>
      </c>
      <c r="AS79" s="416">
        <v>657.17</v>
      </c>
      <c r="AT79" s="416">
        <v>226</v>
      </c>
      <c r="AU79" s="416">
        <v>2411.28</v>
      </c>
      <c r="AV79" s="416">
        <v>11094.256</v>
      </c>
      <c r="AW79" s="416">
        <v>0</v>
      </c>
      <c r="AX79" s="416">
        <v>0</v>
      </c>
      <c r="AY79" s="416">
        <v>1070</v>
      </c>
      <c r="AZ79" s="416">
        <v>1070</v>
      </c>
      <c r="BA79" s="416">
        <v>12164.256</v>
      </c>
      <c r="BB79" s="416">
        <v>1485.628</v>
      </c>
      <c r="BC79" s="422">
        <v>2337</v>
      </c>
      <c r="BD79" s="416">
        <v>1843</v>
      </c>
      <c r="BE79" s="416">
        <v>5665.628000000001</v>
      </c>
      <c r="BF79" s="416">
        <v>17829.884</v>
      </c>
      <c r="BG79" s="416">
        <v>5049.527111037678</v>
      </c>
      <c r="BH79" s="314">
        <v>0.3951006341144252</v>
      </c>
      <c r="BI79" s="416">
        <v>2082</v>
      </c>
      <c r="BJ79" s="416">
        <v>2295</v>
      </c>
      <c r="BK79" s="416">
        <v>1788</v>
      </c>
      <c r="BL79" s="416">
        <v>6165</v>
      </c>
      <c r="BM79" s="416">
        <v>1497</v>
      </c>
      <c r="BN79" s="416">
        <v>1128</v>
      </c>
      <c r="BO79" s="416">
        <v>497</v>
      </c>
      <c r="BP79" s="416">
        <v>3122</v>
      </c>
      <c r="BQ79" s="416">
        <v>9287</v>
      </c>
      <c r="BR79" s="416">
        <v>-1807.256000000001</v>
      </c>
      <c r="BS79" s="314">
        <v>-0.1629001530161194</v>
      </c>
      <c r="BT79" s="416">
        <v>0</v>
      </c>
      <c r="BU79" s="416">
        <v>0</v>
      </c>
      <c r="BV79" s="314"/>
      <c r="BW79" s="416">
        <v>0</v>
      </c>
      <c r="BX79" s="42">
        <v>0</v>
      </c>
      <c r="BY79" s="43"/>
      <c r="BZ79" s="416">
        <v>654</v>
      </c>
      <c r="CA79" s="42">
        <f>BZ79-AY79</f>
        <v>-416</v>
      </c>
      <c r="CB79" s="43">
        <f>CA79/AY79</f>
        <v>-0.388785046728972</v>
      </c>
      <c r="CC79" s="416">
        <v>654</v>
      </c>
      <c r="CD79" s="42">
        <f>CC79-AZ79</f>
        <v>-416</v>
      </c>
      <c r="CE79" s="43">
        <f>CD79/AZ79</f>
        <v>-0.388785046728972</v>
      </c>
      <c r="CF79" s="416">
        <v>9941</v>
      </c>
      <c r="CG79" s="42">
        <f>CF79-BA79</f>
        <v>-2223.256000000001</v>
      </c>
      <c r="CH79" s="43">
        <f>CG79/BA79</f>
        <v>-0.1827695832774319</v>
      </c>
      <c r="CI79" s="416">
        <v>1267.742</v>
      </c>
      <c r="CJ79" s="42">
        <f>CI79-BB79</f>
        <v>-217.8860000000002</v>
      </c>
      <c r="CK79" s="43">
        <f>CJ79/BB79</f>
        <v>-0.1466625561715316</v>
      </c>
      <c r="CL79" s="416">
        <v>2030.289</v>
      </c>
      <c r="CM79" s="42">
        <f>CL79-BC79</f>
        <v>-306.711</v>
      </c>
      <c r="CN79" s="43">
        <f>CM79/BC79</f>
        <v>-0.1312413350449294</v>
      </c>
      <c r="CO79" s="416">
        <v>2474.799</v>
      </c>
      <c r="CP79" s="42">
        <f>CO79-BD79</f>
        <v>631.799</v>
      </c>
      <c r="CQ79" s="43">
        <f>CP79/BD79</f>
        <v>0.3428100922409115</v>
      </c>
      <c r="CR79" s="416">
        <v>5772.83</v>
      </c>
      <c r="CS79" s="42">
        <f>CR79-BE79</f>
        <v>107.2019999999993</v>
      </c>
      <c r="CT79" s="43">
        <f>CS79/BE79</f>
        <v>0.01892146819381705</v>
      </c>
      <c r="CU79" s="416">
        <v>15712.923</v>
      </c>
      <c r="CV79" s="42">
        <f>CU79-BF79</f>
        <v>-2116.961000000001</v>
      </c>
      <c r="CW79" s="140">
        <f>CV79/BF79</f>
        <v>-0.1187310584858545</v>
      </c>
    </row>
    <row r="80" ht="17" customHeight="1">
      <c r="A80" t="s" s="71">
        <v>157</v>
      </c>
      <c r="B80" s="416">
        <v>18785</v>
      </c>
      <c r="C80" s="416">
        <v>16234</v>
      </c>
      <c r="D80" s="416">
        <v>13337</v>
      </c>
      <c r="E80" s="416">
        <v>48356</v>
      </c>
      <c r="F80" s="416">
        <v>8667</v>
      </c>
      <c r="G80" s="416">
        <v>4866</v>
      </c>
      <c r="H80" s="416">
        <v>509</v>
      </c>
      <c r="I80" s="416">
        <v>14042</v>
      </c>
      <c r="J80" s="416">
        <v>62398</v>
      </c>
      <c r="K80" s="416">
        <v>220</v>
      </c>
      <c r="L80" s="416">
        <v>326</v>
      </c>
      <c r="M80" s="416">
        <v>11328</v>
      </c>
      <c r="N80" s="416">
        <v>11874</v>
      </c>
      <c r="O80" s="416">
        <v>74272</v>
      </c>
      <c r="P80" s="416">
        <v>25125</v>
      </c>
      <c r="Q80" s="416">
        <v>37717</v>
      </c>
      <c r="R80" s="416">
        <v>44267</v>
      </c>
      <c r="S80" s="416">
        <v>107109</v>
      </c>
      <c r="T80" s="416">
        <v>181381</v>
      </c>
      <c r="U80" s="416">
        <v>47807</v>
      </c>
      <c r="V80" s="416">
        <v>37541</v>
      </c>
      <c r="W80" s="416">
        <v>36729</v>
      </c>
      <c r="X80" s="416">
        <v>122077</v>
      </c>
      <c r="Y80" s="416">
        <v>23992</v>
      </c>
      <c r="Z80" s="416">
        <v>14117</v>
      </c>
      <c r="AA80" s="416">
        <v>1603</v>
      </c>
      <c r="AB80" s="416">
        <v>39712</v>
      </c>
      <c r="AC80" s="416">
        <v>161789</v>
      </c>
      <c r="AD80" s="416">
        <v>746</v>
      </c>
      <c r="AE80" s="416">
        <v>563</v>
      </c>
      <c r="AF80" s="419">
        <v>10368</v>
      </c>
      <c r="AG80" s="416">
        <v>11677</v>
      </c>
      <c r="AH80" s="416">
        <v>173466</v>
      </c>
      <c r="AI80" s="416">
        <v>26736</v>
      </c>
      <c r="AJ80" s="416">
        <v>34390</v>
      </c>
      <c r="AK80" s="416">
        <v>42522</v>
      </c>
      <c r="AL80" s="416">
        <v>103648</v>
      </c>
      <c r="AM80" s="416">
        <v>277114</v>
      </c>
      <c r="AN80" s="416">
        <v>49064</v>
      </c>
      <c r="AO80" s="416">
        <v>41127</v>
      </c>
      <c r="AP80" s="416">
        <v>37482</v>
      </c>
      <c r="AQ80" s="416">
        <v>127673</v>
      </c>
      <c r="AR80" s="416">
        <v>24613</v>
      </c>
      <c r="AS80" s="416">
        <v>15948</v>
      </c>
      <c r="AT80" s="416">
        <v>1829</v>
      </c>
      <c r="AU80" s="416">
        <v>42390</v>
      </c>
      <c r="AV80" s="416">
        <v>170063</v>
      </c>
      <c r="AW80" s="416">
        <v>209</v>
      </c>
      <c r="AX80" s="416">
        <v>339</v>
      </c>
      <c r="AY80" s="419">
        <v>10701</v>
      </c>
      <c r="AZ80" s="416">
        <v>11249</v>
      </c>
      <c r="BA80" s="416">
        <v>181312</v>
      </c>
      <c r="BB80" s="416">
        <v>20549</v>
      </c>
      <c r="BC80" s="416">
        <v>30732</v>
      </c>
      <c r="BD80" s="416">
        <v>37436</v>
      </c>
      <c r="BE80" s="416">
        <v>88717</v>
      </c>
      <c r="BF80" s="416">
        <v>270029</v>
      </c>
      <c r="BG80" s="416">
        <v>-7085</v>
      </c>
      <c r="BH80" s="314">
        <v>-0.02556709513052391</v>
      </c>
      <c r="BI80" s="416">
        <v>43163</v>
      </c>
      <c r="BJ80" s="416">
        <v>34421</v>
      </c>
      <c r="BK80" s="416">
        <v>29389</v>
      </c>
      <c r="BL80" s="416">
        <v>106973</v>
      </c>
      <c r="BM80" s="416">
        <v>26685</v>
      </c>
      <c r="BN80" s="416">
        <v>16182</v>
      </c>
      <c r="BO80" s="416">
        <v>1597</v>
      </c>
      <c r="BP80" s="416">
        <v>44464</v>
      </c>
      <c r="BQ80" s="416">
        <v>151437</v>
      </c>
      <c r="BR80" s="416">
        <v>-18626</v>
      </c>
      <c r="BS80" s="314">
        <v>-0.1095241175329143</v>
      </c>
      <c r="BT80" s="416">
        <v>502</v>
      </c>
      <c r="BU80" s="416">
        <v>293</v>
      </c>
      <c r="BV80" s="314">
        <v>1.401913875598086</v>
      </c>
      <c r="BW80" s="416">
        <v>774</v>
      </c>
      <c r="BX80" s="42">
        <v>435</v>
      </c>
      <c r="BY80" s="43">
        <v>1.283185840707965</v>
      </c>
      <c r="BZ80" s="416">
        <v>11628</v>
      </c>
      <c r="CA80" s="42">
        <f>BZ80-AY80</f>
        <v>927</v>
      </c>
      <c r="CB80" s="43">
        <f>CA80/AY80</f>
        <v>0.08662741799831791</v>
      </c>
      <c r="CC80" s="416">
        <v>12904</v>
      </c>
      <c r="CD80" s="42">
        <f>CC80-AZ80</f>
        <v>1655</v>
      </c>
      <c r="CE80" s="43">
        <f>CD80/AZ80</f>
        <v>0.1471241888167837</v>
      </c>
      <c r="CF80" s="416">
        <v>164342</v>
      </c>
      <c r="CG80" s="42">
        <f>CF80-BA80</f>
        <v>-16970</v>
      </c>
      <c r="CH80" s="43">
        <f>CG80/BA80</f>
        <v>-0.09359557006706672</v>
      </c>
      <c r="CI80" s="416">
        <v>24454</v>
      </c>
      <c r="CJ80" s="42">
        <f>CI80-BB80</f>
        <v>3905</v>
      </c>
      <c r="CK80" s="43">
        <f>CJ80/BB80</f>
        <v>0.1900335782763151</v>
      </c>
      <c r="CL80" s="416">
        <v>34390</v>
      </c>
      <c r="CM80" s="42">
        <f>CL80-BC80</f>
        <v>3658</v>
      </c>
      <c r="CN80" s="43">
        <f>CM80/BC80</f>
        <v>0.1190290251203957</v>
      </c>
      <c r="CO80" s="416">
        <v>42645</v>
      </c>
      <c r="CP80" s="42">
        <f>CO80-BD80</f>
        <v>5209</v>
      </c>
      <c r="CQ80" s="43">
        <f>CP80/BD80</f>
        <v>0.1391441393311251</v>
      </c>
      <c r="CR80" s="416">
        <v>101489</v>
      </c>
      <c r="CS80" s="42">
        <f>CR80-BE80</f>
        <v>12772</v>
      </c>
      <c r="CT80" s="43">
        <f>CS80/BE80</f>
        <v>0.143963389203873</v>
      </c>
      <c r="CU80" s="416">
        <v>265831</v>
      </c>
      <c r="CV80" s="42">
        <f>CU80-BF80</f>
        <v>-4198</v>
      </c>
      <c r="CW80" s="140">
        <f>CV80/BF80</f>
        <v>-0.0155464783412152</v>
      </c>
    </row>
    <row r="81" ht="17" customHeight="1">
      <c r="A81" t="s" s="46">
        <v>118</v>
      </c>
      <c r="B81" s="415">
        <v>0</v>
      </c>
      <c r="C81" s="415">
        <v>0</v>
      </c>
      <c r="D81" s="415">
        <v>0</v>
      </c>
      <c r="E81" s="415">
        <v>0</v>
      </c>
      <c r="F81" s="415">
        <v>0</v>
      </c>
      <c r="G81" s="415">
        <v>0</v>
      </c>
      <c r="H81" s="415">
        <v>0</v>
      </c>
      <c r="I81" s="415">
        <v>0</v>
      </c>
      <c r="J81" s="415">
        <v>0</v>
      </c>
      <c r="K81" s="415">
        <v>0</v>
      </c>
      <c r="L81" s="415">
        <v>0</v>
      </c>
      <c r="M81" s="415">
        <v>0</v>
      </c>
      <c r="N81" s="415">
        <v>0</v>
      </c>
      <c r="O81" s="415">
        <v>0</v>
      </c>
      <c r="P81" s="415">
        <v>0</v>
      </c>
      <c r="Q81" s="415">
        <v>0</v>
      </c>
      <c r="R81" s="415">
        <v>0</v>
      </c>
      <c r="S81" s="415">
        <v>0</v>
      </c>
      <c r="T81" s="415">
        <v>0</v>
      </c>
      <c r="U81" s="415">
        <v>0</v>
      </c>
      <c r="V81" s="415">
        <v>0</v>
      </c>
      <c r="W81" s="415">
        <v>0</v>
      </c>
      <c r="X81" s="415">
        <v>0</v>
      </c>
      <c r="Y81" s="415">
        <v>0</v>
      </c>
      <c r="Z81" s="415">
        <v>0</v>
      </c>
      <c r="AA81" s="415">
        <v>0</v>
      </c>
      <c r="AB81" s="415">
        <v>0</v>
      </c>
      <c r="AC81" s="415">
        <v>0</v>
      </c>
      <c r="AD81" s="415">
        <v>0</v>
      </c>
      <c r="AE81" s="415">
        <v>0</v>
      </c>
      <c r="AF81" s="415">
        <v>0</v>
      </c>
      <c r="AG81" s="415">
        <v>0</v>
      </c>
      <c r="AH81" s="415">
        <v>0</v>
      </c>
      <c r="AI81" s="415">
        <v>0</v>
      </c>
      <c r="AJ81" s="415">
        <v>0</v>
      </c>
      <c r="AK81" s="415">
        <v>0</v>
      </c>
      <c r="AL81" s="415">
        <v>0</v>
      </c>
      <c r="AM81" s="415">
        <v>0</v>
      </c>
      <c r="AN81" s="415">
        <v>0</v>
      </c>
      <c r="AO81" s="415">
        <v>0</v>
      </c>
      <c r="AP81" s="415">
        <v>0</v>
      </c>
      <c r="AQ81" s="415">
        <v>0</v>
      </c>
      <c r="AR81" s="415">
        <v>0</v>
      </c>
      <c r="AS81" s="415">
        <v>0</v>
      </c>
      <c r="AT81" s="415">
        <v>0</v>
      </c>
      <c r="AU81" s="415">
        <v>0</v>
      </c>
      <c r="AV81" s="415">
        <v>0</v>
      </c>
      <c r="AW81" s="415">
        <v>0</v>
      </c>
      <c r="AX81" s="415">
        <v>0</v>
      </c>
      <c r="AY81" s="415">
        <v>0</v>
      </c>
      <c r="AZ81" s="415">
        <v>0</v>
      </c>
      <c r="BA81" s="415">
        <v>0</v>
      </c>
      <c r="BB81" s="415">
        <v>0</v>
      </c>
      <c r="BC81" s="415">
        <v>0</v>
      </c>
      <c r="BD81" s="415">
        <v>0</v>
      </c>
      <c r="BE81" s="415">
        <v>0</v>
      </c>
      <c r="BF81" s="415">
        <v>0</v>
      </c>
      <c r="BG81" s="415">
        <v>0</v>
      </c>
      <c r="BH81" s="244"/>
      <c r="BI81" s="415">
        <v>0</v>
      </c>
      <c r="BJ81" s="415">
        <v>0</v>
      </c>
      <c r="BK81" s="415">
        <v>0</v>
      </c>
      <c r="BL81" s="415">
        <v>0</v>
      </c>
      <c r="BM81" s="415">
        <v>0</v>
      </c>
      <c r="BN81" s="415">
        <v>0</v>
      </c>
      <c r="BO81" s="415">
        <v>0</v>
      </c>
      <c r="BP81" s="415">
        <v>0</v>
      </c>
      <c r="BQ81" s="415">
        <v>0</v>
      </c>
      <c r="BR81" s="415">
        <v>0</v>
      </c>
      <c r="BS81" s="244"/>
      <c r="BT81" s="415">
        <v>0</v>
      </c>
      <c r="BU81" s="415">
        <v>0</v>
      </c>
      <c r="BV81" s="244"/>
      <c r="BW81" s="415">
        <v>0</v>
      </c>
      <c r="BX81" s="42">
        <v>0</v>
      </c>
      <c r="BY81" s="43"/>
      <c r="BZ81" s="416">
        <v>0</v>
      </c>
      <c r="CA81" s="42">
        <f>BZ81-AY81</f>
        <v>0</v>
      </c>
      <c r="CB81" s="43">
        <f>CA81/AY81</f>
      </c>
      <c r="CC81" s="416">
        <v>0</v>
      </c>
      <c r="CD81" s="42">
        <f>CC81-AZ81</f>
        <v>0</v>
      </c>
      <c r="CE81" s="43">
        <f>CD81/AZ81</f>
      </c>
      <c r="CF81" s="416">
        <v>0</v>
      </c>
      <c r="CG81" s="42">
        <f>CF81-BA81</f>
        <v>0</v>
      </c>
      <c r="CH81" s="43">
        <f>CG81/BA81</f>
      </c>
      <c r="CI81" s="416">
        <v>0</v>
      </c>
      <c r="CJ81" s="42">
        <f>CI81-BB81</f>
        <v>0</v>
      </c>
      <c r="CK81" s="43">
        <f>CJ81/BB81</f>
      </c>
      <c r="CL81" s="416">
        <v>0</v>
      </c>
      <c r="CM81" s="42">
        <f>CL81-BC81</f>
        <v>0</v>
      </c>
      <c r="CN81" s="43">
        <f>CM81/BC81</f>
      </c>
      <c r="CO81" s="416">
        <v>0</v>
      </c>
      <c r="CP81" s="42">
        <f>CO81-BD81</f>
        <v>0</v>
      </c>
      <c r="CQ81" s="43">
        <f>CP81/BD81</f>
      </c>
      <c r="CR81" s="416">
        <v>0</v>
      </c>
      <c r="CS81" s="42">
        <f>CR81-BE81</f>
        <v>0</v>
      </c>
      <c r="CT81" s="43">
        <f>CS81/BE81</f>
      </c>
      <c r="CU81" s="416">
        <v>0</v>
      </c>
      <c r="CV81" s="42">
        <f>CU81-BF81</f>
        <v>0</v>
      </c>
      <c r="CW81" s="140">
        <f>CV81/BF81</f>
      </c>
    </row>
    <row r="82" ht="17" customHeight="1">
      <c r="A82" t="s" s="111">
        <v>119</v>
      </c>
      <c r="B82" s="416">
        <v>0</v>
      </c>
      <c r="C82" s="416">
        <v>0</v>
      </c>
      <c r="D82" s="416">
        <v>0</v>
      </c>
      <c r="E82" s="416">
        <v>0</v>
      </c>
      <c r="F82" s="416">
        <v>0</v>
      </c>
      <c r="G82" s="416">
        <v>0</v>
      </c>
      <c r="H82" s="416">
        <v>0</v>
      </c>
      <c r="I82" s="416">
        <v>0</v>
      </c>
      <c r="J82" s="416">
        <v>0</v>
      </c>
      <c r="K82" s="416">
        <v>0</v>
      </c>
      <c r="L82" s="416">
        <v>0</v>
      </c>
      <c r="M82" s="416">
        <v>0</v>
      </c>
      <c r="N82" s="416">
        <v>0</v>
      </c>
      <c r="O82" s="416">
        <v>0</v>
      </c>
      <c r="P82" s="416">
        <v>0</v>
      </c>
      <c r="Q82" s="416">
        <v>0</v>
      </c>
      <c r="R82" s="416">
        <v>0</v>
      </c>
      <c r="S82" s="416">
        <v>0</v>
      </c>
      <c r="T82" s="416">
        <v>0</v>
      </c>
      <c r="U82" s="416">
        <v>0</v>
      </c>
      <c r="V82" s="416">
        <v>0</v>
      </c>
      <c r="W82" s="416">
        <v>0</v>
      </c>
      <c r="X82" s="416">
        <v>0</v>
      </c>
      <c r="Y82" s="416">
        <v>0</v>
      </c>
      <c r="Z82" s="416">
        <v>0</v>
      </c>
      <c r="AA82" s="416">
        <v>0</v>
      </c>
      <c r="AB82" s="416">
        <v>0</v>
      </c>
      <c r="AC82" s="416">
        <v>0</v>
      </c>
      <c r="AD82" s="416">
        <v>0</v>
      </c>
      <c r="AE82" s="416">
        <v>0</v>
      </c>
      <c r="AF82" s="416">
        <v>0</v>
      </c>
      <c r="AG82" s="416">
        <v>0</v>
      </c>
      <c r="AH82" s="416">
        <v>0</v>
      </c>
      <c r="AI82" s="416">
        <v>0</v>
      </c>
      <c r="AJ82" s="416">
        <v>0</v>
      </c>
      <c r="AK82" s="416">
        <v>0</v>
      </c>
      <c r="AL82" s="416">
        <v>0</v>
      </c>
      <c r="AM82" s="416">
        <v>0</v>
      </c>
      <c r="AN82" s="416">
        <v>0</v>
      </c>
      <c r="AO82" s="416">
        <v>0</v>
      </c>
      <c r="AP82" s="416">
        <v>0</v>
      </c>
      <c r="AQ82" s="416">
        <v>0</v>
      </c>
      <c r="AR82" s="416">
        <v>0</v>
      </c>
      <c r="AS82" s="24"/>
      <c r="AT82" s="416">
        <v>0</v>
      </c>
      <c r="AU82" s="416">
        <v>0</v>
      </c>
      <c r="AV82" s="416">
        <v>0</v>
      </c>
      <c r="AW82" s="416">
        <v>0</v>
      </c>
      <c r="AX82" s="416">
        <v>0</v>
      </c>
      <c r="AY82" s="416">
        <v>0</v>
      </c>
      <c r="AZ82" s="416">
        <v>0</v>
      </c>
      <c r="BA82" s="416">
        <v>0</v>
      </c>
      <c r="BB82" s="416">
        <v>0</v>
      </c>
      <c r="BC82" s="416">
        <v>0</v>
      </c>
      <c r="BD82" s="416">
        <v>0</v>
      </c>
      <c r="BE82" s="416">
        <v>0</v>
      </c>
      <c r="BF82" s="416">
        <v>0</v>
      </c>
      <c r="BG82" s="416">
        <v>0</v>
      </c>
      <c r="BH82" s="314"/>
      <c r="BI82" s="416">
        <v>0</v>
      </c>
      <c r="BJ82" s="416">
        <v>0</v>
      </c>
      <c r="BK82" s="24"/>
      <c r="BL82" s="416">
        <v>0</v>
      </c>
      <c r="BM82" s="24"/>
      <c r="BN82" s="24"/>
      <c r="BO82" s="24"/>
      <c r="BP82" s="416">
        <v>0</v>
      </c>
      <c r="BQ82" s="416">
        <v>0</v>
      </c>
      <c r="BR82" s="416">
        <v>0</v>
      </c>
      <c r="BS82" s="314"/>
      <c r="BT82" s="416">
        <v>0</v>
      </c>
      <c r="BU82" s="416">
        <v>0</v>
      </c>
      <c r="BV82" s="314"/>
      <c r="BW82" s="24"/>
      <c r="BX82" s="42">
        <v>0</v>
      </c>
      <c r="BY82" s="43"/>
      <c r="BZ82" s="24"/>
      <c r="CA82" s="42">
        <f>BZ82-AY82</f>
        <v>0</v>
      </c>
      <c r="CB82" s="43">
        <f>CA82/AY82</f>
      </c>
      <c r="CC82" s="416">
        <v>0</v>
      </c>
      <c r="CD82" s="42">
        <f>CC82-AZ82</f>
        <v>0</v>
      </c>
      <c r="CE82" s="43">
        <f>CD82/AZ82</f>
      </c>
      <c r="CF82" s="416">
        <v>0</v>
      </c>
      <c r="CG82" s="42">
        <f>CF82-BA82</f>
        <v>0</v>
      </c>
      <c r="CH82" s="43">
        <f>CG82/BA82</f>
      </c>
      <c r="CI82" s="24"/>
      <c r="CJ82" s="42">
        <f>CI82-BB82</f>
        <v>0</v>
      </c>
      <c r="CK82" s="43">
        <f>CJ82/BB82</f>
      </c>
      <c r="CL82" s="24"/>
      <c r="CM82" s="42">
        <f>CL82-BC82</f>
        <v>0</v>
      </c>
      <c r="CN82" s="43">
        <f>CM82/BC82</f>
      </c>
      <c r="CO82" s="24"/>
      <c r="CP82" s="42">
        <f>CO82-BD82</f>
        <v>0</v>
      </c>
      <c r="CQ82" s="43">
        <f>CP82/BD82</f>
      </c>
      <c r="CR82" s="416">
        <v>0</v>
      </c>
      <c r="CS82" s="42">
        <f>CR82-BE82</f>
        <v>0</v>
      </c>
      <c r="CT82" s="43">
        <f>CS82/BE82</f>
      </c>
      <c r="CU82" s="416">
        <v>0</v>
      </c>
      <c r="CV82" s="42">
        <f>CU82-BF82</f>
        <v>0</v>
      </c>
      <c r="CW82" s="140">
        <f>CV82/BF82</f>
      </c>
    </row>
    <row r="83" ht="17" customHeight="1">
      <c r="A83" t="s" s="111">
        <v>120</v>
      </c>
      <c r="B83" s="416">
        <v>0</v>
      </c>
      <c r="C83" s="416">
        <v>0</v>
      </c>
      <c r="D83" s="416">
        <v>0</v>
      </c>
      <c r="E83" s="416">
        <v>0</v>
      </c>
      <c r="F83" s="416">
        <v>0</v>
      </c>
      <c r="G83" s="416">
        <v>0</v>
      </c>
      <c r="H83" s="416">
        <v>0</v>
      </c>
      <c r="I83" s="416">
        <v>0</v>
      </c>
      <c r="J83" s="416">
        <v>0</v>
      </c>
      <c r="K83" s="416">
        <v>0</v>
      </c>
      <c r="L83" s="416">
        <v>0</v>
      </c>
      <c r="M83" s="416">
        <v>0</v>
      </c>
      <c r="N83" s="416">
        <v>0</v>
      </c>
      <c r="O83" s="416">
        <v>0</v>
      </c>
      <c r="P83" s="416">
        <v>0</v>
      </c>
      <c r="Q83" s="416">
        <v>0</v>
      </c>
      <c r="R83" s="416">
        <v>0</v>
      </c>
      <c r="S83" s="416">
        <v>0</v>
      </c>
      <c r="T83" s="416">
        <v>0</v>
      </c>
      <c r="U83" s="416">
        <v>0</v>
      </c>
      <c r="V83" s="416">
        <v>0</v>
      </c>
      <c r="W83" s="416">
        <v>0</v>
      </c>
      <c r="X83" s="416">
        <v>0</v>
      </c>
      <c r="Y83" s="416">
        <v>0</v>
      </c>
      <c r="Z83" s="416">
        <v>0</v>
      </c>
      <c r="AA83" s="416">
        <v>0</v>
      </c>
      <c r="AB83" s="416">
        <v>0</v>
      </c>
      <c r="AC83" s="416">
        <v>0</v>
      </c>
      <c r="AD83" s="416">
        <v>0</v>
      </c>
      <c r="AE83" s="416">
        <v>0</v>
      </c>
      <c r="AF83" s="416">
        <v>0</v>
      </c>
      <c r="AG83" s="416">
        <v>0</v>
      </c>
      <c r="AH83" s="416">
        <v>0</v>
      </c>
      <c r="AI83" s="416">
        <v>0</v>
      </c>
      <c r="AJ83" s="416">
        <v>0</v>
      </c>
      <c r="AK83" s="416">
        <v>0</v>
      </c>
      <c r="AL83" s="416">
        <v>0</v>
      </c>
      <c r="AM83" s="416">
        <v>0</v>
      </c>
      <c r="AN83" s="416">
        <v>0</v>
      </c>
      <c r="AO83" s="416">
        <v>0</v>
      </c>
      <c r="AP83" s="416">
        <v>0</v>
      </c>
      <c r="AQ83" s="416">
        <v>0</v>
      </c>
      <c r="AR83" s="416">
        <v>0</v>
      </c>
      <c r="AS83" s="24"/>
      <c r="AT83" s="416">
        <v>0</v>
      </c>
      <c r="AU83" s="416">
        <v>0</v>
      </c>
      <c r="AV83" s="416">
        <v>0</v>
      </c>
      <c r="AW83" s="416">
        <v>0</v>
      </c>
      <c r="AX83" s="416">
        <v>0</v>
      </c>
      <c r="AY83" s="416">
        <v>0</v>
      </c>
      <c r="AZ83" s="416">
        <v>0</v>
      </c>
      <c r="BA83" s="416">
        <v>0</v>
      </c>
      <c r="BB83" s="416">
        <v>0</v>
      </c>
      <c r="BC83" s="416">
        <v>0</v>
      </c>
      <c r="BD83" s="416">
        <v>0</v>
      </c>
      <c r="BE83" s="416">
        <v>0</v>
      </c>
      <c r="BF83" s="416">
        <v>0</v>
      </c>
      <c r="BG83" s="416">
        <v>0</v>
      </c>
      <c r="BH83" s="314"/>
      <c r="BI83" s="416">
        <v>0</v>
      </c>
      <c r="BJ83" s="416">
        <v>0</v>
      </c>
      <c r="BK83" s="24"/>
      <c r="BL83" s="416">
        <v>0</v>
      </c>
      <c r="BM83" s="24"/>
      <c r="BN83" s="24"/>
      <c r="BO83" s="24"/>
      <c r="BP83" s="416">
        <v>0</v>
      </c>
      <c r="BQ83" s="416">
        <v>0</v>
      </c>
      <c r="BR83" s="416">
        <v>0</v>
      </c>
      <c r="BS83" s="314"/>
      <c r="BT83" s="416">
        <v>0</v>
      </c>
      <c r="BU83" s="416">
        <v>0</v>
      </c>
      <c r="BV83" s="314"/>
      <c r="BW83" s="24"/>
      <c r="BX83" s="42">
        <v>0</v>
      </c>
      <c r="BY83" s="43"/>
      <c r="BZ83" s="24"/>
      <c r="CA83" s="42">
        <f>BZ83-AY83</f>
        <v>0</v>
      </c>
      <c r="CB83" s="43">
        <f>CA83/AY83</f>
      </c>
      <c r="CC83" s="416">
        <v>0</v>
      </c>
      <c r="CD83" s="42">
        <f>CC83-AZ83</f>
        <v>0</v>
      </c>
      <c r="CE83" s="43">
        <f>CD83/AZ83</f>
      </c>
      <c r="CF83" s="416">
        <v>0</v>
      </c>
      <c r="CG83" s="42">
        <f>CF83-BA83</f>
        <v>0</v>
      </c>
      <c r="CH83" s="43">
        <f>CG83/BA83</f>
      </c>
      <c r="CI83" s="24"/>
      <c r="CJ83" s="42">
        <f>CI83-BB83</f>
        <v>0</v>
      </c>
      <c r="CK83" s="43">
        <f>CJ83/BB83</f>
      </c>
      <c r="CL83" s="24"/>
      <c r="CM83" s="42">
        <f>CL83-BC83</f>
        <v>0</v>
      </c>
      <c r="CN83" s="43">
        <f>CM83/BC83</f>
      </c>
      <c r="CO83" s="24"/>
      <c r="CP83" s="42">
        <f>CO83-BD83</f>
        <v>0</v>
      </c>
      <c r="CQ83" s="43">
        <f>CP83/BD83</f>
      </c>
      <c r="CR83" s="416">
        <v>0</v>
      </c>
      <c r="CS83" s="42">
        <f>CR83-BE83</f>
        <v>0</v>
      </c>
      <c r="CT83" s="43">
        <f>CS83/BE83</f>
      </c>
      <c r="CU83" s="416">
        <v>0</v>
      </c>
      <c r="CV83" s="42">
        <f>CU83-BF83</f>
        <v>0</v>
      </c>
      <c r="CW83" s="140">
        <f>CV83/BF83</f>
      </c>
    </row>
    <row r="84" ht="17" customHeight="1">
      <c r="A84" t="s" s="112">
        <v>121</v>
      </c>
      <c r="B84" s="431">
        <v>0</v>
      </c>
      <c r="C84" s="431">
        <v>0</v>
      </c>
      <c r="D84" s="431">
        <v>0</v>
      </c>
      <c r="E84" s="431">
        <v>0</v>
      </c>
      <c r="F84" s="431">
        <v>0</v>
      </c>
      <c r="G84" s="431">
        <v>0</v>
      </c>
      <c r="H84" s="431">
        <v>0</v>
      </c>
      <c r="I84" s="431">
        <v>0</v>
      </c>
      <c r="J84" s="431">
        <v>0</v>
      </c>
      <c r="K84" s="431">
        <v>0</v>
      </c>
      <c r="L84" s="431">
        <v>0</v>
      </c>
      <c r="M84" s="431">
        <v>0</v>
      </c>
      <c r="N84" s="431">
        <v>0</v>
      </c>
      <c r="O84" s="431">
        <v>0</v>
      </c>
      <c r="P84" s="431">
        <v>0</v>
      </c>
      <c r="Q84" s="431">
        <v>0</v>
      </c>
      <c r="R84" s="431">
        <v>0</v>
      </c>
      <c r="S84" s="431">
        <v>0</v>
      </c>
      <c r="T84" s="431">
        <v>0</v>
      </c>
      <c r="U84" s="431">
        <v>0</v>
      </c>
      <c r="V84" s="431">
        <v>0</v>
      </c>
      <c r="W84" s="431">
        <v>0</v>
      </c>
      <c r="X84" s="431">
        <v>0</v>
      </c>
      <c r="Y84" s="431">
        <v>0</v>
      </c>
      <c r="Z84" s="431">
        <v>0</v>
      </c>
      <c r="AA84" s="431">
        <v>0</v>
      </c>
      <c r="AB84" s="431">
        <v>0</v>
      </c>
      <c r="AC84" s="431">
        <v>0</v>
      </c>
      <c r="AD84" s="431">
        <v>0</v>
      </c>
      <c r="AE84" s="431">
        <v>0</v>
      </c>
      <c r="AF84" s="431">
        <v>0</v>
      </c>
      <c r="AG84" s="431">
        <v>0</v>
      </c>
      <c r="AH84" s="431">
        <v>0</v>
      </c>
      <c r="AI84" s="431">
        <v>0</v>
      </c>
      <c r="AJ84" s="431">
        <v>0</v>
      </c>
      <c r="AK84" s="431">
        <v>0</v>
      </c>
      <c r="AL84" s="431">
        <v>0</v>
      </c>
      <c r="AM84" s="431">
        <v>0</v>
      </c>
      <c r="AN84" s="431">
        <v>0</v>
      </c>
      <c r="AO84" s="431">
        <v>0</v>
      </c>
      <c r="AP84" s="431">
        <v>0</v>
      </c>
      <c r="AQ84" s="431">
        <v>0</v>
      </c>
      <c r="AR84" s="431">
        <v>0</v>
      </c>
      <c r="AS84" s="121"/>
      <c r="AT84" s="431">
        <v>0</v>
      </c>
      <c r="AU84" s="431">
        <v>0</v>
      </c>
      <c r="AV84" s="431">
        <v>0</v>
      </c>
      <c r="AW84" s="431">
        <v>0</v>
      </c>
      <c r="AX84" s="431">
        <v>0</v>
      </c>
      <c r="AY84" s="431">
        <v>0</v>
      </c>
      <c r="AZ84" s="431">
        <v>0</v>
      </c>
      <c r="BA84" s="431">
        <v>0</v>
      </c>
      <c r="BB84" s="431">
        <v>0</v>
      </c>
      <c r="BC84" s="431">
        <v>0</v>
      </c>
      <c r="BD84" s="431">
        <v>0</v>
      </c>
      <c r="BE84" s="431">
        <v>0</v>
      </c>
      <c r="BF84" s="431">
        <v>0</v>
      </c>
      <c r="BG84" s="431">
        <v>0</v>
      </c>
      <c r="BH84" s="429"/>
      <c r="BI84" s="431">
        <v>0</v>
      </c>
      <c r="BJ84" s="431">
        <v>0</v>
      </c>
      <c r="BK84" s="121"/>
      <c r="BL84" s="431">
        <v>0</v>
      </c>
      <c r="BM84" s="121"/>
      <c r="BN84" s="121"/>
      <c r="BO84" s="121"/>
      <c r="BP84" s="431">
        <v>0</v>
      </c>
      <c r="BQ84" s="431">
        <v>0</v>
      </c>
      <c r="BR84" s="431">
        <v>0</v>
      </c>
      <c r="BS84" s="429"/>
      <c r="BT84" s="431">
        <v>0</v>
      </c>
      <c r="BU84" s="431">
        <v>0</v>
      </c>
      <c r="BV84" s="429"/>
      <c r="BW84" s="121"/>
      <c r="BX84" s="432">
        <v>0</v>
      </c>
      <c r="BY84" s="433"/>
      <c r="BZ84" s="121"/>
      <c r="CA84" s="432">
        <f>BZ84-AY84</f>
        <v>0</v>
      </c>
      <c r="CB84" s="433">
        <f>CA84/AY84</f>
      </c>
      <c r="CC84" s="431">
        <v>0</v>
      </c>
      <c r="CD84" s="432">
        <f>CC84-AZ84</f>
        <v>0</v>
      </c>
      <c r="CE84" s="433">
        <f>CD84/AZ84</f>
      </c>
      <c r="CF84" s="431">
        <v>0</v>
      </c>
      <c r="CG84" s="432">
        <f>CF84-BA84</f>
        <v>0</v>
      </c>
      <c r="CH84" s="433">
        <f>CG84/BA84</f>
      </c>
      <c r="CI84" s="121"/>
      <c r="CJ84" s="432">
        <f>CI84-BB84</f>
        <v>0</v>
      </c>
      <c r="CK84" s="433">
        <f>CJ84/BB84</f>
      </c>
      <c r="CL84" s="121"/>
      <c r="CM84" s="432">
        <f>CL84-BC84</f>
        <v>0</v>
      </c>
      <c r="CN84" s="433">
        <f>CM84/BC84</f>
      </c>
      <c r="CO84" s="121"/>
      <c r="CP84" s="432">
        <f>CO84-BD84</f>
        <v>0</v>
      </c>
      <c r="CQ84" s="433">
        <f>CP84/BD84</f>
      </c>
      <c r="CR84" s="431">
        <v>0</v>
      </c>
      <c r="CS84" s="432">
        <f>CR84-BE84</f>
        <v>0</v>
      </c>
      <c r="CT84" s="433">
        <f>CS84/BE84</f>
      </c>
      <c r="CU84" s="431">
        <v>0</v>
      </c>
      <c r="CV84" s="432">
        <f>CU84-BF84</f>
        <v>0</v>
      </c>
      <c r="CW84" s="434">
        <f>CV84/BF84</f>
      </c>
    </row>
  </sheetData>
  <pageMargins left="0.75" right="0.75" top="1" bottom="1" header="0.5" footer="0.5"/>
  <pageSetup firstPageNumber="1" fitToHeight="1" fitToWidth="1" scale="37" useFirstPageNumber="0" orientation="portrait" pageOrder="downThenOver"/>
  <headerFooter>
    <oddFooter>&amp;L&amp;"Helvetica,Regular"&amp;11&amp;K000000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DD65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435" customWidth="1"/>
    <col min="2" max="2" width="8.125" style="435" customWidth="1"/>
    <col min="3" max="3" width="5.625" style="435" customWidth="1"/>
    <col min="4" max="4" width="5.625" style="435" customWidth="1"/>
    <col min="5" max="5" width="5.625" style="435" customWidth="1"/>
    <col min="6" max="6" width="5.5" style="435" customWidth="1"/>
    <col min="7" max="7" width="7.875" style="435" customWidth="1"/>
    <col min="8" max="8" width="6.375" style="435" customWidth="1"/>
    <col min="9" max="9" width="5.625" style="435" customWidth="1"/>
    <col min="10" max="10" width="5.5" style="435" customWidth="1"/>
    <col min="11" max="11" width="5.5" style="435" customWidth="1"/>
    <col min="12" max="12" width="7.125" style="435" customWidth="1"/>
    <col min="13" max="13" width="5.5" style="435" customWidth="1"/>
    <col min="14" max="14" width="5.5" style="435" customWidth="1"/>
    <col min="15" max="15" width="7.375" style="435" customWidth="1"/>
    <col min="16" max="16" width="7.375" style="435" customWidth="1"/>
    <col min="17" max="17" width="5.5" style="435" customWidth="1"/>
    <col min="18" max="18" width="5.5" style="435" customWidth="1"/>
    <col min="19" max="19" width="6.625" style="435" customWidth="1"/>
    <col min="20" max="20" width="6.875" style="435" customWidth="1"/>
    <col min="21" max="21" width="5.25" style="435" customWidth="1"/>
    <col min="22" max="22" width="6.875" style="435" customWidth="1"/>
    <col min="23" max="23" width="6.875" style="435" customWidth="1"/>
    <col min="24" max="24" width="6.875" style="435" customWidth="1"/>
    <col min="25" max="25" width="6.875" style="435" customWidth="1"/>
    <col min="26" max="26" width="6.875" style="435" customWidth="1"/>
    <col min="27" max="27" width="6.875" style="435" customWidth="1"/>
    <col min="28" max="28" width="6.875" style="435" customWidth="1"/>
    <col min="29" max="29" width="6.875" style="435" customWidth="1"/>
    <col min="30" max="30" width="6.875" style="435" customWidth="1"/>
    <col min="31" max="31" width="6.875" style="435" customWidth="1"/>
    <col min="32" max="32" width="6.875" style="435" customWidth="1"/>
    <col min="33" max="33" width="6.875" style="435" customWidth="1"/>
    <col min="34" max="34" width="8.625" style="435" customWidth="1"/>
    <col min="35" max="35" width="8.5" style="435" customWidth="1"/>
    <col min="36" max="36" width="6.375" style="435" customWidth="1"/>
    <col min="37" max="37" width="6.125" style="435" customWidth="1"/>
    <col min="38" max="38" width="6.625" style="435" customWidth="1"/>
    <col min="39" max="39" width="5" style="435" customWidth="1"/>
    <col min="40" max="40" width="6.875" style="435" customWidth="1"/>
    <col min="41" max="41" width="6.875" style="435" customWidth="1"/>
    <col min="42" max="42" width="6.875" style="435" customWidth="1"/>
    <col min="43" max="43" width="6.875" style="435" customWidth="1"/>
    <col min="44" max="44" width="6.875" style="435" customWidth="1"/>
    <col min="45" max="45" width="6.875" style="435" customWidth="1"/>
    <col min="46" max="46" width="6.875" style="435" customWidth="1"/>
    <col min="47" max="47" width="6.875" style="435" customWidth="1"/>
    <col min="48" max="48" width="6.875" style="435" customWidth="1"/>
    <col min="49" max="49" width="6.625" style="435" customWidth="1"/>
    <col min="50" max="50" width="7.875" style="435" customWidth="1"/>
    <col min="51" max="51" width="6.875" style="435" customWidth="1"/>
    <col min="52" max="52" width="6.875" style="435" customWidth="1"/>
    <col min="53" max="53" width="6.875" style="435" customWidth="1"/>
    <col min="54" max="54" width="7.375" style="435" customWidth="1"/>
    <col min="55" max="55" width="6.875" style="435" customWidth="1"/>
    <col min="56" max="56" width="7.375" style="435" customWidth="1"/>
    <col min="57" max="57" width="7.375" style="435" customWidth="1"/>
    <col min="58" max="58" width="7.375" style="435" customWidth="1"/>
    <col min="59" max="59" width="7.375" style="435" customWidth="1"/>
    <col min="60" max="60" width="7.375" style="435" customWidth="1"/>
    <col min="61" max="61" width="6.875" style="435" customWidth="1"/>
    <col min="62" max="62" width="6.875" style="435" customWidth="1"/>
    <col min="63" max="63" width="6.875" style="435" customWidth="1"/>
    <col min="64" max="64" width="6.875" style="435" customWidth="1"/>
    <col min="65" max="65" width="6.875" style="435" customWidth="1"/>
    <col min="66" max="66" width="6.875" style="435" customWidth="1"/>
    <col min="67" max="67" width="6.875" style="435" customWidth="1"/>
    <col min="68" max="68" width="6.875" style="435" customWidth="1"/>
    <col min="69" max="69" width="6.875" style="435" customWidth="1"/>
    <col min="70" max="70" width="6.875" style="435" customWidth="1"/>
    <col min="71" max="71" width="6.875" style="435" customWidth="1"/>
    <col min="72" max="72" width="6.875" style="435" customWidth="1"/>
    <col min="73" max="73" width="6.875" style="435" customWidth="1"/>
    <col min="74" max="74" width="6.875" style="435" customWidth="1"/>
    <col min="75" max="75" width="6.875" style="435" customWidth="1"/>
    <col min="76" max="76" width="6.875" style="435" customWidth="1"/>
    <col min="77" max="77" width="6.875" style="435" customWidth="1"/>
    <col min="78" max="78" width="6.875" style="435" customWidth="1"/>
    <col min="79" max="79" width="6.875" style="435" customWidth="1"/>
    <col min="80" max="80" width="6.875" style="435" customWidth="1"/>
    <col min="81" max="81" width="6.875" style="435" customWidth="1"/>
    <col min="82" max="82" width="6.875" style="435" customWidth="1"/>
    <col min="83" max="83" width="6.875" style="435" customWidth="1"/>
    <col min="84" max="84" width="6.875" style="435" customWidth="1"/>
    <col min="85" max="85" width="6.875" style="435" customWidth="1"/>
    <col min="86" max="86" width="6.875" style="435" customWidth="1"/>
    <col min="87" max="87" width="6.875" style="435" customWidth="1"/>
    <col min="88" max="88" width="6.875" style="435" customWidth="1"/>
    <col min="89" max="89" width="6.875" style="435" customWidth="1"/>
    <col min="90" max="90" width="6.875" style="435" customWidth="1"/>
    <col min="91" max="91" width="6.875" style="435" customWidth="1"/>
    <col min="92" max="92" width="6.875" style="435" customWidth="1"/>
    <col min="93" max="93" width="6.875" style="435" customWidth="1"/>
    <col min="94" max="94" width="6.875" style="435" customWidth="1"/>
    <col min="95" max="95" width="6.875" style="435" customWidth="1"/>
    <col min="96" max="96" width="6.875" style="435" customWidth="1"/>
    <col min="97" max="97" width="6.875" style="435" customWidth="1"/>
    <col min="98" max="98" width="6.875" style="435" customWidth="1"/>
    <col min="99" max="99" width="6.875" style="435" customWidth="1"/>
    <col min="100" max="100" width="8.25" style="435" customWidth="1"/>
    <col min="101" max="101" width="6.875" style="435" customWidth="1"/>
    <col min="102" max="102" width="6.875" style="435" customWidth="1"/>
    <col min="103" max="103" width="6.875" style="435" customWidth="1"/>
    <col min="104" max="104" width="6.875" style="435" customWidth="1"/>
    <col min="105" max="105" width="6.875" style="435" customWidth="1"/>
    <col min="106" max="106" width="6.875" style="435" customWidth="1"/>
    <col min="107" max="107" width="6.875" style="435" customWidth="1"/>
    <col min="108" max="108" width="6.875" style="435" customWidth="1"/>
    <col min="109" max="256" width="6.625" style="435" customWidth="1"/>
  </cols>
  <sheetData>
    <row r="1" ht="28.5" customHeight="1">
      <c r="A1" s="436"/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t="s" s="4">
        <v>192</v>
      </c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9"/>
    </row>
    <row r="2" ht="18.75" customHeight="1">
      <c r="A2" s="438"/>
      <c r="B2" s="11">
        <v>2010</v>
      </c>
      <c r="C2" s="11">
        <v>2011</v>
      </c>
      <c r="D2" s="11"/>
      <c r="E2" s="11"/>
      <c r="F2" s="11"/>
      <c r="G2" s="11"/>
      <c r="H2" s="11"/>
      <c r="I2" s="11"/>
      <c r="J2" s="12"/>
      <c r="K2" s="323"/>
      <c r="L2" s="321"/>
      <c r="M2" s="321"/>
      <c r="N2" s="321"/>
      <c r="O2" s="321"/>
      <c r="P2" s="321"/>
      <c r="Q2" s="321"/>
      <c r="R2" s="321"/>
      <c r="S2" s="321"/>
      <c r="T2" s="321"/>
      <c r="U2" s="11">
        <v>2011</v>
      </c>
      <c r="V2" s="11">
        <v>2012</v>
      </c>
      <c r="W2" s="11"/>
      <c r="X2" s="11"/>
      <c r="Y2" s="11"/>
      <c r="Z2" s="11"/>
      <c r="AA2" s="11"/>
      <c r="AB2" s="11"/>
      <c r="AC2" s="12"/>
      <c r="AD2" s="13"/>
      <c r="AE2" s="11"/>
      <c r="AF2" s="11"/>
      <c r="AG2" s="11"/>
      <c r="AH2" s="11"/>
      <c r="AI2" s="11"/>
      <c r="AJ2" s="11"/>
      <c r="AK2" s="11"/>
      <c r="AL2" s="11"/>
      <c r="AM2" s="11"/>
      <c r="AN2" s="11">
        <v>2012</v>
      </c>
      <c r="AO2" s="11">
        <v>2013</v>
      </c>
      <c r="AP2" s="11"/>
      <c r="AQ2" s="11"/>
      <c r="AR2" s="11"/>
      <c r="AS2" s="11"/>
      <c r="AT2" s="11"/>
      <c r="AU2" s="11"/>
      <c r="AV2" s="12"/>
      <c r="AW2" s="323"/>
      <c r="AX2" s="321"/>
      <c r="AY2" s="321"/>
      <c r="AZ2" s="321"/>
      <c r="BA2" s="321"/>
      <c r="BB2" s="321"/>
      <c r="BC2" s="321"/>
      <c r="BD2" s="321"/>
      <c r="BE2" s="392"/>
      <c r="BF2" s="392"/>
      <c r="BG2" s="11">
        <v>2013</v>
      </c>
      <c r="BH2" t="s" s="28">
        <v>169</v>
      </c>
      <c r="BI2" s="392"/>
      <c r="BJ2" s="409">
        <v>2014</v>
      </c>
      <c r="BK2" s="409"/>
      <c r="BL2" s="409"/>
      <c r="BM2" s="409"/>
      <c r="BN2" s="409"/>
      <c r="BO2" s="409"/>
      <c r="BP2" s="439"/>
      <c r="BQ2" t="s" s="14">
        <v>3</v>
      </c>
      <c r="BR2" s="19"/>
      <c r="BS2" s="20"/>
      <c r="BT2" t="s" s="14">
        <v>3</v>
      </c>
      <c r="BU2" s="19"/>
      <c r="BV2" s="440"/>
      <c r="BW2" t="s" s="28">
        <v>170</v>
      </c>
      <c r="BX2" s="392"/>
      <c r="BY2" s="409"/>
      <c r="BZ2" t="s" s="28">
        <v>170</v>
      </c>
      <c r="CA2" s="392"/>
      <c r="CB2" s="409"/>
      <c r="CC2" t="s" s="28">
        <v>170</v>
      </c>
      <c r="CD2" s="392"/>
      <c r="CE2" s="409"/>
      <c r="CF2" t="s" s="28">
        <v>3</v>
      </c>
      <c r="CG2" s="392"/>
      <c r="CH2" s="409"/>
      <c r="CI2" t="s" s="28">
        <v>3</v>
      </c>
      <c r="CJ2" s="392"/>
      <c r="CK2" s="409"/>
      <c r="CL2" t="s" s="28">
        <v>3</v>
      </c>
      <c r="CM2" s="392"/>
      <c r="CN2" s="409"/>
      <c r="CO2" t="s" s="28">
        <v>3</v>
      </c>
      <c r="CP2" s="392"/>
      <c r="CQ2" s="409"/>
      <c r="CR2" t="s" s="28">
        <v>3</v>
      </c>
      <c r="CS2" s="392"/>
      <c r="CT2" s="392"/>
      <c r="CU2" t="s" s="28">
        <v>3</v>
      </c>
      <c r="CV2" s="392"/>
      <c r="CW2" s="392"/>
      <c r="CX2" t="s" s="28">
        <v>3</v>
      </c>
      <c r="CY2" s="392"/>
      <c r="CZ2" s="392"/>
      <c r="DA2" t="s" s="28">
        <v>3</v>
      </c>
      <c r="DB2" s="392"/>
      <c r="DC2" s="24"/>
      <c r="DD2" s="25"/>
    </row>
    <row r="3" ht="17" customHeight="1">
      <c r="A3" s="26"/>
      <c r="B3" s="27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8">
        <v>20</v>
      </c>
      <c r="T3" t="s" s="29">
        <v>21</v>
      </c>
      <c r="U3" t="s" s="31">
        <v>22</v>
      </c>
      <c r="V3" t="s" s="30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9">
        <v>21</v>
      </c>
      <c r="AN3" t="s" s="31">
        <v>22</v>
      </c>
      <c r="AO3" t="s" s="30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9">
        <v>21</v>
      </c>
      <c r="BG3" t="s" s="31">
        <v>22</v>
      </c>
      <c r="BH3" t="s" s="30">
        <v>193</v>
      </c>
      <c r="BI3" t="s" s="28">
        <v>48</v>
      </c>
      <c r="BJ3" t="s" s="28">
        <v>49</v>
      </c>
      <c r="BK3" t="s" s="28">
        <v>50</v>
      </c>
      <c r="BL3" t="s" s="28">
        <v>51</v>
      </c>
      <c r="BM3" t="s" s="29">
        <v>7</v>
      </c>
      <c r="BN3" t="s" s="31">
        <v>52</v>
      </c>
      <c r="BO3" t="s" s="31">
        <v>53</v>
      </c>
      <c r="BP3" t="s" s="31">
        <v>54</v>
      </c>
      <c r="BQ3" t="s" s="30">
        <v>47</v>
      </c>
      <c r="BR3" t="s" s="29">
        <v>48</v>
      </c>
      <c r="BS3" t="s" s="31">
        <v>11</v>
      </c>
      <c r="BT3" t="s" s="30">
        <v>47</v>
      </c>
      <c r="BU3" t="s" s="29">
        <v>48</v>
      </c>
      <c r="BV3" t="s" s="30">
        <v>12</v>
      </c>
      <c r="BW3" t="s" s="28">
        <v>193</v>
      </c>
      <c r="BX3" t="s" s="28">
        <v>48</v>
      </c>
      <c r="BY3" t="s" s="441">
        <v>55</v>
      </c>
      <c r="BZ3" t="s" s="28">
        <v>193</v>
      </c>
      <c r="CA3" t="s" s="28">
        <v>48</v>
      </c>
      <c r="CB3" t="s" s="28">
        <v>56</v>
      </c>
      <c r="CC3" t="s" s="28">
        <v>193</v>
      </c>
      <c r="CD3" t="s" s="28">
        <v>48</v>
      </c>
      <c r="CE3" t="s" s="28">
        <v>57</v>
      </c>
      <c r="CF3" t="s" s="28">
        <v>193</v>
      </c>
      <c r="CG3" t="s" s="28">
        <v>48</v>
      </c>
      <c r="CH3" t="s" s="28">
        <v>16</v>
      </c>
      <c r="CI3" t="s" s="28">
        <v>193</v>
      </c>
      <c r="CJ3" t="s" s="28">
        <v>48</v>
      </c>
      <c r="CK3" t="s" s="28">
        <v>17</v>
      </c>
      <c r="CL3" t="s" s="28">
        <v>193</v>
      </c>
      <c r="CM3" t="s" s="28">
        <v>48</v>
      </c>
      <c r="CN3" t="s" s="28">
        <v>58</v>
      </c>
      <c r="CO3" t="s" s="28">
        <v>193</v>
      </c>
      <c r="CP3" t="s" s="28">
        <v>48</v>
      </c>
      <c r="CQ3" t="s" s="28">
        <v>59</v>
      </c>
      <c r="CR3" t="s" s="28">
        <v>193</v>
      </c>
      <c r="CS3" t="s" s="28">
        <v>48</v>
      </c>
      <c r="CT3" t="s" s="28">
        <v>60</v>
      </c>
      <c r="CU3" t="s" s="28">
        <v>193</v>
      </c>
      <c r="CV3" t="s" s="28">
        <v>48</v>
      </c>
      <c r="CW3" t="s" s="29">
        <v>21</v>
      </c>
      <c r="CX3" t="s" s="30">
        <v>193</v>
      </c>
      <c r="CY3" t="s" s="28">
        <v>48</v>
      </c>
      <c r="CZ3" t="s" s="28">
        <v>22</v>
      </c>
      <c r="DA3" t="s" s="28">
        <v>193</v>
      </c>
      <c r="DB3" t="s" s="28">
        <v>48</v>
      </c>
      <c r="DC3" s="24"/>
      <c r="DD3" s="25"/>
    </row>
    <row r="4" ht="17" customHeight="1">
      <c r="A4" t="s" s="34">
        <v>62</v>
      </c>
      <c r="B4" s="49"/>
      <c r="C4" s="442">
        <v>361.4738666686316</v>
      </c>
      <c r="D4" s="35">
        <v>360.3177373286061</v>
      </c>
      <c r="E4" s="35">
        <v>365.0519006750034</v>
      </c>
      <c r="F4" s="36">
        <v>362.1882604669516</v>
      </c>
      <c r="G4" s="442">
        <v>374.5101173013951</v>
      </c>
      <c r="H4" s="35">
        <v>403.1732994914221</v>
      </c>
      <c r="I4" s="36">
        <v>431.7392800919664</v>
      </c>
      <c r="J4" s="443">
        <v>400.4578990007001</v>
      </c>
      <c r="K4" s="442">
        <v>377.9063826221581</v>
      </c>
      <c r="L4" s="35">
        <v>402.4681734550466</v>
      </c>
      <c r="M4" s="35">
        <v>444.0364686081949</v>
      </c>
      <c r="N4" s="36">
        <v>429.5974068972745</v>
      </c>
      <c r="O4" s="443">
        <v>438.2868612612853</v>
      </c>
      <c r="P4" s="443">
        <v>394.2599718901407</v>
      </c>
      <c r="Q4" s="442">
        <v>386.1062133933145</v>
      </c>
      <c r="R4" s="35">
        <v>369.7152063267653</v>
      </c>
      <c r="S4" s="35"/>
      <c r="T4" s="36"/>
      <c r="U4" s="443">
        <v>388.1587847347683</v>
      </c>
      <c r="V4" s="442">
        <v>366.4673769635262</v>
      </c>
      <c r="W4" s="35">
        <v>365.1083845022102</v>
      </c>
      <c r="X4" s="35">
        <v>362.1251680682707</v>
      </c>
      <c r="Y4" s="36">
        <v>364.6711360831983</v>
      </c>
      <c r="Z4" s="442">
        <v>375.0340179762272</v>
      </c>
      <c r="AA4" s="35">
        <v>407.3376223515403</v>
      </c>
      <c r="AB4" s="36">
        <v>432.0873843102973</v>
      </c>
      <c r="AC4" s="443">
        <v>401.7500432434355</v>
      </c>
      <c r="AD4" s="442">
        <v>379.6863603318769</v>
      </c>
      <c r="AE4" s="35">
        <v>400.1797060082422</v>
      </c>
      <c r="AF4" s="35">
        <v>437.7428209041369</v>
      </c>
      <c r="AG4" s="36">
        <v>433.4189408938926</v>
      </c>
      <c r="AH4" s="443">
        <v>435.6334217478168</v>
      </c>
      <c r="AI4" s="443">
        <v>394.2854470722309</v>
      </c>
      <c r="AJ4" s="442">
        <v>383.3207497586188</v>
      </c>
      <c r="AK4" s="35">
        <v>356.8842484890175</v>
      </c>
      <c r="AL4" s="35">
        <v>367.6840246900218</v>
      </c>
      <c r="AM4" s="36">
        <v>368.1916543564658</v>
      </c>
      <c r="AN4" s="443">
        <v>387.188994490782</v>
      </c>
      <c r="AO4" s="442">
        <v>362.7817687225989</v>
      </c>
      <c r="AP4" s="35">
        <v>362.4853792449273</v>
      </c>
      <c r="AQ4" s="35">
        <v>362.3226587453346</v>
      </c>
      <c r="AR4" s="36">
        <v>362.5153611315936</v>
      </c>
      <c r="AS4" s="442">
        <v>369.7923492827272</v>
      </c>
      <c r="AT4" s="35">
        <v>402.5057109883718</v>
      </c>
      <c r="AU4" s="35">
        <v>424.1257342643361</v>
      </c>
      <c r="AV4" s="36">
        <v>394.5845662001573</v>
      </c>
      <c r="AW4" s="443">
        <v>377.3125927721597</v>
      </c>
      <c r="AX4" s="442">
        <v>434.2069742331735</v>
      </c>
      <c r="AY4" s="35">
        <v>438.8562568838481</v>
      </c>
      <c r="AZ4" s="35">
        <v>422.107511349243</v>
      </c>
      <c r="BA4" s="36">
        <v>431.9453733731312</v>
      </c>
      <c r="BB4" s="443">
        <v>390.9785826006798</v>
      </c>
      <c r="BC4" s="442">
        <v>381.6735211324518</v>
      </c>
      <c r="BD4" s="35">
        <v>361.7167540210947</v>
      </c>
      <c r="BE4" s="35">
        <v>355.254836768650</v>
      </c>
      <c r="BF4" s="36">
        <v>364.894514024109</v>
      </c>
      <c r="BG4" s="443">
        <v>383.2542604006566</v>
      </c>
      <c r="BH4" s="443">
        <v>-3.934734090125346</v>
      </c>
      <c r="BI4" s="444">
        <v>-0.01016230870740574</v>
      </c>
      <c r="BJ4" s="443">
        <v>357.012300198413</v>
      </c>
      <c r="BK4" s="443">
        <v>356.8377147845766</v>
      </c>
      <c r="BL4" s="443">
        <v>358.8340911258286</v>
      </c>
      <c r="BM4" s="443">
        <v>357.5524182654075</v>
      </c>
      <c r="BN4" s="443">
        <v>365.9704597283073</v>
      </c>
      <c r="BO4" s="442">
        <v>401.0080644304546</v>
      </c>
      <c r="BP4" s="35">
        <v>414.703497851818</v>
      </c>
      <c r="BQ4" s="42">
        <v>-9.422236412518089</v>
      </c>
      <c r="BR4" s="43">
        <v>-0.0222156677874342</v>
      </c>
      <c r="BS4" s="35">
        <v>392.5544048104246</v>
      </c>
      <c r="BT4" s="42">
        <v>-2.030161389732712</v>
      </c>
      <c r="BU4" s="43">
        <v>-0.005145060308068133</v>
      </c>
      <c r="BV4" s="36">
        <v>372.2596658092685</v>
      </c>
      <c r="BW4" s="443">
        <v>-5.052926962891206</v>
      </c>
      <c r="BX4" s="444">
        <v>-0.01339188529533764</v>
      </c>
      <c r="BY4" s="443">
        <v>405.6434581310228</v>
      </c>
      <c r="BZ4" s="443">
        <v>-28.56351610215063</v>
      </c>
      <c r="CA4" s="444">
        <v>-0.06578318128720737</v>
      </c>
      <c r="CB4" s="443">
        <v>429.6824794116225</v>
      </c>
      <c r="CC4" s="443">
        <v>-9.173777472225652</v>
      </c>
      <c r="CD4" s="444">
        <v>-0.02090383201407487</v>
      </c>
      <c r="CE4" s="443">
        <v>417.0004652448072</v>
      </c>
      <c r="CF4" s="443">
        <f>CE4-AZ4</f>
        <v>-5.107046104435824</v>
      </c>
      <c r="CG4" s="444">
        <f>CF4/AZ4</f>
        <v>-0.01209892258991421</v>
      </c>
      <c r="CH4" s="443">
        <v>423.5607925712931</v>
      </c>
      <c r="CI4" s="443">
        <f>CH4-BA4</f>
        <v>-8.384580801838126</v>
      </c>
      <c r="CJ4" s="444">
        <f>CI4/BA4</f>
        <v>-0.01941120641335172</v>
      </c>
      <c r="CK4" s="443">
        <v>388.0197919215288</v>
      </c>
      <c r="CL4" s="443">
        <f>CK4-BB4</f>
        <v>-2.958790679151036</v>
      </c>
      <c r="CM4" s="444">
        <f>CL4/BB4</f>
        <v>-0.0075676541141205</v>
      </c>
      <c r="CN4" s="443">
        <v>379.4779320488253</v>
      </c>
      <c r="CO4" s="443">
        <f>CN4-BC4</f>
        <v>-2.195589083626487</v>
      </c>
      <c r="CP4" s="444">
        <f>CO4/BC4</f>
        <v>-0.005752531842167154</v>
      </c>
      <c r="CQ4" s="443">
        <v>361.7581229035181</v>
      </c>
      <c r="CR4" s="443">
        <f>CQ4-BD4</f>
        <v>0.04136888242339865</v>
      </c>
      <c r="CS4" s="444">
        <f>CR4/BD4</f>
        <v>0.0001143681678095178</v>
      </c>
      <c r="CT4" s="443">
        <v>362.7254216190246</v>
      </c>
      <c r="CU4" s="443">
        <f>CT4-BE4</f>
        <v>7.470584850374621</v>
      </c>
      <c r="CV4" s="444">
        <f>CU4/BE4</f>
        <v>0.02102880545786808</v>
      </c>
      <c r="CW4" s="443">
        <v>367.176333337263</v>
      </c>
      <c r="CX4" s="443">
        <f>CW4-BF4</f>
        <v>2.281819313154017</v>
      </c>
      <c r="CY4" s="444">
        <f>CX4/BF4</f>
        <v>0.006253367001848799</v>
      </c>
      <c r="CZ4" s="443">
        <v>380.4518866086904</v>
      </c>
      <c r="DA4" s="443">
        <f>CZ4-BG4</f>
        <v>-2.802373791966261</v>
      </c>
      <c r="DB4" s="444">
        <f>DA4/BG4</f>
        <v>-0.007312048635902025</v>
      </c>
      <c r="DC4" s="23"/>
      <c r="DD4" s="25"/>
    </row>
    <row r="5" ht="17" customHeight="1">
      <c r="A5" t="s" s="46">
        <v>63</v>
      </c>
      <c r="B5" s="445">
        <v>373.697</v>
      </c>
      <c r="C5" s="52">
        <v>353.8394397479714</v>
      </c>
      <c r="D5" s="48">
        <v>352.7878218151947</v>
      </c>
      <c r="E5" s="48">
        <v>356.7142673260418</v>
      </c>
      <c r="F5" s="446">
        <v>354.4449663638558</v>
      </c>
      <c r="G5" s="50">
        <v>364.6998954633663</v>
      </c>
      <c r="H5" s="51">
        <v>398.7861601964347</v>
      </c>
      <c r="I5" s="446">
        <v>416.4283692692862</v>
      </c>
      <c r="J5" s="447">
        <v>391.1970429312934</v>
      </c>
      <c r="K5" s="50">
        <v>369.3654728192521</v>
      </c>
      <c r="L5" s="51">
        <v>375.01</v>
      </c>
      <c r="M5" s="51">
        <v>426.3966846987451</v>
      </c>
      <c r="N5" s="446">
        <v>416.6297886461304</v>
      </c>
      <c r="O5" s="447">
        <v>421.6964287208676</v>
      </c>
      <c r="P5" s="447">
        <v>383.4318320321719</v>
      </c>
      <c r="Q5" s="50">
        <v>377.6208579832572</v>
      </c>
      <c r="R5" s="51">
        <v>363.2170452583349</v>
      </c>
      <c r="S5" s="446">
        <v>359.45</v>
      </c>
      <c r="T5" s="447">
        <v>365.7608045109155</v>
      </c>
      <c r="U5" s="447">
        <v>378.2019849482969</v>
      </c>
      <c r="V5" s="52">
        <v>360.4937872003268</v>
      </c>
      <c r="W5" s="48">
        <v>358.0650846657959</v>
      </c>
      <c r="X5" s="48">
        <v>351.2746380545111</v>
      </c>
      <c r="Y5" s="446">
        <v>356.8585500651597</v>
      </c>
      <c r="Z5" s="50">
        <v>366.8934185903562</v>
      </c>
      <c r="AA5" s="51">
        <v>403.8890356030673</v>
      </c>
      <c r="AB5" s="446">
        <v>419.5953939289181</v>
      </c>
      <c r="AC5" s="447">
        <v>393.844600100744</v>
      </c>
      <c r="AD5" s="50">
        <v>371.7324083216657</v>
      </c>
      <c r="AE5" s="51">
        <v>377</v>
      </c>
      <c r="AF5" s="51">
        <v>420.3104767656016</v>
      </c>
      <c r="AG5" s="446">
        <v>422.7201225212836</v>
      </c>
      <c r="AH5" s="447">
        <v>421.4073151969311</v>
      </c>
      <c r="AI5" s="447">
        <v>384.5930853946009</v>
      </c>
      <c r="AJ5" s="50">
        <v>374.3855554126907</v>
      </c>
      <c r="AK5" s="51">
        <v>347.3879395022519</v>
      </c>
      <c r="AL5" s="446">
        <v>358.69</v>
      </c>
      <c r="AM5" s="447">
        <v>358.9223360842947</v>
      </c>
      <c r="AN5" s="447">
        <v>377.7687489117042</v>
      </c>
      <c r="AO5" s="52">
        <v>356.7462823435265</v>
      </c>
      <c r="AP5" s="48">
        <v>357.1842926041471</v>
      </c>
      <c r="AQ5" s="48">
        <v>357</v>
      </c>
      <c r="AR5" s="446">
        <v>357</v>
      </c>
      <c r="AS5" s="52">
        <v>365</v>
      </c>
      <c r="AT5" s="48">
        <v>399.393258707439</v>
      </c>
      <c r="AU5" s="48">
        <v>414.79</v>
      </c>
      <c r="AV5" s="49">
        <v>389.23</v>
      </c>
      <c r="AW5" s="159">
        <v>372.219866726539</v>
      </c>
      <c r="AX5" s="52">
        <v>422.6957639921651</v>
      </c>
      <c r="AY5" s="48">
        <v>429.1707611168598</v>
      </c>
      <c r="AZ5" s="49">
        <v>420.33</v>
      </c>
      <c r="BA5" s="159">
        <v>424.03</v>
      </c>
      <c r="BB5" s="159">
        <v>384.8650137752327</v>
      </c>
      <c r="BC5" s="52">
        <v>377.2993700324158</v>
      </c>
      <c r="BD5" s="48">
        <v>357.9399689072533</v>
      </c>
      <c r="BE5" s="48">
        <v>352.4464201893748</v>
      </c>
      <c r="BF5" s="49">
        <v>361.4685573117125</v>
      </c>
      <c r="BG5" s="159">
        <v>377.4000723808086</v>
      </c>
      <c r="BH5" s="159">
        <v>-0.3686765308955273</v>
      </c>
      <c r="BI5" s="247">
        <v>-0.000975931788846033</v>
      </c>
      <c r="BJ5" s="443">
        <v>356.5310886573528</v>
      </c>
      <c r="BK5" s="443">
        <v>356.9081711903978</v>
      </c>
      <c r="BL5" s="443">
        <v>356.1272997071512</v>
      </c>
      <c r="BM5" s="443">
        <v>356.5161776165751</v>
      </c>
      <c r="BN5" s="443">
        <v>363.7900823044141</v>
      </c>
      <c r="BO5" s="159">
        <v>402.7629739180165</v>
      </c>
      <c r="BP5" s="159">
        <v>411.5875681406856</v>
      </c>
      <c r="BQ5" s="159">
        <v>-3.202431859314459</v>
      </c>
      <c r="BR5" s="448">
        <v>-0.007720610090200965</v>
      </c>
      <c r="BS5" s="159">
        <v>391.6424669217977</v>
      </c>
      <c r="BT5" s="159">
        <v>2.412466921797659</v>
      </c>
      <c r="BU5" s="448">
        <v>0.006198049795230734</v>
      </c>
      <c r="BV5" s="159">
        <v>371.2567760958149</v>
      </c>
      <c r="BW5" s="159">
        <v>-0.9630906307240821</v>
      </c>
      <c r="BX5" s="247">
        <v>-0.002587424038361826</v>
      </c>
      <c r="BY5" s="159">
        <v>419.0245705217998</v>
      </c>
      <c r="BZ5" s="159">
        <v>-3.671193470365267</v>
      </c>
      <c r="CA5" s="247">
        <v>-0.008685191059623003</v>
      </c>
      <c r="CB5" s="159">
        <v>425.9562080513015</v>
      </c>
      <c r="CC5" s="159">
        <v>-3.214553065558277</v>
      </c>
      <c r="CD5" s="247">
        <v>-0.007490149275763407</v>
      </c>
      <c r="CE5" s="159">
        <v>416.3924684226902</v>
      </c>
      <c r="CF5" s="159">
        <f>CE5-AZ5</f>
        <v>-3.937531577309755</v>
      </c>
      <c r="CG5" s="247">
        <f>CF5/AZ5</f>
        <v>-0.009367714836699154</v>
      </c>
      <c r="CH5" s="159">
        <v>420.3210459674868</v>
      </c>
      <c r="CI5" s="159">
        <f>CH5-BA5</f>
        <v>-3.708954032513134</v>
      </c>
      <c r="CJ5" s="247">
        <f>CI5/BA5</f>
        <v>-0.00874691421011045</v>
      </c>
      <c r="CK5" s="159">
        <v>385.2184240179877</v>
      </c>
      <c r="CL5" s="159">
        <f>CK5-BB5</f>
        <v>0.3534102427549897</v>
      </c>
      <c r="CM5" s="247">
        <f>CL5/BB5</f>
        <v>0.0009182706406287866</v>
      </c>
      <c r="CN5" s="159">
        <v>375.8581174170326</v>
      </c>
      <c r="CO5" s="159">
        <f>CN5-BC5</f>
        <v>-1.441252615383178</v>
      </c>
      <c r="CP5" s="247">
        <f>CO5/BC5</f>
        <v>-0.003819917895063943</v>
      </c>
      <c r="CQ5" s="159">
        <v>358.5006118268329</v>
      </c>
      <c r="CR5" s="159">
        <f>CQ5-BD5</f>
        <v>0.5606429195796068</v>
      </c>
      <c r="CS5" s="247">
        <f>CR5/BD5</f>
        <v>0.001566304319942757</v>
      </c>
      <c r="CT5" s="159">
        <v>361.3065741748149</v>
      </c>
      <c r="CU5" s="159">
        <f>CT5-BE5</f>
        <v>8.860153985440093</v>
      </c>
      <c r="CV5" s="247">
        <f>CU5/BE5</f>
        <v>0.02513900972715058</v>
      </c>
      <c r="CW5" s="159">
        <v>364.4914956039865</v>
      </c>
      <c r="CX5" s="159">
        <f>CW5-BF5</f>
        <v>3.022938292274034</v>
      </c>
      <c r="CY5" s="247">
        <f>CX5/BF5</f>
        <v>0.008362935672070649</v>
      </c>
      <c r="CZ5" s="159">
        <v>378.3744461639324</v>
      </c>
      <c r="DA5" s="159">
        <f>CZ5-BG5</f>
        <v>0.974373783123724</v>
      </c>
      <c r="DB5" s="448">
        <f>DA5/BG5</f>
        <v>0.002581806031400413</v>
      </c>
      <c r="DC5" s="23"/>
      <c r="DD5" s="25"/>
    </row>
    <row r="6" ht="17" customHeight="1">
      <c r="A6" t="s" s="61">
        <v>64</v>
      </c>
      <c r="B6" s="203">
        <v>345.544</v>
      </c>
      <c r="C6" s="65">
        <v>344.5657173259052</v>
      </c>
      <c r="D6" s="63">
        <v>341.7066853895543</v>
      </c>
      <c r="E6" s="63">
        <v>332.8511478225878</v>
      </c>
      <c r="F6" s="64">
        <v>339.7721285590282</v>
      </c>
      <c r="G6" s="65">
        <v>339.5107320167273</v>
      </c>
      <c r="H6" s="63">
        <v>348.7114072434293</v>
      </c>
      <c r="I6" s="64">
        <v>359.8572600258636</v>
      </c>
      <c r="J6" s="149">
        <v>348.9670790130825</v>
      </c>
      <c r="K6" s="65">
        <v>343.6629312853636</v>
      </c>
      <c r="L6" s="63">
        <v>379.2654756497271</v>
      </c>
      <c r="M6" s="63">
        <v>384.1725060772237</v>
      </c>
      <c r="N6" s="64">
        <v>372.182216730847</v>
      </c>
      <c r="O6" s="149">
        <v>378.2711798316741</v>
      </c>
      <c r="P6" s="149">
        <v>354.1051533814315</v>
      </c>
      <c r="Q6" s="65">
        <v>342.2464716524033</v>
      </c>
      <c r="R6" s="63">
        <v>346.7723259147375</v>
      </c>
      <c r="S6" s="64">
        <v>348.4031561937693</v>
      </c>
      <c r="T6" s="149">
        <v>345.9620245118867</v>
      </c>
      <c r="U6" s="149">
        <v>351.8201373286098</v>
      </c>
      <c r="V6" s="65">
        <v>349.4272320693091</v>
      </c>
      <c r="W6" s="63">
        <v>344.0131541959954</v>
      </c>
      <c r="X6" s="63">
        <v>324.8093540655157</v>
      </c>
      <c r="Y6" s="64">
        <v>339.5357842716807</v>
      </c>
      <c r="Z6" s="65">
        <v>343.8169625451586</v>
      </c>
      <c r="AA6" s="63">
        <v>347.819645842970</v>
      </c>
      <c r="AB6" s="64">
        <v>364.4597964438087</v>
      </c>
      <c r="AC6" s="149">
        <v>351.6188171433841</v>
      </c>
      <c r="AD6" s="65">
        <v>344.5490776370679</v>
      </c>
      <c r="AE6" s="63">
        <v>373.2031407409349</v>
      </c>
      <c r="AF6" s="63">
        <v>378.5391199300911</v>
      </c>
      <c r="AG6" s="64">
        <v>377.6212177059859</v>
      </c>
      <c r="AH6" s="149">
        <v>376.5181014761327</v>
      </c>
      <c r="AI6" s="149">
        <v>353.7744843807071</v>
      </c>
      <c r="AJ6" s="65">
        <v>336.5065151093019</v>
      </c>
      <c r="AK6" s="63">
        <v>333.6590819025622</v>
      </c>
      <c r="AL6" s="64">
        <v>337.1886838784272</v>
      </c>
      <c r="AM6" s="149">
        <v>335.7636767281212</v>
      </c>
      <c r="AN6" s="149">
        <v>349.0762420498265</v>
      </c>
      <c r="AO6" s="65">
        <v>349.2289841042299</v>
      </c>
      <c r="AP6" s="63">
        <v>344.942785588015</v>
      </c>
      <c r="AQ6" s="63">
        <v>326.2275972277186</v>
      </c>
      <c r="AR6" s="64">
        <v>339.8704704566247</v>
      </c>
      <c r="AS6" s="65">
        <v>346.766140848314</v>
      </c>
      <c r="AT6" s="63">
        <v>352.0899984770501</v>
      </c>
      <c r="AU6" s="63">
        <v>365.9529641712901</v>
      </c>
      <c r="AV6" s="64">
        <v>353.4322729648754</v>
      </c>
      <c r="AW6" s="149">
        <v>345.5607392006779</v>
      </c>
      <c r="AX6" s="65">
        <v>372.1270986224324</v>
      </c>
      <c r="AY6" s="63">
        <v>384.1256272754869</v>
      </c>
      <c r="AZ6" s="63">
        <v>377.1496991182523</v>
      </c>
      <c r="BA6" s="64">
        <v>377.7257625141221</v>
      </c>
      <c r="BB6" s="149">
        <v>354.6314822376983</v>
      </c>
      <c r="BC6" s="149">
        <v>340.1000819678377</v>
      </c>
      <c r="BD6" s="149">
        <v>342.3341786112857</v>
      </c>
      <c r="BE6" s="149">
        <v>341.3601544431585</v>
      </c>
      <c r="BF6" s="149">
        <v>341.2873771405018</v>
      </c>
      <c r="BG6" s="149">
        <v>350.8991201396537</v>
      </c>
      <c r="BH6" s="149">
        <v>1.82287808982727</v>
      </c>
      <c r="BI6" s="191">
        <v>0.005222005597181478</v>
      </c>
      <c r="BJ6" s="74">
        <v>350.9729952997616</v>
      </c>
      <c r="BK6" s="44">
        <v>350.8502545331058</v>
      </c>
      <c r="BL6" s="44">
        <v>337.3155319220256</v>
      </c>
      <c r="BM6" s="44">
        <v>346.1395751578251</v>
      </c>
      <c r="BN6" s="44">
        <v>343.3459544035258</v>
      </c>
      <c r="BO6" s="63">
        <v>352.5266982825655</v>
      </c>
      <c r="BP6" s="63">
        <v>366.7771665788817</v>
      </c>
      <c r="BQ6" s="63">
        <v>0.8242024075915992</v>
      </c>
      <c r="BR6" s="69">
        <v>0.00225220858494213</v>
      </c>
      <c r="BS6" s="63">
        <v>353.3679349090042</v>
      </c>
      <c r="BT6" s="63">
        <v>-0.06433805587124652</v>
      </c>
      <c r="BU6" s="69">
        <v>-0.0001820378635248189</v>
      </c>
      <c r="BV6" s="63">
        <v>349.113576354974</v>
      </c>
      <c r="BW6" s="64">
        <v>3.552837154296128</v>
      </c>
      <c r="BX6" s="191">
        <v>0.01028136808166996</v>
      </c>
      <c r="BY6" s="65">
        <v>370.9342494731792</v>
      </c>
      <c r="BZ6" s="64">
        <v>-1.192849149253163</v>
      </c>
      <c r="CA6" s="191">
        <v>-0.003205488537838122</v>
      </c>
      <c r="CB6" s="65">
        <v>383.4162772121761</v>
      </c>
      <c r="CC6" s="64">
        <v>-0.7093500633108079</v>
      </c>
      <c r="CD6" s="191">
        <v>-0.001846661646456816</v>
      </c>
      <c r="CE6" s="65">
        <v>374.6485341830773</v>
      </c>
      <c r="CF6" s="64">
        <f>CE6-AZ6</f>
        <v>-2.501164935174984</v>
      </c>
      <c r="CG6" s="191">
        <f>CF6/AZ6</f>
        <v>-0.006631756411373309</v>
      </c>
      <c r="CH6" s="65">
        <v>376.0666279891443</v>
      </c>
      <c r="CI6" s="64">
        <f>CH6-BA6</f>
        <v>-1.659134524977844</v>
      </c>
      <c r="CJ6" s="191">
        <f>CI6/BA6</f>
        <v>-0.004392431466508228</v>
      </c>
      <c r="CK6" s="65">
        <v>356.9362851488588</v>
      </c>
      <c r="CL6" s="64">
        <f>CK6-BB6</f>
        <v>2.30480291116055</v>
      </c>
      <c r="CM6" s="191">
        <f>CL6/BB6</f>
        <v>0.00649914919176779</v>
      </c>
      <c r="CN6" s="65">
        <v>349.5722688879504</v>
      </c>
      <c r="CO6" s="64">
        <f>CN6-BC6</f>
        <v>9.472186920112733</v>
      </c>
      <c r="CP6" s="191">
        <f>CO6/BC6</f>
        <v>0.02785117505795983</v>
      </c>
      <c r="CQ6" s="65">
        <v>342.8505822516133</v>
      </c>
      <c r="CR6" s="64">
        <f>CQ6-BD6</f>
        <v>0.51640364032761</v>
      </c>
      <c r="CS6" s="191">
        <f>CR6/BD6</f>
        <v>0.00150847818474467</v>
      </c>
      <c r="CT6" s="65">
        <v>346.8501087458506</v>
      </c>
      <c r="CU6" s="64">
        <f>CT6-BE6</f>
        <v>5.48995430269207</v>
      </c>
      <c r="CV6" s="191">
        <f>CU6/BE6</f>
        <v>0.01608258676718588</v>
      </c>
      <c r="CW6" s="65">
        <v>346.4113197534497</v>
      </c>
      <c r="CX6" s="64">
        <f>CW6-BF6</f>
        <v>5.123942612947872</v>
      </c>
      <c r="CY6" s="191">
        <f>CX6/BF6</f>
        <v>0.01501357201042463</v>
      </c>
      <c r="CZ6" s="65">
        <v>354.2237864675495</v>
      </c>
      <c r="DA6" s="64">
        <f>CZ6-BG6</f>
        <v>3.324666327895784</v>
      </c>
      <c r="DB6" s="191">
        <f>DA6/BG6</f>
        <v>0.009474706937345997</v>
      </c>
      <c r="DC6" s="23"/>
      <c r="DD6" s="25"/>
    </row>
    <row r="7" ht="29.25" customHeight="1">
      <c r="A7" t="s" s="71">
        <v>65</v>
      </c>
      <c r="B7" s="207">
        <v>338.88</v>
      </c>
      <c r="C7" s="74">
        <v>338.3596932688208</v>
      </c>
      <c r="D7" s="44">
        <v>336.8661510405768</v>
      </c>
      <c r="E7" s="44">
        <v>327.6134360710005</v>
      </c>
      <c r="F7" s="73">
        <v>334.3038354483291</v>
      </c>
      <c r="G7" s="74">
        <v>327.6088072170131</v>
      </c>
      <c r="H7" s="44">
        <v>342.897105987730</v>
      </c>
      <c r="I7" s="73">
        <v>354.9039638658131</v>
      </c>
      <c r="J7" s="75">
        <v>341.3694665819334</v>
      </c>
      <c r="K7" s="74">
        <v>337.2991347445462</v>
      </c>
      <c r="L7" s="44">
        <v>370.0276826031428</v>
      </c>
      <c r="M7" s="44">
        <v>379.3031511500824</v>
      </c>
      <c r="N7" s="73">
        <v>367.0946108704003</v>
      </c>
      <c r="O7" s="75">
        <v>371.9706003388599</v>
      </c>
      <c r="P7" s="75">
        <v>347.8178568610752</v>
      </c>
      <c r="Q7" s="74">
        <v>333.2056642004734</v>
      </c>
      <c r="R7" s="44">
        <v>336.5764618263026</v>
      </c>
      <c r="S7" s="73">
        <v>338.6149249122735</v>
      </c>
      <c r="T7" s="75">
        <v>336.26</v>
      </c>
      <c r="U7" s="75">
        <v>344.5876128195889</v>
      </c>
      <c r="V7" s="74">
        <v>341.4086212827</v>
      </c>
      <c r="W7" s="44">
        <v>336.9017727946814</v>
      </c>
      <c r="X7" s="44">
        <v>318.0428556893472</v>
      </c>
      <c r="Y7" s="73">
        <v>332.2409354856577</v>
      </c>
      <c r="Z7" s="74">
        <v>335.5763487128073</v>
      </c>
      <c r="AA7" s="44">
        <v>341.3348553537435</v>
      </c>
      <c r="AB7" s="73">
        <v>360.6154080634055</v>
      </c>
      <c r="AC7" s="75">
        <v>345.4109309217652</v>
      </c>
      <c r="AD7" s="74">
        <v>337.7133837001766</v>
      </c>
      <c r="AE7" s="44">
        <v>366.6079606357862</v>
      </c>
      <c r="AF7" s="44">
        <v>375.7223084435993</v>
      </c>
      <c r="AG7" s="73">
        <v>373.2126579939205</v>
      </c>
      <c r="AH7" s="75">
        <v>371.9873131320128</v>
      </c>
      <c r="AI7" s="75">
        <v>347.6630798853259</v>
      </c>
      <c r="AJ7" s="74">
        <v>327.7057946595214</v>
      </c>
      <c r="AK7" s="44">
        <v>326.1067901515632</v>
      </c>
      <c r="AL7" s="73">
        <v>329.13</v>
      </c>
      <c r="AM7" s="75">
        <v>327.69</v>
      </c>
      <c r="AN7" s="75">
        <v>342.4684107531112</v>
      </c>
      <c r="AO7" s="74">
        <v>343.4063738687434</v>
      </c>
      <c r="AP7" s="44">
        <v>337.3071549625899</v>
      </c>
      <c r="AQ7" s="44">
        <v>319.04</v>
      </c>
      <c r="AR7" s="73">
        <v>333.02</v>
      </c>
      <c r="AS7" s="75">
        <v>338.7815293985452</v>
      </c>
      <c r="AT7" s="74">
        <v>341.7427873173329</v>
      </c>
      <c r="AU7" s="44">
        <v>354.93</v>
      </c>
      <c r="AV7" s="73">
        <v>343.87</v>
      </c>
      <c r="AW7" s="75">
        <v>337.5568876581966</v>
      </c>
      <c r="AX7" s="75">
        <v>366.4141199605009</v>
      </c>
      <c r="AY7" s="74">
        <v>373.5466302108462</v>
      </c>
      <c r="AZ7" s="44">
        <v>372.01</v>
      </c>
      <c r="BA7" s="73">
        <v>370.59</v>
      </c>
      <c r="BB7" s="75">
        <v>346.9014661701619</v>
      </c>
      <c r="BC7" s="75">
        <v>329.0578769167838</v>
      </c>
      <c r="BD7" s="75">
        <v>333.2321821733689</v>
      </c>
      <c r="BE7" s="75">
        <v>332.4158082121681</v>
      </c>
      <c r="BF7" s="75">
        <v>331.6318887114701</v>
      </c>
      <c r="BG7" s="75">
        <v>342.6439625827909</v>
      </c>
      <c r="BH7" s="75">
        <v>0.1755518296796481</v>
      </c>
      <c r="BI7" s="195">
        <v>0.0005126073651394525</v>
      </c>
      <c r="BJ7" s="74">
        <v>343.5375190013685</v>
      </c>
      <c r="BK7" s="44">
        <v>343.4820920005309</v>
      </c>
      <c r="BL7" s="44">
        <v>330.8929258332312</v>
      </c>
      <c r="BM7" s="44">
        <v>339.064336485741</v>
      </c>
      <c r="BN7" s="44">
        <v>335.4619977456326</v>
      </c>
      <c r="BO7" s="44">
        <v>343.2706337121155</v>
      </c>
      <c r="BP7" s="44">
        <v>359.6927746662056</v>
      </c>
      <c r="BQ7" s="44">
        <v>4.762774666205587</v>
      </c>
      <c r="BR7" s="79">
        <v>0.01341891264814354</v>
      </c>
      <c r="BS7" s="44">
        <v>345.2615265118845</v>
      </c>
      <c r="BT7" s="44">
        <v>1.391526511884535</v>
      </c>
      <c r="BU7" s="79">
        <v>0.004046664471703073</v>
      </c>
      <c r="BV7" s="44">
        <v>341.6198312754236</v>
      </c>
      <c r="BW7" s="73">
        <v>4.062943617227006</v>
      </c>
      <c r="BX7" s="195">
        <v>0.01203632266375516</v>
      </c>
      <c r="BY7" s="74">
        <v>367.9950407744204</v>
      </c>
      <c r="BZ7" s="73">
        <v>1.580920813919477</v>
      </c>
      <c r="CA7" s="195">
        <v>0.004314573941882748</v>
      </c>
      <c r="CB7" s="74">
        <v>377.3959297669082</v>
      </c>
      <c r="CC7" s="73">
        <v>3.849299556061965</v>
      </c>
      <c r="CD7" s="195">
        <v>0.01030473639633491</v>
      </c>
      <c r="CE7" s="74">
        <v>367.6769134609046</v>
      </c>
      <c r="CF7" s="73">
        <f>CE7-AZ7</f>
        <v>-4.333086539095405</v>
      </c>
      <c r="CG7" s="195">
        <f>CF7/AZ7</f>
        <v>-0.01164776898227307</v>
      </c>
      <c r="CH7" s="74">
        <v>370.8719531162829</v>
      </c>
      <c r="CI7" s="73">
        <f>CH7-BA7</f>
        <v>0.2819531162829207</v>
      </c>
      <c r="CJ7" s="195">
        <f>CI7/BA7</f>
        <v>0.0007608222463717876</v>
      </c>
      <c r="CK7" s="74">
        <v>350.1510374772283</v>
      </c>
      <c r="CL7" s="73">
        <f>CK7-BB7</f>
        <v>3.249571307066333</v>
      </c>
      <c r="CM7" s="195">
        <f>CL7/BB7</f>
        <v>0.009367418774391558</v>
      </c>
      <c r="CN7" s="74">
        <v>335.3995175548663</v>
      </c>
      <c r="CO7" s="73">
        <f>CN7-BC7</f>
        <v>6.341640638082481</v>
      </c>
      <c r="CP7" s="195">
        <f>CO7/BC7</f>
        <v>0.01927211315377882</v>
      </c>
      <c r="CQ7" s="74">
        <v>331.358159236563</v>
      </c>
      <c r="CR7" s="73">
        <f>CQ7-BD7</f>
        <v>-1.874022936805886</v>
      </c>
      <c r="CS7" s="195">
        <f>CR7/BD7</f>
        <v>-0.005623775364622191</v>
      </c>
      <c r="CT7" s="74">
        <v>334.8303090729608</v>
      </c>
      <c r="CU7" s="73">
        <f>CT7-BE7</f>
        <v>2.414500860792714</v>
      </c>
      <c r="CV7" s="195">
        <f>CU7/BE7</f>
        <v>0.007263495902251531</v>
      </c>
      <c r="CW7" s="74">
        <v>333.8632818514877</v>
      </c>
      <c r="CX7" s="73">
        <f>CW7-BF7</f>
        <v>2.231393140017587</v>
      </c>
      <c r="CY7" s="195">
        <f>CX7/BF7</f>
        <v>0.006728524053243166</v>
      </c>
      <c r="CZ7" s="74">
        <v>345.977486318966</v>
      </c>
      <c r="DA7" s="73">
        <f>CZ7-BG7</f>
        <v>3.333523736175152</v>
      </c>
      <c r="DB7" s="195">
        <f>DA7/BG7</f>
        <v>0.009728826712858523</v>
      </c>
      <c r="DC7" s="23"/>
      <c r="DD7" s="25"/>
    </row>
    <row r="8" ht="17" customHeight="1">
      <c r="A8" t="s" s="71">
        <v>66</v>
      </c>
      <c r="B8" s="207">
        <v>533.47</v>
      </c>
      <c r="C8" s="74">
        <v>529.8775821157361</v>
      </c>
      <c r="D8" s="44">
        <v>533.8397275117039</v>
      </c>
      <c r="E8" s="44">
        <v>567.4075552867095</v>
      </c>
      <c r="F8" s="73">
        <v>541.3406365886085</v>
      </c>
      <c r="G8" s="74">
        <v>650.214495087532</v>
      </c>
      <c r="H8" s="44">
        <v>655.1439125350776</v>
      </c>
      <c r="I8" s="73">
        <v>741.7096802878084</v>
      </c>
      <c r="J8" s="75">
        <v>667.4709207587229</v>
      </c>
      <c r="K8" s="74">
        <v>590.891819655439</v>
      </c>
      <c r="L8" s="44">
        <v>755.5844072919218</v>
      </c>
      <c r="M8" s="44">
        <v>739.9135656752809</v>
      </c>
      <c r="N8" s="73">
        <v>699.8837783153023</v>
      </c>
      <c r="O8" s="75">
        <v>733.8173035432092</v>
      </c>
      <c r="P8" s="75">
        <v>623.8595966966672</v>
      </c>
      <c r="Q8" s="74">
        <v>706.3192418369603</v>
      </c>
      <c r="R8" s="44">
        <v>668.4263520050946</v>
      </c>
      <c r="S8" s="73">
        <v>673.5638382719146</v>
      </c>
      <c r="T8" s="75">
        <v>680.3099999999999</v>
      </c>
      <c r="U8" s="75">
        <v>642.2431678350631</v>
      </c>
      <c r="V8" s="74">
        <v>776.2384511668813</v>
      </c>
      <c r="W8" s="44">
        <v>640.9723676498105</v>
      </c>
      <c r="X8" s="44">
        <v>591.1772127853596</v>
      </c>
      <c r="Y8" s="73">
        <v>662.3747927576475</v>
      </c>
      <c r="Z8" s="74">
        <v>636.4394647966872</v>
      </c>
      <c r="AA8" s="44">
        <v>652.187383441095</v>
      </c>
      <c r="AB8" s="73">
        <v>771.8520658991364</v>
      </c>
      <c r="AC8" s="75">
        <v>662.2211006513232</v>
      </c>
      <c r="AD8" s="74">
        <v>662.3154576082578</v>
      </c>
      <c r="AE8" s="44">
        <v>760.4864064959866</v>
      </c>
      <c r="AF8" s="44">
        <v>727.2011003067987</v>
      </c>
      <c r="AG8" s="73">
        <v>682.5309461529721</v>
      </c>
      <c r="AH8" s="75">
        <v>725.7153193082714</v>
      </c>
      <c r="AI8" s="75">
        <v>674.8618666343289</v>
      </c>
      <c r="AJ8" s="74">
        <v>709.5572106132095</v>
      </c>
      <c r="AK8" s="44">
        <v>678.0611084767787</v>
      </c>
      <c r="AL8" s="73">
        <v>673.89</v>
      </c>
      <c r="AM8" s="75">
        <v>684.78</v>
      </c>
      <c r="AN8" s="75">
        <v>677.8306675408276</v>
      </c>
      <c r="AO8" s="74">
        <v>628.703050853630</v>
      </c>
      <c r="AP8" s="44">
        <v>683.3625036379919</v>
      </c>
      <c r="AQ8" s="44">
        <v>642.5</v>
      </c>
      <c r="AR8" s="73">
        <v>651</v>
      </c>
      <c r="AS8" s="75">
        <v>679.8566101765745</v>
      </c>
      <c r="AT8" s="74">
        <v>673.8040800247334</v>
      </c>
      <c r="AU8" s="44">
        <v>743.26</v>
      </c>
      <c r="AV8" s="73">
        <v>694.24</v>
      </c>
      <c r="AW8" s="75">
        <v>671.6694566589771</v>
      </c>
      <c r="AX8" s="75">
        <v>813.1155169342516</v>
      </c>
      <c r="AY8" s="74">
        <v>759.7960258032073</v>
      </c>
      <c r="AZ8" s="44">
        <v>638.9299999999999</v>
      </c>
      <c r="BA8" s="73">
        <v>732.55</v>
      </c>
      <c r="BB8" s="75">
        <v>686.5409684839126</v>
      </c>
      <c r="BC8" s="75">
        <v>782.2347439465354</v>
      </c>
      <c r="BD8" s="75">
        <v>706.1335945678219</v>
      </c>
      <c r="BE8" s="75">
        <v>614.0413195055633</v>
      </c>
      <c r="BF8" s="75">
        <v>689.0324560171725</v>
      </c>
      <c r="BG8" s="75">
        <v>687.3270483106553</v>
      </c>
      <c r="BH8" s="75">
        <v>9.496380769827738</v>
      </c>
      <c r="BI8" s="195">
        <v>0.014009960340509</v>
      </c>
      <c r="BJ8" s="74">
        <v>640.0207655010144</v>
      </c>
      <c r="BK8" s="44">
        <v>634.1000142175571</v>
      </c>
      <c r="BL8" s="44">
        <v>658.4038964328568</v>
      </c>
      <c r="BM8" s="44">
        <v>643.4396697040847</v>
      </c>
      <c r="BN8" s="44">
        <v>678.9793230874967</v>
      </c>
      <c r="BO8" s="44">
        <v>885.9134768597287</v>
      </c>
      <c r="BP8" s="44">
        <v>751.3981454201745</v>
      </c>
      <c r="BQ8" s="44">
        <v>8.13814542017451</v>
      </c>
      <c r="BR8" s="79">
        <v>0.01094925789114779</v>
      </c>
      <c r="BS8" s="44">
        <v>761.0877798828576</v>
      </c>
      <c r="BT8" s="44">
        <v>66.84777988285759</v>
      </c>
      <c r="BU8" s="79">
        <v>0.09628915055723898</v>
      </c>
      <c r="BV8" s="44">
        <v>686.9209106488943</v>
      </c>
      <c r="BW8" s="73">
        <v>15.2514539899172</v>
      </c>
      <c r="BX8" s="195">
        <v>0.02270678506922301</v>
      </c>
      <c r="BY8" s="74">
        <v>759.3517255384995</v>
      </c>
      <c r="BZ8" s="73">
        <v>-53.76379139575204</v>
      </c>
      <c r="CA8" s="195">
        <v>-0.06612072980535602</v>
      </c>
      <c r="CB8" s="74">
        <v>744.4310446114247</v>
      </c>
      <c r="CC8" s="73">
        <v>-15.36498119178259</v>
      </c>
      <c r="CD8" s="195">
        <v>-0.02022250797579485</v>
      </c>
      <c r="CE8" s="74">
        <v>680.7775224485093</v>
      </c>
      <c r="CF8" s="73">
        <f>CE8-AZ8</f>
        <v>41.84752244850938</v>
      </c>
      <c r="CG8" s="195">
        <f>CF8/AZ8</f>
        <v>0.06549625537775559</v>
      </c>
      <c r="CH8" s="74">
        <v>717.2880672666078</v>
      </c>
      <c r="CI8" s="73">
        <f>CH8-BA8</f>
        <v>-15.2619327333922</v>
      </c>
      <c r="CJ8" s="195">
        <f>CI8/BA8</f>
        <v>-0.02083398093426005</v>
      </c>
      <c r="CK8" s="74">
        <v>693.6108763616091</v>
      </c>
      <c r="CL8" s="73">
        <f>CK8-BB8</f>
        <v>7.069907877696551</v>
      </c>
      <c r="CM8" s="195">
        <f>CL8/BB8</f>
        <v>0.01029786742852217</v>
      </c>
      <c r="CN8" s="74">
        <v>845.3162617816054</v>
      </c>
      <c r="CO8" s="73">
        <f>CN8-BC8</f>
        <v>63.08151783506992</v>
      </c>
      <c r="CP8" s="195">
        <f>CO8/BC8</f>
        <v>0.08064269494961405</v>
      </c>
      <c r="CQ8" s="74">
        <v>770.1897593696385</v>
      </c>
      <c r="CR8" s="73">
        <f>CQ8-BD8</f>
        <v>64.05616480181664</v>
      </c>
      <c r="CS8" s="195">
        <f>CR8/BD8</f>
        <v>0.09071394605013973</v>
      </c>
      <c r="CT8" s="74">
        <v>764.0530593074998</v>
      </c>
      <c r="CU8" s="73">
        <f>CT8-BE8</f>
        <v>150.0117398019365</v>
      </c>
      <c r="CV8" s="195">
        <f>CU8/BE8</f>
        <v>0.2443023539893514</v>
      </c>
      <c r="CW8" s="74">
        <v>792.9315512436664</v>
      </c>
      <c r="CX8" s="73">
        <f>CW8-BF8</f>
        <v>103.8990952264938</v>
      </c>
      <c r="CY8" s="195">
        <f>CX8/BF8</f>
        <v>0.1507898420737156</v>
      </c>
      <c r="CZ8" s="74">
        <v>725.8404760368865</v>
      </c>
      <c r="DA8" s="73">
        <f>CZ8-BG8</f>
        <v>38.51342772623116</v>
      </c>
      <c r="DB8" s="195">
        <f>DA8/BG8</f>
        <v>0.05603362739890896</v>
      </c>
      <c r="DC8" s="23"/>
      <c r="DD8" s="25"/>
    </row>
    <row r="9" ht="17" customHeight="1">
      <c r="A9" t="s" s="61">
        <v>67</v>
      </c>
      <c r="B9" s="203">
        <v>352.144</v>
      </c>
      <c r="C9" s="65">
        <v>341.8203567305294</v>
      </c>
      <c r="D9" s="63">
        <v>320.9776729763074</v>
      </c>
      <c r="E9" s="63">
        <v>326.9631988681077</v>
      </c>
      <c r="F9" s="64">
        <v>330.4943215701245</v>
      </c>
      <c r="G9" s="65">
        <v>337.1248050372081</v>
      </c>
      <c r="H9" s="63">
        <v>407.1527087695692</v>
      </c>
      <c r="I9" s="64">
        <v>439.8608904035967</v>
      </c>
      <c r="J9" s="149">
        <v>389.4130727436618</v>
      </c>
      <c r="K9" s="65">
        <v>351.9187645163265</v>
      </c>
      <c r="L9" s="63">
        <v>469.9555123420701</v>
      </c>
      <c r="M9" s="63">
        <v>420.570297777516</v>
      </c>
      <c r="N9" s="64">
        <v>429.8291618168915</v>
      </c>
      <c r="O9" s="149">
        <v>439.1458794375749</v>
      </c>
      <c r="P9" s="149">
        <v>373.479216112325</v>
      </c>
      <c r="Q9" s="65">
        <v>351.2858569531528</v>
      </c>
      <c r="R9" s="63">
        <v>327.3729563176241</v>
      </c>
      <c r="S9" s="64">
        <v>341.381964879470</v>
      </c>
      <c r="T9" s="149">
        <v>339.4511682058365</v>
      </c>
      <c r="U9" s="149">
        <v>363.5641491446049</v>
      </c>
      <c r="V9" s="65">
        <v>342.5458716880651</v>
      </c>
      <c r="W9" s="63">
        <v>329.7219305223168</v>
      </c>
      <c r="X9" s="63">
        <v>302.8911954488167</v>
      </c>
      <c r="Y9" s="64">
        <v>325.5571141349742</v>
      </c>
      <c r="Z9" s="65">
        <v>337.7300444966854</v>
      </c>
      <c r="AA9" s="63">
        <v>415.2322582863926</v>
      </c>
      <c r="AB9" s="64">
        <v>433.4425485517618</v>
      </c>
      <c r="AC9" s="149">
        <v>389.0572130130086</v>
      </c>
      <c r="AD9" s="65">
        <v>350.249506476476</v>
      </c>
      <c r="AE9" s="63">
        <v>441.2389954315301</v>
      </c>
      <c r="AF9" s="63">
        <v>426.800367084868</v>
      </c>
      <c r="AG9" s="64">
        <v>432.8603270459078</v>
      </c>
      <c r="AH9" s="149">
        <v>433.1104721103375</v>
      </c>
      <c r="AI9" s="149">
        <v>371.4970952089049</v>
      </c>
      <c r="AJ9" s="65">
        <v>341.4731975877777</v>
      </c>
      <c r="AK9" s="63">
        <v>319.5625582829156</v>
      </c>
      <c r="AL9" s="64">
        <v>340.7400437605086</v>
      </c>
      <c r="AM9" s="149">
        <v>333.6675142438019</v>
      </c>
      <c r="AN9" s="149">
        <v>360.4299587222202</v>
      </c>
      <c r="AO9" s="65">
        <v>347.9549242591194</v>
      </c>
      <c r="AP9" s="63">
        <v>343.3495288860842</v>
      </c>
      <c r="AQ9" s="63">
        <v>334.1641056575831</v>
      </c>
      <c r="AR9" s="64">
        <v>342.0341649476034</v>
      </c>
      <c r="AS9" s="65">
        <v>325.4228574403157</v>
      </c>
      <c r="AT9" s="63">
        <v>414.3277649155973</v>
      </c>
      <c r="AU9" s="63">
        <v>430.9437808848396</v>
      </c>
      <c r="AV9" s="64">
        <v>380.7797103872502</v>
      </c>
      <c r="AW9" s="149">
        <v>356.738460551516</v>
      </c>
      <c r="AX9" s="65">
        <v>439.9790653190203</v>
      </c>
      <c r="AY9" s="63">
        <v>432.5315736952616</v>
      </c>
      <c r="AZ9" s="63">
        <v>416.534754601227</v>
      </c>
      <c r="BA9" s="64">
        <v>428.9629435353839</v>
      </c>
      <c r="BB9" s="149">
        <v>373.4445839188474</v>
      </c>
      <c r="BC9" s="149">
        <v>350.6325651987388</v>
      </c>
      <c r="BD9" s="149">
        <v>351.4482691261645</v>
      </c>
      <c r="BE9" s="149">
        <v>359.7749221389259</v>
      </c>
      <c r="BF9" s="149">
        <v>354.7185981236955</v>
      </c>
      <c r="BG9" s="149">
        <v>368.1134743913443</v>
      </c>
      <c r="BH9" s="149">
        <v>7.683515669124006</v>
      </c>
      <c r="BI9" s="191">
        <v>0.02131763878996977</v>
      </c>
      <c r="BJ9" s="74">
        <v>363.8717243128084</v>
      </c>
      <c r="BK9" s="44">
        <v>341.6604105817542</v>
      </c>
      <c r="BL9" s="44">
        <v>329.8720539439511</v>
      </c>
      <c r="BM9" s="44">
        <v>345.4737442787705</v>
      </c>
      <c r="BN9" s="44">
        <v>341.6873292249824</v>
      </c>
      <c r="BO9" s="63">
        <v>429.2492265661473</v>
      </c>
      <c r="BP9" s="63">
        <v>441.8415748179935</v>
      </c>
      <c r="BQ9" s="63">
        <v>10.89779393315393</v>
      </c>
      <c r="BR9" s="69">
        <v>0.02528820327973624</v>
      </c>
      <c r="BS9" s="63">
        <v>399.1212091548168</v>
      </c>
      <c r="BT9" s="63">
        <v>18.34149876756652</v>
      </c>
      <c r="BU9" s="69">
        <v>0.04816826702481954</v>
      </c>
      <c r="BV9" s="63">
        <v>365.3474519598404</v>
      </c>
      <c r="BW9" s="64">
        <v>8.608991408324414</v>
      </c>
      <c r="BX9" s="191">
        <v>0.02413250142699767</v>
      </c>
      <c r="BY9" s="65">
        <v>442.0902266109239</v>
      </c>
      <c r="BZ9" s="64">
        <v>2.11116129190367</v>
      </c>
      <c r="CA9" s="191">
        <v>0.004798322143743153</v>
      </c>
      <c r="CB9" s="65">
        <v>440.1278242148032</v>
      </c>
      <c r="CC9" s="64">
        <v>7.59625051954157</v>
      </c>
      <c r="CD9" s="191">
        <v>0.01756230291963259</v>
      </c>
      <c r="CE9" s="65">
        <v>415.4355695851365</v>
      </c>
      <c r="CF9" s="64">
        <f>CE9-AZ9</f>
        <v>-1.099185016090473</v>
      </c>
      <c r="CG9" s="191">
        <f>CF9/AZ9</f>
        <v>-0.002638879478719098</v>
      </c>
      <c r="CH9" s="65">
        <v>432.9041874996931</v>
      </c>
      <c r="CI9" s="64">
        <f>CH9-BA9</f>
        <v>3.941243964309194</v>
      </c>
      <c r="CJ9" s="191">
        <f>CI9/BA9</f>
        <v>0.009187842501794313</v>
      </c>
      <c r="CK9" s="65">
        <v>382.4823090821597</v>
      </c>
      <c r="CL9" s="64">
        <f>CK9-BB9</f>
        <v>9.037725163312302</v>
      </c>
      <c r="CM9" s="191">
        <f>CL9/BB9</f>
        <v>0.02420098068760926</v>
      </c>
      <c r="CN9" s="65">
        <v>330.6328137830133</v>
      </c>
      <c r="CO9" s="64">
        <f>CN9-BC9</f>
        <v>-19.99975141572554</v>
      </c>
      <c r="CP9" s="191">
        <f>CO9/BC9</f>
        <v>-0.05703905854948089</v>
      </c>
      <c r="CQ9" s="65">
        <v>330.3625511081547</v>
      </c>
      <c r="CR9" s="64">
        <f>CQ9-BD9</f>
        <v>-21.08571801800974</v>
      </c>
      <c r="CS9" s="191">
        <f>CR9/BD9</f>
        <v>-0.05999664778670541</v>
      </c>
      <c r="CT9" s="65">
        <v>343.459336625486</v>
      </c>
      <c r="CU9" s="64">
        <f>CT9-BE9</f>
        <v>-16.31558551343988</v>
      </c>
      <c r="CV9" s="191">
        <f>CU9/BE9</f>
        <v>-0.04534942406891738</v>
      </c>
      <c r="CW9" s="65">
        <v>335.8812306422387</v>
      </c>
      <c r="CX9" s="64">
        <f>CW9-BF9</f>
        <v>-18.83736748145685</v>
      </c>
      <c r="CY9" s="191">
        <f>CX9/BF9</f>
        <v>-0.05310510241385197</v>
      </c>
      <c r="CZ9" s="65">
        <v>366.6642405943131</v>
      </c>
      <c r="DA9" s="64">
        <f>CZ9-BG9</f>
        <v>-1.449233797031127</v>
      </c>
      <c r="DB9" s="191">
        <f>DA9/BG9</f>
        <v>-0.003936921351296245</v>
      </c>
      <c r="DC9" s="23"/>
      <c r="DD9" s="25"/>
    </row>
    <row r="10" ht="17" customHeight="1">
      <c r="A10" t="s" s="71">
        <v>68</v>
      </c>
      <c r="B10" s="207">
        <v>595.97</v>
      </c>
      <c r="C10" s="74">
        <v>510.3080835539219</v>
      </c>
      <c r="D10" s="44">
        <v>511.0689525176022</v>
      </c>
      <c r="E10" s="44">
        <v>556.0827799918925</v>
      </c>
      <c r="F10" s="73">
        <v>523.9968997011489</v>
      </c>
      <c r="G10" s="74">
        <v>723.7426448254733</v>
      </c>
      <c r="H10" s="44">
        <v>988.0680391965634</v>
      </c>
      <c r="I10" s="73">
        <v>604.9187631460394</v>
      </c>
      <c r="J10" s="75">
        <v>698.8905011952484</v>
      </c>
      <c r="K10" s="74">
        <v>582.6291746466582</v>
      </c>
      <c r="L10" s="44">
        <v>641.0011336473858</v>
      </c>
      <c r="M10" s="44">
        <v>636.3409896565843</v>
      </c>
      <c r="N10" s="73">
        <v>614.1492282590491</v>
      </c>
      <c r="O10" s="75">
        <v>631.0884084785921</v>
      </c>
      <c r="P10" s="75">
        <v>601.0686770945398</v>
      </c>
      <c r="Q10" s="74">
        <v>557.0157823071731</v>
      </c>
      <c r="R10" s="44">
        <v>510.5307938775411</v>
      </c>
      <c r="S10" s="73">
        <v>518.0300773919924</v>
      </c>
      <c r="T10" s="75">
        <v>528.11</v>
      </c>
      <c r="U10" s="75">
        <v>578.7767134383605</v>
      </c>
      <c r="V10" s="74">
        <v>535.7435379943605</v>
      </c>
      <c r="W10" s="44">
        <v>498.989622564874</v>
      </c>
      <c r="X10" s="44">
        <v>455.0123558658926</v>
      </c>
      <c r="Y10" s="73">
        <v>497.3995554389301</v>
      </c>
      <c r="Z10" s="74">
        <v>482.8592653359451</v>
      </c>
      <c r="AA10" s="44">
        <v>513.4880992668217</v>
      </c>
      <c r="AB10" s="73">
        <v>538.8921813657903</v>
      </c>
      <c r="AC10" s="75">
        <v>510.7514024861987</v>
      </c>
      <c r="AD10" s="74">
        <v>504.5850143925098</v>
      </c>
      <c r="AE10" s="44">
        <v>573.6223176193648</v>
      </c>
      <c r="AF10" s="44">
        <v>479.3083619885505</v>
      </c>
      <c r="AG10" s="73">
        <v>543.5654048552759</v>
      </c>
      <c r="AH10" s="75">
        <v>517.2244249950807</v>
      </c>
      <c r="AI10" s="75">
        <v>508.9405961093201</v>
      </c>
      <c r="AJ10" s="74">
        <v>471.0053111941056</v>
      </c>
      <c r="AK10" s="44">
        <v>452.7162512973578</v>
      </c>
      <c r="AL10" s="73">
        <v>513.36</v>
      </c>
      <c r="AM10" s="75">
        <v>480.99</v>
      </c>
      <c r="AN10" s="75">
        <v>501.0144880514829</v>
      </c>
      <c r="AO10" s="74">
        <v>493.4891453735301</v>
      </c>
      <c r="AP10" s="44">
        <v>497.0188163790539</v>
      </c>
      <c r="AQ10" s="44">
        <v>534.5</v>
      </c>
      <c r="AR10" s="73">
        <v>506.4</v>
      </c>
      <c r="AS10" s="75">
        <v>485.983909387426</v>
      </c>
      <c r="AT10" s="74">
        <v>549.859835808283</v>
      </c>
      <c r="AU10" s="44">
        <v>575.85</v>
      </c>
      <c r="AV10" s="73">
        <v>535.74</v>
      </c>
      <c r="AW10" s="75">
        <v>517.8903456295043</v>
      </c>
      <c r="AX10" s="75">
        <v>586.8540880131502</v>
      </c>
      <c r="AY10" s="74">
        <v>622.6768811007637</v>
      </c>
      <c r="AZ10" s="44">
        <v>601.45</v>
      </c>
      <c r="BA10" s="73">
        <v>602.9</v>
      </c>
      <c r="BB10" s="75">
        <v>540.5824905267896</v>
      </c>
      <c r="BC10" s="75">
        <v>487.8487691208116</v>
      </c>
      <c r="BD10" s="75">
        <v>574.1339638205303</v>
      </c>
      <c r="BE10" s="75">
        <v>571.7464686548357</v>
      </c>
      <c r="BF10" s="75">
        <v>549.5798449437647</v>
      </c>
      <c r="BG10" s="75">
        <v>543.255424046812</v>
      </c>
      <c r="BH10" s="75">
        <v>42.24093599532904</v>
      </c>
      <c r="BI10" s="195">
        <v>0.08431080737726784</v>
      </c>
      <c r="BJ10" s="74">
        <v>523.6671532542823</v>
      </c>
      <c r="BK10" s="44">
        <v>513.236479218972</v>
      </c>
      <c r="BL10" s="44">
        <v>514.584819333105</v>
      </c>
      <c r="BM10" s="44">
        <v>517.494468082824</v>
      </c>
      <c r="BN10" s="44">
        <v>510.2882537205492</v>
      </c>
      <c r="BO10" s="44">
        <v>564.3698664668366</v>
      </c>
      <c r="BP10" s="44">
        <v>614.6504492771068</v>
      </c>
      <c r="BQ10" s="44">
        <v>38.80044927710674</v>
      </c>
      <c r="BR10" s="79">
        <v>0.06737943783469086</v>
      </c>
      <c r="BS10" s="44">
        <v>563.2953079953982</v>
      </c>
      <c r="BT10" s="44">
        <v>27.55530799539815</v>
      </c>
      <c r="BU10" s="79">
        <v>0.05143410608765101</v>
      </c>
      <c r="BV10" s="44">
        <v>534.8088524542203</v>
      </c>
      <c r="BW10" s="73">
        <v>16.91850682471602</v>
      </c>
      <c r="BX10" s="195">
        <v>0.03266812553563109</v>
      </c>
      <c r="BY10" s="74">
        <v>552.9320616527575</v>
      </c>
      <c r="BZ10" s="73">
        <v>-33.92202636039269</v>
      </c>
      <c r="CA10" s="195">
        <v>-0.05780316956679796</v>
      </c>
      <c r="CB10" s="74">
        <v>520.8642386890232</v>
      </c>
      <c r="CC10" s="73">
        <v>-101.8126424117405</v>
      </c>
      <c r="CD10" s="195">
        <v>-0.1635079854446448</v>
      </c>
      <c r="CE10" s="74">
        <v>539.5065349765609</v>
      </c>
      <c r="CF10" s="73">
        <f>CE10-AZ10</f>
        <v>-61.9434650234391</v>
      </c>
      <c r="CG10" s="195">
        <f>CF10/AZ10</f>
        <v>-0.1029902153519646</v>
      </c>
      <c r="CH10" s="74">
        <v>537.3005185966604</v>
      </c>
      <c r="CI10" s="73">
        <f>CH10-BA10</f>
        <v>-65.59948140333961</v>
      </c>
      <c r="CJ10" s="195">
        <f>CI10/BA10</f>
        <v>-0.1088065705810908</v>
      </c>
      <c r="CK10" s="74">
        <v>535.5534200341409</v>
      </c>
      <c r="CL10" s="73">
        <f>CK10-BB10</f>
        <v>-5.029070492648657</v>
      </c>
      <c r="CM10" s="195">
        <f>CL10/BB10</f>
        <v>-0.009303058424529997</v>
      </c>
      <c r="CN10" s="74">
        <v>506.1531075957827</v>
      </c>
      <c r="CO10" s="73">
        <f>CN10-BC10</f>
        <v>18.30433847497113</v>
      </c>
      <c r="CP10" s="195">
        <f>CO10/BC10</f>
        <v>0.03752051790139542</v>
      </c>
      <c r="CQ10" s="74">
        <v>475.4831031329643</v>
      </c>
      <c r="CR10" s="73">
        <f>CQ10-BD10</f>
        <v>-98.65086068756602</v>
      </c>
      <c r="CS10" s="195">
        <f>CR10/BD10</f>
        <v>-0.1718255092088638</v>
      </c>
      <c r="CT10" s="74">
        <v>442.8012852597006</v>
      </c>
      <c r="CU10" s="73">
        <f>CT10-BE10</f>
        <v>-128.945183395135</v>
      </c>
      <c r="CV10" s="195">
        <f>CU10/BE10</f>
        <v>-0.2255286048351257</v>
      </c>
      <c r="CW10" s="74">
        <v>463.8512513101351</v>
      </c>
      <c r="CX10" s="73">
        <f>CW10-BF10</f>
        <v>-85.72859363362954</v>
      </c>
      <c r="CY10" s="195">
        <f>CX10/BF10</f>
        <v>-0.1559893333468254</v>
      </c>
      <c r="CZ10" s="74">
        <v>509.0691004116738</v>
      </c>
      <c r="DA10" s="73">
        <f>CZ10-BG10</f>
        <v>-34.18632363513814</v>
      </c>
      <c r="DB10" s="195">
        <f>DA10/BG10</f>
        <v>-0.06292863747310201</v>
      </c>
      <c r="DC10" s="23"/>
      <c r="DD10" s="25"/>
    </row>
    <row r="11" ht="17" customHeight="1">
      <c r="A11" t="s" s="71">
        <v>69</v>
      </c>
      <c r="B11" s="207">
        <v>322.62</v>
      </c>
      <c r="C11" s="74">
        <v>321.5521190276576</v>
      </c>
      <c r="D11" s="44">
        <v>300.0040694674874</v>
      </c>
      <c r="E11" s="44">
        <v>299.9617555453207</v>
      </c>
      <c r="F11" s="73">
        <v>308.0063109758378</v>
      </c>
      <c r="G11" s="74">
        <v>310.0862704729587</v>
      </c>
      <c r="H11" s="44">
        <v>380.0644025833396</v>
      </c>
      <c r="I11" s="73">
        <v>402.8786827529319</v>
      </c>
      <c r="J11" s="75">
        <v>358.097198677077</v>
      </c>
      <c r="K11" s="74">
        <v>326.3780888258293</v>
      </c>
      <c r="L11" s="44">
        <v>426.6743872076198</v>
      </c>
      <c r="M11" s="44">
        <v>368.0059843547322</v>
      </c>
      <c r="N11" s="73">
        <v>393.7727103651986</v>
      </c>
      <c r="O11" s="75">
        <v>395.1521413675121</v>
      </c>
      <c r="P11" s="75">
        <v>342.113562332310</v>
      </c>
      <c r="Q11" s="74">
        <v>313.1359902567166</v>
      </c>
      <c r="R11" s="44">
        <v>304.0030359212185</v>
      </c>
      <c r="S11" s="73">
        <v>316.0011066397833</v>
      </c>
      <c r="T11" s="75">
        <v>311.36</v>
      </c>
      <c r="U11" s="75">
        <v>333.2140375776816</v>
      </c>
      <c r="V11" s="74">
        <v>318.1767717600371</v>
      </c>
      <c r="W11" s="44">
        <v>309.6044599482544</v>
      </c>
      <c r="X11" s="44">
        <v>283.2993054140986</v>
      </c>
      <c r="Y11" s="73">
        <v>304.1456572322342</v>
      </c>
      <c r="Z11" s="74">
        <v>307.2236091989465</v>
      </c>
      <c r="AA11" s="44">
        <v>387.0259442293346</v>
      </c>
      <c r="AB11" s="73">
        <v>403.2916998593838</v>
      </c>
      <c r="AC11" s="75">
        <v>358.0789462091231</v>
      </c>
      <c r="AD11" s="74">
        <v>323.7344973515993</v>
      </c>
      <c r="AE11" s="44">
        <v>414.4944933517588</v>
      </c>
      <c r="AF11" s="44">
        <v>403.9540452419372</v>
      </c>
      <c r="AG11" s="73">
        <v>408.4606055421637</v>
      </c>
      <c r="AH11" s="75">
        <v>408.8945740886472</v>
      </c>
      <c r="AI11" s="75">
        <v>344.0733219834497</v>
      </c>
      <c r="AJ11" s="74">
        <v>304.8381138085464</v>
      </c>
      <c r="AK11" s="44">
        <v>298.3701411043803</v>
      </c>
      <c r="AL11" s="73">
        <v>312.47</v>
      </c>
      <c r="AM11" s="75">
        <v>305.77</v>
      </c>
      <c r="AN11" s="75">
        <v>332.8000140719029</v>
      </c>
      <c r="AO11" s="74">
        <v>318.5618315661577</v>
      </c>
      <c r="AP11" s="44">
        <v>312.6880931902814</v>
      </c>
      <c r="AQ11" s="44">
        <v>301.9</v>
      </c>
      <c r="AR11" s="73">
        <v>311.2</v>
      </c>
      <c r="AS11" s="75">
        <v>300.0440275189079</v>
      </c>
      <c r="AT11" s="74">
        <v>384.4417551746482</v>
      </c>
      <c r="AU11" s="44">
        <v>395.33</v>
      </c>
      <c r="AV11" s="73">
        <v>349.88</v>
      </c>
      <c r="AW11" s="75">
        <v>325.7894024627913</v>
      </c>
      <c r="AX11" s="75">
        <v>395.302440792481</v>
      </c>
      <c r="AY11" s="74">
        <v>393.5655825245186</v>
      </c>
      <c r="AZ11" s="44">
        <v>373.61</v>
      </c>
      <c r="BA11" s="73">
        <v>386.84</v>
      </c>
      <c r="BB11" s="75">
        <v>339.4687590779567</v>
      </c>
      <c r="BC11" s="75">
        <v>316.5991740222665</v>
      </c>
      <c r="BD11" s="75">
        <v>306.9504831707973</v>
      </c>
      <c r="BE11" s="75">
        <v>313.7670152932869</v>
      </c>
      <c r="BF11" s="75">
        <v>312.118607307097</v>
      </c>
      <c r="BG11" s="75">
        <v>331.7527802585039</v>
      </c>
      <c r="BH11" s="75">
        <v>-1.047233813398975</v>
      </c>
      <c r="BI11" s="195">
        <v>-0.003146736085091377</v>
      </c>
      <c r="BJ11" s="74">
        <v>332.1885955303505</v>
      </c>
      <c r="BK11" s="44">
        <v>309.2005886854486</v>
      </c>
      <c r="BL11" s="44">
        <v>300.8621012866352</v>
      </c>
      <c r="BM11" s="44">
        <v>314.2375637052924</v>
      </c>
      <c r="BN11" s="44">
        <v>316.2205743251044</v>
      </c>
      <c r="BO11" s="44">
        <v>400.3928637056846</v>
      </c>
      <c r="BP11" s="44">
        <v>404.9148090252696</v>
      </c>
      <c r="BQ11" s="44">
        <v>9.584809025269578</v>
      </c>
      <c r="BR11" s="79">
        <v>0.02424508391791561</v>
      </c>
      <c r="BS11" s="44">
        <v>368.1430745517158</v>
      </c>
      <c r="BT11" s="44">
        <v>18.26307455171576</v>
      </c>
      <c r="BU11" s="79">
        <v>0.05219810949958775</v>
      </c>
      <c r="BV11" s="44">
        <v>334.1315343094199</v>
      </c>
      <c r="BW11" s="73">
        <v>8.342131846628604</v>
      </c>
      <c r="BX11" s="195">
        <v>0.02560590302682226</v>
      </c>
      <c r="BY11" s="74">
        <v>416.5274246863668</v>
      </c>
      <c r="BZ11" s="73">
        <v>21.22498389388585</v>
      </c>
      <c r="CA11" s="195">
        <v>0.05369302514635414</v>
      </c>
      <c r="CB11" s="74">
        <v>417.5347932864801</v>
      </c>
      <c r="CC11" s="73">
        <v>23.96921076196151</v>
      </c>
      <c r="CD11" s="195">
        <v>0.0609027105678588</v>
      </c>
      <c r="CE11" s="74">
        <v>388.2546208596922</v>
      </c>
      <c r="CF11" s="73">
        <f>CE11-AZ11</f>
        <v>14.64462085969222</v>
      </c>
      <c r="CG11" s="195">
        <f>CF11/AZ11</f>
        <v>0.03919761478464769</v>
      </c>
      <c r="CH11" s="74">
        <v>407.6034466256172</v>
      </c>
      <c r="CI11" s="73">
        <f>CH11-BA11</f>
        <v>20.76344662561723</v>
      </c>
      <c r="CJ11" s="195">
        <f>CI11/BA11</f>
        <v>0.053674507873067</v>
      </c>
      <c r="CK11" s="74">
        <v>352.107908363905</v>
      </c>
      <c r="CL11" s="73">
        <f>CK11-BB11</f>
        <v>12.63914928594824</v>
      </c>
      <c r="CM11" s="195">
        <f>CL11/BB11</f>
        <v>0.03723214271698486</v>
      </c>
      <c r="CN11" s="74">
        <v>304.4769527772518</v>
      </c>
      <c r="CO11" s="73">
        <f>CN11-BC11</f>
        <v>-12.12222124501477</v>
      </c>
      <c r="CP11" s="195">
        <f>CO11/BC11</f>
        <v>-0.03828885935173732</v>
      </c>
      <c r="CQ11" s="74">
        <v>300.0033720158455</v>
      </c>
      <c r="CR11" s="73">
        <f>CQ11-BD11</f>
        <v>-6.94711115495187</v>
      </c>
      <c r="CS11" s="195">
        <f>CR11/BD11</f>
        <v>-0.02263267704676089</v>
      </c>
      <c r="CT11" s="74">
        <v>312.4220977166887</v>
      </c>
      <c r="CU11" s="73">
        <f>CT11-BE11</f>
        <v>-1.34491757659822</v>
      </c>
      <c r="CV11" s="195">
        <f>CU11/BE11</f>
        <v>-0.004286357427791089</v>
      </c>
      <c r="CW11" s="74">
        <v>306.1112105432804</v>
      </c>
      <c r="CX11" s="73">
        <f>CW11-BF11</f>
        <v>-6.00739676381653</v>
      </c>
      <c r="CY11" s="195">
        <f>CX11/BF11</f>
        <v>-0.01924715996795983</v>
      </c>
      <c r="CZ11" s="74">
        <v>336.7838530887651</v>
      </c>
      <c r="DA11" s="73">
        <f>CZ11-BG11</f>
        <v>5.03107283026111</v>
      </c>
      <c r="DB11" s="195">
        <f>DA11/BG11</f>
        <v>0.01516512635204101</v>
      </c>
      <c r="DC11" s="23"/>
      <c r="DD11" s="25"/>
    </row>
    <row r="12" ht="17" customHeight="1">
      <c r="A12" t="s" s="61">
        <v>70</v>
      </c>
      <c r="B12" s="203">
        <v>337.114</v>
      </c>
      <c r="C12" s="65">
        <v>316.0671072688914</v>
      </c>
      <c r="D12" s="63">
        <v>314.9547037442989</v>
      </c>
      <c r="E12" s="63">
        <v>315.7833340428701</v>
      </c>
      <c r="F12" s="64">
        <v>315.6241799694455</v>
      </c>
      <c r="G12" s="65">
        <v>320.1038280130944</v>
      </c>
      <c r="H12" s="63">
        <v>378.7274653471549</v>
      </c>
      <c r="I12" s="64">
        <v>409.5572312235002</v>
      </c>
      <c r="J12" s="149">
        <v>363.0713687667971</v>
      </c>
      <c r="K12" s="65">
        <v>332.279831311774</v>
      </c>
      <c r="L12" s="63">
        <v>406.4301226879716</v>
      </c>
      <c r="M12" s="63">
        <v>427.1620124801491</v>
      </c>
      <c r="N12" s="64">
        <v>404.2550256292861</v>
      </c>
      <c r="O12" s="149">
        <v>427.6531427734045</v>
      </c>
      <c r="P12" s="149">
        <v>354.1916786078393</v>
      </c>
      <c r="Q12" s="65">
        <v>335.4644250816019</v>
      </c>
      <c r="R12" s="63">
        <v>320.4749021188305</v>
      </c>
      <c r="S12" s="64">
        <v>314.7179306352296</v>
      </c>
      <c r="T12" s="149">
        <v>322.011345183198</v>
      </c>
      <c r="U12" s="149">
        <v>341.4436414723615</v>
      </c>
      <c r="V12" s="65">
        <v>323.759019881609</v>
      </c>
      <c r="W12" s="63">
        <v>325.4307155514362</v>
      </c>
      <c r="X12" s="63">
        <v>311.9595222897893</v>
      </c>
      <c r="Y12" s="64">
        <v>320.9245820075766</v>
      </c>
      <c r="Z12" s="65">
        <v>328.8349902392902</v>
      </c>
      <c r="AA12" s="63">
        <v>388.7172438943027</v>
      </c>
      <c r="AB12" s="64">
        <v>420.1191654733765</v>
      </c>
      <c r="AC12" s="149">
        <v>371.5223000617131</v>
      </c>
      <c r="AD12" s="65">
        <v>339.0281394652392</v>
      </c>
      <c r="AE12" s="63">
        <v>421.2077454345496</v>
      </c>
      <c r="AF12" s="63">
        <v>422.1812433169586</v>
      </c>
      <c r="AG12" s="64">
        <v>408.9222932812387</v>
      </c>
      <c r="AH12" s="149">
        <v>417.5845614497911</v>
      </c>
      <c r="AI12" s="149">
        <v>356.7847397358793</v>
      </c>
      <c r="AJ12" s="65">
        <v>332.4513674925324</v>
      </c>
      <c r="AK12" s="63">
        <v>305.4693265268396</v>
      </c>
      <c r="AL12" s="64">
        <v>314.6698461521954</v>
      </c>
      <c r="AM12" s="149">
        <v>315.870504234890</v>
      </c>
      <c r="AN12" s="149">
        <v>345.0415851713213</v>
      </c>
      <c r="AO12" s="65">
        <v>318.4094180930325</v>
      </c>
      <c r="AP12" s="63">
        <v>323.279636940170</v>
      </c>
      <c r="AQ12" s="63">
        <v>323.2531903882161</v>
      </c>
      <c r="AR12" s="64">
        <v>321.5257557209023</v>
      </c>
      <c r="AS12" s="65">
        <v>334.4162944005357</v>
      </c>
      <c r="AT12" s="63">
        <v>384.7976085327599</v>
      </c>
      <c r="AU12" s="63">
        <v>404.6919290357659</v>
      </c>
      <c r="AV12" s="64">
        <v>367.460821103975</v>
      </c>
      <c r="AW12" s="149">
        <v>338.8571717773361</v>
      </c>
      <c r="AX12" s="65">
        <v>425.385735634113</v>
      </c>
      <c r="AY12" s="63">
        <v>412.021737110884</v>
      </c>
      <c r="AZ12" s="63">
        <v>392.0268899223968</v>
      </c>
      <c r="BA12" s="64">
        <v>409.1237716956315</v>
      </c>
      <c r="BB12" s="149">
        <v>353.6916403582205</v>
      </c>
      <c r="BC12" s="149">
        <v>337.2973899145643</v>
      </c>
      <c r="BD12" s="149">
        <v>313.629736566176</v>
      </c>
      <c r="BE12" s="149">
        <v>310.2827918403219</v>
      </c>
      <c r="BF12" s="149">
        <v>318.5669361653196</v>
      </c>
      <c r="BG12" s="149">
        <v>343.9332820746682</v>
      </c>
      <c r="BH12" s="149">
        <v>-1.108303096653117</v>
      </c>
      <c r="BI12" s="191">
        <v>-0.003212085569635956</v>
      </c>
      <c r="BJ12" s="74">
        <v>316.3585171090031</v>
      </c>
      <c r="BK12" s="44">
        <v>316.4110915882344</v>
      </c>
      <c r="BL12" s="44">
        <v>320.5049591244538</v>
      </c>
      <c r="BM12" s="44">
        <v>317.7237250320104</v>
      </c>
      <c r="BN12" s="44">
        <v>327.2922778288208</v>
      </c>
      <c r="BO12" s="63">
        <v>386.1620414334391</v>
      </c>
      <c r="BP12" s="63">
        <v>387.3150887439745</v>
      </c>
      <c r="BQ12" s="63">
        <v>-17.37684029179138</v>
      </c>
      <c r="BR12" s="69">
        <v>-0.04293844044084123</v>
      </c>
      <c r="BS12" s="63">
        <v>364.9671831849318</v>
      </c>
      <c r="BT12" s="63">
        <v>-2.493637919043238</v>
      </c>
      <c r="BU12" s="69">
        <v>-0.006786132767981948</v>
      </c>
      <c r="BV12" s="63">
        <v>336.0819222910338</v>
      </c>
      <c r="BW12" s="64">
        <v>-2.7752494863023</v>
      </c>
      <c r="BX12" s="191">
        <v>-0.008190027296001644</v>
      </c>
      <c r="BY12" s="65">
        <v>412.5843658483347</v>
      </c>
      <c r="BZ12" s="64">
        <v>-12.80136978577832</v>
      </c>
      <c r="CA12" s="191">
        <v>-0.03009355677311465</v>
      </c>
      <c r="CB12" s="65">
        <v>401.8097248046049</v>
      </c>
      <c r="CC12" s="64">
        <v>-10.21201230627912</v>
      </c>
      <c r="CD12" s="191">
        <v>-0.0247851299736908</v>
      </c>
      <c r="CE12" s="65">
        <v>389.609457888212</v>
      </c>
      <c r="CF12" s="64">
        <f>CE12-AZ12</f>
        <v>-2.417432034184742</v>
      </c>
      <c r="CG12" s="191">
        <f>CF12/AZ12</f>
        <v>-0.006166495453062625</v>
      </c>
      <c r="CH12" s="65">
        <v>400.390936105873</v>
      </c>
      <c r="CI12" s="64">
        <f>CH12-BA12</f>
        <v>-8.732835589758452</v>
      </c>
      <c r="CJ12" s="191">
        <f>CI12/BA12</f>
        <v>-0.02134521676304662</v>
      </c>
      <c r="CK12" s="65">
        <v>351.7957347209106</v>
      </c>
      <c r="CL12" s="64">
        <f>CK12-BB12</f>
        <v>-1.895905637309852</v>
      </c>
      <c r="CM12" s="191">
        <f>CL12/BB12</f>
        <v>-0.005360334882073181</v>
      </c>
      <c r="CN12" s="65">
        <v>339.1055560157354</v>
      </c>
      <c r="CO12" s="64">
        <f>CN12-BC12</f>
        <v>1.808166101171139</v>
      </c>
      <c r="CP12" s="191">
        <f>CO12/BC12</f>
        <v>0.005360747385650207</v>
      </c>
      <c r="CQ12" s="65">
        <v>318.7130606892933</v>
      </c>
      <c r="CR12" s="64">
        <f>CQ12-BD12</f>
        <v>5.083324123117279</v>
      </c>
      <c r="CS12" s="191">
        <f>CR12/BD12</f>
        <v>0.01620804257521256</v>
      </c>
      <c r="CT12" s="65">
        <v>329.5171158977855</v>
      </c>
      <c r="CU12" s="64">
        <f>CT12-BE12</f>
        <v>19.23432405746365</v>
      </c>
      <c r="CV12" s="191">
        <f>CU12/BE12</f>
        <v>0.06198965770348633</v>
      </c>
      <c r="CW12" s="65">
        <v>328.6157913213507</v>
      </c>
      <c r="CX12" s="64">
        <f>CW12-BF12</f>
        <v>10.0488551560311</v>
      </c>
      <c r="CY12" s="191">
        <f>CX12/BF12</f>
        <v>0.0315439363450332</v>
      </c>
      <c r="CZ12" s="65">
        <v>343.8128646479425</v>
      </c>
      <c r="DA12" s="64">
        <f>CZ12-BG12</f>
        <v>-0.1204174267256803</v>
      </c>
      <c r="DB12" s="191">
        <f>DA12/BG12</f>
        <v>-0.0003501185636914826</v>
      </c>
      <c r="DC12" s="23"/>
      <c r="DD12" s="25"/>
    </row>
    <row r="13" ht="17" customHeight="1">
      <c r="A13" t="s" s="71">
        <v>71</v>
      </c>
      <c r="B13" s="207">
        <v>353.83</v>
      </c>
      <c r="C13" s="74">
        <v>323.4339066096482</v>
      </c>
      <c r="D13" s="44">
        <v>322.7922626626023</v>
      </c>
      <c r="E13" s="44">
        <v>327.8788265499225</v>
      </c>
      <c r="F13" s="73">
        <v>324.5884662248665</v>
      </c>
      <c r="G13" s="74">
        <v>333.2153393598579</v>
      </c>
      <c r="H13" s="44">
        <v>362.6314018692642</v>
      </c>
      <c r="I13" s="73">
        <v>397.453061465045</v>
      </c>
      <c r="J13" s="75">
        <v>359.0759245758654</v>
      </c>
      <c r="K13" s="74">
        <v>336.2152613335271</v>
      </c>
      <c r="L13" s="44">
        <v>424.8301794647257</v>
      </c>
      <c r="M13" s="44">
        <v>500.5204172414426</v>
      </c>
      <c r="N13" s="73">
        <v>454.8047656873702</v>
      </c>
      <c r="O13" s="75">
        <v>459.3087762349148</v>
      </c>
      <c r="P13" s="75">
        <v>363.6064980832977</v>
      </c>
      <c r="Q13" s="74">
        <v>347.7499608919808</v>
      </c>
      <c r="R13" s="44">
        <v>328.9637580509126</v>
      </c>
      <c r="S13" s="73">
        <v>321.0005872533385</v>
      </c>
      <c r="T13" s="75">
        <v>329.91</v>
      </c>
      <c r="U13" s="75">
        <v>353.0323912174885</v>
      </c>
      <c r="V13" s="74">
        <v>331.5586615897195</v>
      </c>
      <c r="W13" s="44">
        <v>324.1382921186557</v>
      </c>
      <c r="X13" s="44">
        <v>323.7974553395276</v>
      </c>
      <c r="Y13" s="73">
        <v>326.8948805478428</v>
      </c>
      <c r="Z13" s="74">
        <v>350.9638706788041</v>
      </c>
      <c r="AA13" s="44">
        <v>390.3026362929218</v>
      </c>
      <c r="AB13" s="73">
        <v>440.859497674861</v>
      </c>
      <c r="AC13" s="75">
        <v>386.4511153037635</v>
      </c>
      <c r="AD13" s="74">
        <v>345.6609943387512</v>
      </c>
      <c r="AE13" s="44">
        <v>455.8157368224389</v>
      </c>
      <c r="AF13" s="44">
        <v>533.490271229946</v>
      </c>
      <c r="AG13" s="73">
        <v>441.5824761121074</v>
      </c>
      <c r="AH13" s="75">
        <v>477.0537552225473</v>
      </c>
      <c r="AI13" s="75">
        <v>374.8011402243076</v>
      </c>
      <c r="AJ13" s="74">
        <v>353.1725098596714</v>
      </c>
      <c r="AK13" s="44">
        <v>316.3208153899208</v>
      </c>
      <c r="AL13" s="73">
        <v>326.52</v>
      </c>
      <c r="AM13" s="75">
        <v>329.54</v>
      </c>
      <c r="AN13" s="75">
        <v>361.711097552482</v>
      </c>
      <c r="AO13" s="74">
        <v>330.7443646109315</v>
      </c>
      <c r="AP13" s="44">
        <v>345.502062853402</v>
      </c>
      <c r="AQ13" s="44">
        <v>328.58</v>
      </c>
      <c r="AR13" s="73">
        <v>334.9</v>
      </c>
      <c r="AS13" s="75">
        <v>342.3403176063095</v>
      </c>
      <c r="AT13" s="74">
        <v>426.3878626609737</v>
      </c>
      <c r="AU13" s="44">
        <v>395.37</v>
      </c>
      <c r="AV13" s="73">
        <v>384.34</v>
      </c>
      <c r="AW13" s="75">
        <v>352.0657776988114</v>
      </c>
      <c r="AX13" s="75">
        <v>469.8744299725586</v>
      </c>
      <c r="AY13" s="74">
        <v>427.0664931741714</v>
      </c>
      <c r="AZ13" s="44">
        <v>452.29</v>
      </c>
      <c r="BA13" s="73">
        <v>449.45</v>
      </c>
      <c r="BB13" s="75">
        <v>374.1446742314973</v>
      </c>
      <c r="BC13" s="75">
        <v>359.8174941580633</v>
      </c>
      <c r="BD13" s="75">
        <v>328.7252833817819</v>
      </c>
      <c r="BE13" s="75">
        <v>312.1116527877415</v>
      </c>
      <c r="BF13" s="75">
        <v>329.6562486186721</v>
      </c>
      <c r="BG13" s="75">
        <v>361.6061668554598</v>
      </c>
      <c r="BH13" s="75">
        <v>-0.1049306970222119</v>
      </c>
      <c r="BI13" s="195">
        <v>-0.0002900953211892736</v>
      </c>
      <c r="BJ13" s="74">
        <v>330.0311971764726</v>
      </c>
      <c r="BK13" s="44">
        <v>331.0033124243066</v>
      </c>
      <c r="BL13" s="44">
        <v>359.3647005661442</v>
      </c>
      <c r="BM13" s="44">
        <v>338.7719719924988</v>
      </c>
      <c r="BN13" s="44">
        <v>379.8658295678577</v>
      </c>
      <c r="BO13" s="44">
        <v>424.9794296214132</v>
      </c>
      <c r="BP13" s="44">
        <v>409.0216910429693</v>
      </c>
      <c r="BQ13" s="44">
        <v>13.65169104296928</v>
      </c>
      <c r="BR13" s="79">
        <v>0.03452889962053083</v>
      </c>
      <c r="BS13" s="44">
        <v>402.1969982165179</v>
      </c>
      <c r="BT13" s="44">
        <v>17.85699821651792</v>
      </c>
      <c r="BU13" s="79">
        <v>0.04646146176957362</v>
      </c>
      <c r="BV13" s="44">
        <v>360.1560555653766</v>
      </c>
      <c r="BW13" s="73">
        <v>8.090277866565202</v>
      </c>
      <c r="BX13" s="195">
        <v>0.02297944980465085</v>
      </c>
      <c r="BY13" s="74">
        <v>471.4930066601606</v>
      </c>
      <c r="BZ13" s="73">
        <v>1.618576687602001</v>
      </c>
      <c r="CA13" s="195">
        <v>0.003444700507955984</v>
      </c>
      <c r="CB13" s="74">
        <v>451.951272468390</v>
      </c>
      <c r="CC13" s="73">
        <v>24.88477929421856</v>
      </c>
      <c r="CD13" s="195">
        <v>0.05826909788511493</v>
      </c>
      <c r="CE13" s="74">
        <v>437.194661323916</v>
      </c>
      <c r="CF13" s="73">
        <f>CE13-AZ13</f>
        <v>-15.09533867608405</v>
      </c>
      <c r="CG13" s="195">
        <f>CF13/AZ13</f>
        <v>-0.03337535359190796</v>
      </c>
      <c r="CH13" s="74">
        <v>454.5288651879202</v>
      </c>
      <c r="CI13" s="73">
        <f>CH13-BA13</f>
        <v>5.078865187920201</v>
      </c>
      <c r="CJ13" s="195">
        <f>CI13/BA13</f>
        <v>0.01130017841343909</v>
      </c>
      <c r="CK13" s="74">
        <v>379.8379160702314</v>
      </c>
      <c r="CL13" s="73">
        <f>CK13-BB13</f>
        <v>5.693241838734082</v>
      </c>
      <c r="CM13" s="195">
        <f>CL13/BB13</f>
        <v>0.01521668549853916</v>
      </c>
      <c r="CN13" s="74">
        <v>359.2994461132242</v>
      </c>
      <c r="CO13" s="73">
        <f>CN13-BC13</f>
        <v>-0.5180480448390767</v>
      </c>
      <c r="CP13" s="195">
        <f>CO13/BC13</f>
        <v>-0.001439752244540686</v>
      </c>
      <c r="CQ13" s="74">
        <v>330.0543043241505</v>
      </c>
      <c r="CR13" s="73">
        <f>CQ13-BD13</f>
        <v>1.329020942368629</v>
      </c>
      <c r="CS13" s="195">
        <f>CR13/BD13</f>
        <v>0.004042953218250337</v>
      </c>
      <c r="CT13" s="74">
        <v>328.5038007673366</v>
      </c>
      <c r="CU13" s="73">
        <f>CT13-BE13</f>
        <v>16.39214797959505</v>
      </c>
      <c r="CV13" s="195">
        <f>CU13/BE13</f>
        <v>0.05252014089567779</v>
      </c>
      <c r="CW13" s="74">
        <v>335.6732933661647</v>
      </c>
      <c r="CX13" s="73">
        <f>CW13-BF13</f>
        <v>6.017044747492605</v>
      </c>
      <c r="CY13" s="195">
        <f>CX13/BF13</f>
        <v>0.01825248201029184</v>
      </c>
      <c r="CZ13" s="74">
        <v>366.1100686552027</v>
      </c>
      <c r="DA13" s="73">
        <f>CZ13-BG13</f>
        <v>4.503901799742891</v>
      </c>
      <c r="DB13" s="195">
        <f>DA13/BG13</f>
        <v>0.01245526822429214</v>
      </c>
      <c r="DC13" s="23"/>
      <c r="DD13" s="25"/>
    </row>
    <row r="14" ht="17" customHeight="1">
      <c r="A14" t="s" s="71">
        <v>72</v>
      </c>
      <c r="B14" s="207">
        <v>289.68</v>
      </c>
      <c r="C14" s="74">
        <v>277.0202619944448</v>
      </c>
      <c r="D14" s="44">
        <v>277.9402085514872</v>
      </c>
      <c r="E14" s="44">
        <v>276.7892180585719</v>
      </c>
      <c r="F14" s="73">
        <v>277.2519950892299</v>
      </c>
      <c r="G14" s="74">
        <v>278.9117948731604</v>
      </c>
      <c r="H14" s="44">
        <v>337.4554926989705</v>
      </c>
      <c r="I14" s="73">
        <v>356.8808465222432</v>
      </c>
      <c r="J14" s="75">
        <v>316.0038563484125</v>
      </c>
      <c r="K14" s="74">
        <v>289.9539042385505</v>
      </c>
      <c r="L14" s="44">
        <v>352.8148972911998</v>
      </c>
      <c r="M14" s="44">
        <v>334.1299416207308</v>
      </c>
      <c r="N14" s="73">
        <v>355.0034237728423</v>
      </c>
      <c r="O14" s="75">
        <v>348.5443960662247</v>
      </c>
      <c r="P14" s="75">
        <v>302.4300018520299</v>
      </c>
      <c r="Q14" s="74">
        <v>295.8801966798867</v>
      </c>
      <c r="R14" s="44">
        <v>287.1139438898258</v>
      </c>
      <c r="S14" s="73">
        <v>274.8567014911264</v>
      </c>
      <c r="T14" s="75">
        <v>284.46</v>
      </c>
      <c r="U14" s="75">
        <v>296.4502251660203</v>
      </c>
      <c r="V14" s="74">
        <v>276.2402351919717</v>
      </c>
      <c r="W14" s="44">
        <v>283.2885487959198</v>
      </c>
      <c r="X14" s="44">
        <v>267.9971566562571</v>
      </c>
      <c r="Y14" s="73">
        <v>276.1524292012416</v>
      </c>
      <c r="Z14" s="74">
        <v>285.5917834803558</v>
      </c>
      <c r="AA14" s="44">
        <v>369.2996980101659</v>
      </c>
      <c r="AB14" s="73">
        <v>354.1195472451866</v>
      </c>
      <c r="AC14" s="75">
        <v>329.6077102189893</v>
      </c>
      <c r="AD14" s="74">
        <v>294.5623623667095</v>
      </c>
      <c r="AE14" s="44">
        <v>351.2012461643943</v>
      </c>
      <c r="AF14" s="44">
        <v>365.929921079164</v>
      </c>
      <c r="AG14" s="73">
        <v>354.3512623285374</v>
      </c>
      <c r="AH14" s="75">
        <v>358.5992634107609</v>
      </c>
      <c r="AI14" s="75">
        <v>308.935727081192</v>
      </c>
      <c r="AJ14" s="74">
        <v>283.9940912977887</v>
      </c>
      <c r="AK14" s="44">
        <v>268.4418120530983</v>
      </c>
      <c r="AL14" s="73">
        <v>282.99</v>
      </c>
      <c r="AM14" s="75">
        <v>278.47</v>
      </c>
      <c r="AN14" s="75">
        <v>299.0279723039563</v>
      </c>
      <c r="AO14" s="74">
        <v>277.9893120316654</v>
      </c>
      <c r="AP14" s="44">
        <v>283.1572279150897</v>
      </c>
      <c r="AQ14" s="44">
        <v>300.66</v>
      </c>
      <c r="AR14" s="73">
        <v>287.9</v>
      </c>
      <c r="AS14" s="75">
        <v>312.5169359693871</v>
      </c>
      <c r="AT14" s="74">
        <v>355.4388725202507</v>
      </c>
      <c r="AU14" s="44">
        <v>349.72</v>
      </c>
      <c r="AV14" s="73">
        <v>333.38</v>
      </c>
      <c r="AW14" s="75">
        <v>303.0496898309006</v>
      </c>
      <c r="AX14" s="75">
        <v>350.925530847814</v>
      </c>
      <c r="AY14" s="74">
        <v>328.1616688631159</v>
      </c>
      <c r="AZ14" s="44">
        <v>279.35</v>
      </c>
      <c r="BA14" s="73">
        <v>322.7</v>
      </c>
      <c r="BB14" s="75">
        <v>306.2105101551211</v>
      </c>
      <c r="BC14" s="75">
        <v>291.6930456298185</v>
      </c>
      <c r="BD14" s="75">
        <v>281.1687270116759</v>
      </c>
      <c r="BE14" s="75">
        <v>275.1804934528532</v>
      </c>
      <c r="BF14" s="75">
        <v>281.5425747115081</v>
      </c>
      <c r="BG14" s="75">
        <v>299.080152909016</v>
      </c>
      <c r="BH14" s="75">
        <v>0.05218060505973199</v>
      </c>
      <c r="BI14" s="195">
        <v>0.0001745007487349424</v>
      </c>
      <c r="BJ14" s="74">
        <v>271.4397001661998</v>
      </c>
      <c r="BK14" s="44">
        <v>270.8414119262179</v>
      </c>
      <c r="BL14" s="44">
        <v>284.5685358219091</v>
      </c>
      <c r="BM14" s="44">
        <v>275.8971961557327</v>
      </c>
      <c r="BN14" s="44">
        <v>282.5307486515327</v>
      </c>
      <c r="BO14" s="44">
        <v>351.3490760736212</v>
      </c>
      <c r="BP14" s="44">
        <v>333.5721651714716</v>
      </c>
      <c r="BQ14" s="44">
        <v>-16.14783482852846</v>
      </c>
      <c r="BR14" s="79">
        <v>-0.04617360982651395</v>
      </c>
      <c r="BS14" s="44">
        <v>320.6393350227344</v>
      </c>
      <c r="BT14" s="44">
        <v>-12.74066497726557</v>
      </c>
      <c r="BU14" s="79">
        <v>-0.03821664460155248</v>
      </c>
      <c r="BV14" s="44">
        <v>293.7767037824278</v>
      </c>
      <c r="BW14" s="73">
        <v>-9.272986048472831</v>
      </c>
      <c r="BX14" s="195">
        <v>-0.03059889635144351</v>
      </c>
      <c r="BY14" s="74">
        <v>336.6491649781511</v>
      </c>
      <c r="BZ14" s="73">
        <v>-14.27636586966287</v>
      </c>
      <c r="CA14" s="195">
        <v>-0.04068203825230973</v>
      </c>
      <c r="CB14" s="74">
        <v>330.1404870510772</v>
      </c>
      <c r="CC14" s="73">
        <v>1.978818187961281</v>
      </c>
      <c r="CD14" s="195">
        <v>0.006030010131337714</v>
      </c>
      <c r="CE14" s="74">
        <v>336.4566613002586</v>
      </c>
      <c r="CF14" s="73">
        <f>CE14-AZ14</f>
        <v>57.10666130025857</v>
      </c>
      <c r="CG14" s="195">
        <f>CF14/AZ14</f>
        <v>0.2044269242894525</v>
      </c>
      <c r="CH14" s="74">
        <v>334.6340961530207</v>
      </c>
      <c r="CI14" s="73">
        <f>CH14-BA14</f>
        <v>11.93409615302068</v>
      </c>
      <c r="CJ14" s="195">
        <f>CI14/BA14</f>
        <v>0.03698201472891439</v>
      </c>
      <c r="CK14" s="74">
        <v>302.9951237636777</v>
      </c>
      <c r="CL14" s="73">
        <f>CK14-BB14</f>
        <v>-3.21538639144336</v>
      </c>
      <c r="CM14" s="195">
        <f>CL14/BB14</f>
        <v>-0.01050057488168678</v>
      </c>
      <c r="CN14" s="74">
        <v>307.1605164371128</v>
      </c>
      <c r="CO14" s="73">
        <f>CN14-BC14</f>
        <v>15.46747080729432</v>
      </c>
      <c r="CP14" s="195">
        <f>CO14/BC14</f>
        <v>0.05302653264803495</v>
      </c>
      <c r="CQ14" s="74">
        <v>292.3515007961437</v>
      </c>
      <c r="CR14" s="73">
        <f>CQ14-BD14</f>
        <v>11.18277378446783</v>
      </c>
      <c r="CS14" s="195">
        <f>CR14/BD14</f>
        <v>0.03977246653040276</v>
      </c>
      <c r="CT14" s="74">
        <v>299.2779069336985</v>
      </c>
      <c r="CU14" s="73">
        <f>CT14-BE14</f>
        <v>24.09741348084532</v>
      </c>
      <c r="CV14" s="195">
        <f>CU14/BE14</f>
        <v>0.08756948277285484</v>
      </c>
      <c r="CW14" s="74">
        <v>299.0643140200156</v>
      </c>
      <c r="CX14" s="73">
        <f>CW14-BF14</f>
        <v>17.52173930850751</v>
      </c>
      <c r="CY14" s="195">
        <f>CX14/BF14</f>
        <v>0.06223477684134179</v>
      </c>
      <c r="CZ14" s="74">
        <v>301.597142285385</v>
      </c>
      <c r="DA14" s="73">
        <f>CZ14-BG14</f>
        <v>2.516989376368997</v>
      </c>
      <c r="DB14" s="195">
        <f>DA14/BG14</f>
        <v>0.008415768655617537</v>
      </c>
      <c r="DC14" s="23"/>
      <c r="DD14" s="25"/>
    </row>
    <row r="15" ht="17" customHeight="1">
      <c r="A15" t="s" s="71">
        <v>73</v>
      </c>
      <c r="B15" s="207">
        <v>347.51</v>
      </c>
      <c r="C15" s="74">
        <v>338.8239542762925</v>
      </c>
      <c r="D15" s="44">
        <v>341.0706908179185</v>
      </c>
      <c r="E15" s="44">
        <v>337.7896871230587</v>
      </c>
      <c r="F15" s="73">
        <v>339.2685713402759</v>
      </c>
      <c r="G15" s="74">
        <v>344.0770985061893</v>
      </c>
      <c r="H15" s="44">
        <v>379.0063051923648</v>
      </c>
      <c r="I15" s="73">
        <v>441.5419201538546</v>
      </c>
      <c r="J15" s="75">
        <v>379.0652753749358</v>
      </c>
      <c r="K15" s="74">
        <v>352.1725225845788</v>
      </c>
      <c r="L15" s="44">
        <v>465.5874060634872</v>
      </c>
      <c r="M15" s="44">
        <v>439.0106451787282</v>
      </c>
      <c r="N15" s="73">
        <v>407.1944210392133</v>
      </c>
      <c r="O15" s="75">
        <v>438.1038907479655</v>
      </c>
      <c r="P15" s="75">
        <v>370.0462416282363</v>
      </c>
      <c r="Q15" s="74">
        <v>341.6371087301484</v>
      </c>
      <c r="R15" s="44">
        <v>331.7340234869071</v>
      </c>
      <c r="S15" s="73">
        <v>337.1349114773135</v>
      </c>
      <c r="T15" s="75">
        <v>336.46</v>
      </c>
      <c r="U15" s="75">
        <v>359.9539431052841</v>
      </c>
      <c r="V15" s="74">
        <v>342.5005933604302</v>
      </c>
      <c r="W15" s="44">
        <v>341.9396442912283</v>
      </c>
      <c r="X15" s="44">
        <v>335.051439209795</v>
      </c>
      <c r="Y15" s="73">
        <v>340.1944174480853</v>
      </c>
      <c r="Z15" s="74">
        <v>347.7866823300703</v>
      </c>
      <c r="AA15" s="44">
        <v>398.3518067550675</v>
      </c>
      <c r="AB15" s="73">
        <v>465.4092308522351</v>
      </c>
      <c r="AC15" s="75">
        <v>390.2255069296895</v>
      </c>
      <c r="AD15" s="74">
        <v>352.6634696000455</v>
      </c>
      <c r="AE15" s="44">
        <v>480.8784469568978</v>
      </c>
      <c r="AF15" s="44">
        <v>420.4475953014223</v>
      </c>
      <c r="AG15" s="73">
        <v>413.5421671032659</v>
      </c>
      <c r="AH15" s="75">
        <v>422.0263364717961</v>
      </c>
      <c r="AI15" s="75">
        <v>365.5911430338533</v>
      </c>
      <c r="AJ15" s="74">
        <v>348.6104179443676</v>
      </c>
      <c r="AK15" s="44">
        <v>330.8967073908102</v>
      </c>
      <c r="AL15" s="73">
        <v>335</v>
      </c>
      <c r="AM15" s="75">
        <v>336.81</v>
      </c>
      <c r="AN15" s="75">
        <v>356.9109583814439</v>
      </c>
      <c r="AO15" s="74">
        <v>343.6707049678519</v>
      </c>
      <c r="AP15" s="44">
        <v>346.8208630719209</v>
      </c>
      <c r="AQ15" s="44">
        <v>341.1</v>
      </c>
      <c r="AR15" s="73">
        <v>344</v>
      </c>
      <c r="AS15" s="75">
        <v>349.9998631442284</v>
      </c>
      <c r="AT15" s="74">
        <v>362.1202396401545</v>
      </c>
      <c r="AU15" s="44">
        <v>426.04</v>
      </c>
      <c r="AV15" s="73">
        <v>371.76</v>
      </c>
      <c r="AW15" s="75">
        <v>352.1586065778253</v>
      </c>
      <c r="AX15" s="75">
        <v>448.500449678171</v>
      </c>
      <c r="AY15" s="74">
        <v>441.0319596831552</v>
      </c>
      <c r="AZ15" s="44">
        <v>411.12</v>
      </c>
      <c r="BA15" s="73">
        <v>434.88</v>
      </c>
      <c r="BB15" s="75">
        <v>370.0485696817635</v>
      </c>
      <c r="BC15" s="75">
        <v>364.8083972630624</v>
      </c>
      <c r="BD15" s="75">
        <v>341.708697302544</v>
      </c>
      <c r="BE15" s="75">
        <v>341.6422855418112</v>
      </c>
      <c r="BF15" s="75">
        <v>347.0618285943085</v>
      </c>
      <c r="BG15" s="75">
        <v>363.3528421057945</v>
      </c>
      <c r="BH15" s="75">
        <v>6.441883724350589</v>
      </c>
      <c r="BI15" s="195">
        <v>0.018048993938331</v>
      </c>
      <c r="BJ15" s="74">
        <v>343.6035683243511</v>
      </c>
      <c r="BK15" s="44">
        <v>345.9375210506893</v>
      </c>
      <c r="BL15" s="44">
        <v>341.4753893656631</v>
      </c>
      <c r="BM15" s="44">
        <v>343.8502572292128</v>
      </c>
      <c r="BN15" s="44">
        <v>346.8310343823578</v>
      </c>
      <c r="BO15" s="44">
        <v>361.5684782807978</v>
      </c>
      <c r="BP15" s="44">
        <v>399.3915102992206</v>
      </c>
      <c r="BQ15" s="44">
        <v>-26.64848970077941</v>
      </c>
      <c r="BR15" s="79">
        <v>-0.06254926697206696</v>
      </c>
      <c r="BS15" s="44">
        <v>368.3838496742007</v>
      </c>
      <c r="BT15" s="44">
        <v>-3.376150325799301</v>
      </c>
      <c r="BU15" s="79">
        <v>-0.009081531971700293</v>
      </c>
      <c r="BV15" s="44">
        <v>350.9649959443061</v>
      </c>
      <c r="BW15" s="73">
        <v>-1.193610633519256</v>
      </c>
      <c r="BX15" s="195">
        <v>-0.003389412075196504</v>
      </c>
      <c r="BY15" s="74">
        <v>446.0656049740089</v>
      </c>
      <c r="BZ15" s="73">
        <v>-2.43484470416206</v>
      </c>
      <c r="CA15" s="195">
        <v>-0.005428856773519901</v>
      </c>
      <c r="CB15" s="74">
        <v>438.286633539986</v>
      </c>
      <c r="CC15" s="73">
        <v>-2.745326143169223</v>
      </c>
      <c r="CD15" s="195">
        <v>-0.006224778234079706</v>
      </c>
      <c r="CE15" s="74">
        <v>403.9119995816394</v>
      </c>
      <c r="CF15" s="73">
        <f>CE15-AZ15</f>
        <v>-7.208000418360598</v>
      </c>
      <c r="CG15" s="195">
        <f>CF15/AZ15</f>
        <v>-0.01753259490747373</v>
      </c>
      <c r="CH15" s="74">
        <v>429.6698185828557</v>
      </c>
      <c r="CI15" s="73">
        <f>CH15-BA15</f>
        <v>-5.210181417144327</v>
      </c>
      <c r="CJ15" s="195">
        <f>CI15/BA15</f>
        <v>-0.01198073357511113</v>
      </c>
      <c r="CK15" s="74">
        <v>366.8355590877377</v>
      </c>
      <c r="CL15" s="73">
        <f>CK15-BB15</f>
        <v>-3.213010594025718</v>
      </c>
      <c r="CM15" s="195">
        <f>CL15/BB15</f>
        <v>-0.008682672646968644</v>
      </c>
      <c r="CN15" s="74">
        <v>350.0171965752546</v>
      </c>
      <c r="CO15" s="73">
        <f>CN15-BC15</f>
        <v>-14.79120068780782</v>
      </c>
      <c r="CP15" s="195">
        <f>CO15/BC15</f>
        <v>-0.0405451212164448</v>
      </c>
      <c r="CQ15" s="74">
        <v>339.3260785905555</v>
      </c>
      <c r="CR15" s="73">
        <f>CQ15-BD15</f>
        <v>-2.382618711988528</v>
      </c>
      <c r="CS15" s="195">
        <f>CR15/BD15</f>
        <v>-0.006972660429181265</v>
      </c>
      <c r="CT15" s="74">
        <v>354.3482400696682</v>
      </c>
      <c r="CU15" s="73">
        <f>CT15-BE15</f>
        <v>12.70595452785699</v>
      </c>
      <c r="CV15" s="195">
        <f>CU15/BE15</f>
        <v>0.03719081350748661</v>
      </c>
      <c r="CW15" s="74">
        <v>349.0253760021201</v>
      </c>
      <c r="CX15" s="73">
        <f>CW15-BF15</f>
        <v>1.963547407811689</v>
      </c>
      <c r="CY15" s="195">
        <f>CX15/BF15</f>
        <v>0.005657629984157495</v>
      </c>
      <c r="CZ15" s="74">
        <v>360.4155673917346</v>
      </c>
      <c r="DA15" s="73">
        <f>CZ15-BG15</f>
        <v>-2.937274714059924</v>
      </c>
      <c r="DB15" s="195">
        <f>DA15/BG15</f>
        <v>-0.008083808281330856</v>
      </c>
      <c r="DC15" s="23"/>
      <c r="DD15" s="25"/>
    </row>
    <row r="16" ht="17" customHeight="1">
      <c r="A16" t="s" s="71">
        <v>74</v>
      </c>
      <c r="B16" s="207">
        <v>285.26</v>
      </c>
      <c r="C16" s="74">
        <v>262.2728201312453</v>
      </c>
      <c r="D16" s="44">
        <v>256.0428458906451</v>
      </c>
      <c r="E16" s="44">
        <v>254.3852710127851</v>
      </c>
      <c r="F16" s="73">
        <v>257.6183116070862</v>
      </c>
      <c r="G16" s="74">
        <v>257.4226303012239</v>
      </c>
      <c r="H16" s="44">
        <v>317.8780426404739</v>
      </c>
      <c r="I16" s="73">
        <v>336.7965195173701</v>
      </c>
      <c r="J16" s="75">
        <v>300.8465661466456</v>
      </c>
      <c r="K16" s="74">
        <v>274.7104933202804</v>
      </c>
      <c r="L16" s="44">
        <v>345.987787539378</v>
      </c>
      <c r="M16" s="44">
        <v>376.4096357998336</v>
      </c>
      <c r="N16" s="73">
        <v>349.2470033239694</v>
      </c>
      <c r="O16" s="75">
        <v>438.1038907479655</v>
      </c>
      <c r="P16" s="75">
        <v>318.824564090650</v>
      </c>
      <c r="Q16" s="74">
        <v>298.6788283041228</v>
      </c>
      <c r="R16" s="44">
        <v>261.0008223730047</v>
      </c>
      <c r="S16" s="73">
        <v>257.1019213903606</v>
      </c>
      <c r="T16" s="75">
        <v>272.55</v>
      </c>
      <c r="U16" s="75">
        <v>288.6999822784892</v>
      </c>
      <c r="V16" s="74">
        <v>275.3872689021335</v>
      </c>
      <c r="W16" s="44">
        <v>292.3564633849945</v>
      </c>
      <c r="X16" s="44">
        <v>255.3653720236798</v>
      </c>
      <c r="Y16" s="73">
        <v>274.2898629210636</v>
      </c>
      <c r="Z16" s="74">
        <v>293.5005538691961</v>
      </c>
      <c r="AA16" s="44">
        <v>357.2955702268414</v>
      </c>
      <c r="AB16" s="73">
        <v>351.353586303922</v>
      </c>
      <c r="AC16" s="75">
        <v>333.0525909854351</v>
      </c>
      <c r="AD16" s="74">
        <v>304.5993780846889</v>
      </c>
      <c r="AE16" s="44">
        <v>338.1502099114514</v>
      </c>
      <c r="AF16" s="44">
        <v>334.5923874764026</v>
      </c>
      <c r="AG16" s="73">
        <v>344.0384053037714</v>
      </c>
      <c r="AH16" s="75">
        <v>339.0247751379109</v>
      </c>
      <c r="AI16" s="75">
        <v>312.6880019114344</v>
      </c>
      <c r="AJ16" s="74">
        <v>278.0839861769678</v>
      </c>
      <c r="AK16" s="44">
        <v>259.5906363041121</v>
      </c>
      <c r="AL16" s="73">
        <v>263.1</v>
      </c>
      <c r="AM16" s="75">
        <v>265.28</v>
      </c>
      <c r="AN16" s="75">
        <v>301.6438787558434</v>
      </c>
      <c r="AO16" s="74">
        <v>267.0808476650531</v>
      </c>
      <c r="AP16" s="44">
        <v>260.5991164179387</v>
      </c>
      <c r="AQ16" s="44">
        <v>266.35</v>
      </c>
      <c r="AR16" s="73">
        <v>264.9</v>
      </c>
      <c r="AS16" s="75">
        <v>303.549270444628</v>
      </c>
      <c r="AT16" s="74">
        <v>348.1317920493643</v>
      </c>
      <c r="AU16" s="44">
        <v>365.11</v>
      </c>
      <c r="AV16" s="73">
        <v>333.82</v>
      </c>
      <c r="AW16" s="75">
        <v>302.5167422424668</v>
      </c>
      <c r="AX16" s="75">
        <v>351.6199979441985</v>
      </c>
      <c r="AY16" s="74">
        <v>385.127878844599</v>
      </c>
      <c r="AZ16" s="44">
        <v>368.83</v>
      </c>
      <c r="BA16" s="73">
        <v>368.41</v>
      </c>
      <c r="BB16" s="75">
        <v>318.9522025665218</v>
      </c>
      <c r="BC16" s="75">
        <v>282.7210053964629</v>
      </c>
      <c r="BD16" s="75">
        <v>256.4696376025203</v>
      </c>
      <c r="BE16" s="75">
        <v>252.9992142322506</v>
      </c>
      <c r="BF16" s="75">
        <v>262.7741783866719</v>
      </c>
      <c r="BG16" s="75">
        <v>305.2915156660292</v>
      </c>
      <c r="BH16" s="75">
        <v>3.647636910185838</v>
      </c>
      <c r="BI16" s="195">
        <v>0.01209252753687838</v>
      </c>
      <c r="BJ16" s="74">
        <v>257.4856776454332</v>
      </c>
      <c r="BK16" s="44">
        <v>257.5212013314464</v>
      </c>
      <c r="BL16" s="44">
        <v>266.8033190122425</v>
      </c>
      <c r="BM16" s="44">
        <v>261.2263500815993</v>
      </c>
      <c r="BN16" s="44">
        <v>283.5396469036625</v>
      </c>
      <c r="BO16" s="44">
        <v>360.8898358153969</v>
      </c>
      <c r="BP16" s="44">
        <v>352.4353526212694</v>
      </c>
      <c r="BQ16" s="44">
        <v>-12.67464737873064</v>
      </c>
      <c r="BR16" s="79">
        <v>-0.03471459937753181</v>
      </c>
      <c r="BS16" s="44">
        <v>333.2805918477675</v>
      </c>
      <c r="BT16" s="44">
        <v>-0.5394081522324541</v>
      </c>
      <c r="BU16" s="79">
        <v>-0.001615865293369043</v>
      </c>
      <c r="BV16" s="44">
        <v>295.6379155948129</v>
      </c>
      <c r="BW16" s="73">
        <v>-6.878826647653852</v>
      </c>
      <c r="BX16" s="195">
        <v>-0.02273866430222391</v>
      </c>
      <c r="BY16" s="74">
        <v>335.3135735986718</v>
      </c>
      <c r="BZ16" s="73">
        <v>-16.30642434552675</v>
      </c>
      <c r="CA16" s="195">
        <v>-0.04637513349884767</v>
      </c>
      <c r="CB16" s="74">
        <v>361.8910361640116</v>
      </c>
      <c r="CC16" s="73">
        <v>-23.23684268058742</v>
      </c>
      <c r="CD16" s="195">
        <v>-0.06033539496101657</v>
      </c>
      <c r="CE16" s="74">
        <v>360.6867365964323</v>
      </c>
      <c r="CF16" s="73">
        <f>CE16-AZ16</f>
        <v>-8.143263403567687</v>
      </c>
      <c r="CG16" s="195">
        <f>CF16/AZ16</f>
        <v>-0.02207863623774554</v>
      </c>
      <c r="CH16" s="74">
        <v>353.7434993639876</v>
      </c>
      <c r="CI16" s="73">
        <f>CH16-BA16</f>
        <v>-14.66650063601247</v>
      </c>
      <c r="CJ16" s="195">
        <f>CI16/BA16</f>
        <v>-0.03981026746291488</v>
      </c>
      <c r="CK16" s="74">
        <v>312.5602178155488</v>
      </c>
      <c r="CL16" s="73">
        <f>CK16-BB16</f>
        <v>-6.391984750973052</v>
      </c>
      <c r="CM16" s="195">
        <f>CL16/BB16</f>
        <v>-0.02004057253575453</v>
      </c>
      <c r="CN16" s="74">
        <v>300.2919826903425</v>
      </c>
      <c r="CO16" s="73">
        <f>CN16-BC16</f>
        <v>17.57097729387965</v>
      </c>
      <c r="CP16" s="195">
        <f>CO16/BC16</f>
        <v>0.06214952889418198</v>
      </c>
      <c r="CQ16" s="74">
        <v>265.5086700528988</v>
      </c>
      <c r="CR16" s="73">
        <f>CQ16-BD16</f>
        <v>9.0390324503785</v>
      </c>
      <c r="CS16" s="195">
        <f>CR16/BD16</f>
        <v>0.03524406450165184</v>
      </c>
      <c r="CT16" s="74">
        <v>292.6062454498832</v>
      </c>
      <c r="CU16" s="73">
        <f>CT16-BE16</f>
        <v>39.60703121763262</v>
      </c>
      <c r="CV16" s="195">
        <f>CU16/BE16</f>
        <v>0.1565500167177349</v>
      </c>
      <c r="CW16" s="74">
        <v>286.9338190702876</v>
      </c>
      <c r="CX16" s="73">
        <f>CW16-BF16</f>
        <v>24.15964068361569</v>
      </c>
      <c r="CY16" s="195">
        <f>CX16/BF16</f>
        <v>0.09194069536035161</v>
      </c>
      <c r="CZ16" s="74">
        <v>304.0420001288686</v>
      </c>
      <c r="DA16" s="73">
        <f>CZ16-BG16</f>
        <v>-1.249515537160619</v>
      </c>
      <c r="DB16" s="195">
        <f>DA16/BG16</f>
        <v>-0.004092860341810201</v>
      </c>
      <c r="DC16" s="23"/>
      <c r="DD16" s="25"/>
    </row>
    <row r="17" ht="17" customHeight="1">
      <c r="A17" t="s" s="71">
        <v>75</v>
      </c>
      <c r="B17" s="207">
        <v>407.93</v>
      </c>
      <c r="C17" s="74">
        <v>367.567925059966</v>
      </c>
      <c r="D17" s="44">
        <v>361.1529279924769</v>
      </c>
      <c r="E17" s="44">
        <v>385.2834943292057</v>
      </c>
      <c r="F17" s="73">
        <v>370.0720059101371</v>
      </c>
      <c r="G17" s="74">
        <v>379.5071878488581</v>
      </c>
      <c r="H17" s="44">
        <v>487.3049556685235</v>
      </c>
      <c r="I17" s="73">
        <v>509.5067948052991</v>
      </c>
      <c r="J17" s="75">
        <v>458.1952366425812</v>
      </c>
      <c r="K17" s="74">
        <v>403.425353659206</v>
      </c>
      <c r="L17" s="44">
        <v>477.1696279040475</v>
      </c>
      <c r="M17" s="44">
        <v>478.7271054578342</v>
      </c>
      <c r="N17" s="73">
        <v>437.3307930750732</v>
      </c>
      <c r="O17" s="75">
        <v>463.6920130666666</v>
      </c>
      <c r="P17" s="75">
        <v>420.6610781047669</v>
      </c>
      <c r="Q17" s="74">
        <v>351.9726103826174</v>
      </c>
      <c r="R17" s="44">
        <v>367.8684599653349</v>
      </c>
      <c r="S17" s="73">
        <v>366.4914396065956</v>
      </c>
      <c r="T17" s="75">
        <v>363.72</v>
      </c>
      <c r="U17" s="75">
        <v>402.7371723818749</v>
      </c>
      <c r="V17" s="74">
        <v>382.7346691517266</v>
      </c>
      <c r="W17" s="44">
        <v>376.0716146335554</v>
      </c>
      <c r="X17" s="44">
        <v>389.2733413215046</v>
      </c>
      <c r="Y17" s="73">
        <v>381.9228726877457</v>
      </c>
      <c r="Z17" s="74">
        <v>385.7256947585215</v>
      </c>
      <c r="AA17" s="44">
        <v>465.6712811820487</v>
      </c>
      <c r="AB17" s="73">
        <v>475.6411820598424</v>
      </c>
      <c r="AC17" s="75">
        <v>442.2441077759033</v>
      </c>
      <c r="AD17" s="74">
        <v>399.5085309000042</v>
      </c>
      <c r="AE17" s="44">
        <v>474.3896630228692</v>
      </c>
      <c r="AF17" s="44">
        <v>472.0822833840817</v>
      </c>
      <c r="AG17" s="73">
        <v>478.5069128533037</v>
      </c>
      <c r="AH17" s="75">
        <v>474.7427330979778</v>
      </c>
      <c r="AI17" s="75">
        <v>417.3156490836719</v>
      </c>
      <c r="AJ17" s="74">
        <v>371.1658858235082</v>
      </c>
      <c r="AK17" s="44">
        <v>373.1170708388946</v>
      </c>
      <c r="AL17" s="73">
        <v>366.88</v>
      </c>
      <c r="AM17" s="75">
        <v>369.68</v>
      </c>
      <c r="AN17" s="75">
        <v>406.5804110316699</v>
      </c>
      <c r="AO17" s="74">
        <v>380.1833573423023</v>
      </c>
      <c r="AP17" s="44">
        <v>378.3638257977614</v>
      </c>
      <c r="AQ17" s="44">
        <v>396</v>
      </c>
      <c r="AR17" s="73">
        <v>384.4</v>
      </c>
      <c r="AS17" s="75">
        <v>397.1165414438132</v>
      </c>
      <c r="AT17" s="74">
        <v>433.4300455956003</v>
      </c>
      <c r="AU17" s="44">
        <v>454</v>
      </c>
      <c r="AV17" s="73">
        <v>427.09</v>
      </c>
      <c r="AW17" s="75">
        <v>400.0091750433732</v>
      </c>
      <c r="AX17" s="75">
        <v>495.4003028954983</v>
      </c>
      <c r="AY17" s="74">
        <v>495.1732026048229</v>
      </c>
      <c r="AZ17" s="44">
        <v>434.05</v>
      </c>
      <c r="BA17" s="73">
        <v>473.12</v>
      </c>
      <c r="BB17" s="75">
        <v>419.331539627814</v>
      </c>
      <c r="BC17" s="75">
        <v>387.4127279340372</v>
      </c>
      <c r="BD17" s="75">
        <v>367.4703495751104</v>
      </c>
      <c r="BE17" s="75">
        <v>366.4605744563651</v>
      </c>
      <c r="BF17" s="75">
        <v>372.4726255156239</v>
      </c>
      <c r="BG17" s="75">
        <v>406.4509303962064</v>
      </c>
      <c r="BH17" s="75">
        <v>-0.1294806354634943</v>
      </c>
      <c r="BI17" s="195">
        <v>-0.0003184625524258438</v>
      </c>
      <c r="BJ17" s="74">
        <v>361.3634646532524</v>
      </c>
      <c r="BK17" s="44">
        <v>371.4400385487723</v>
      </c>
      <c r="BL17" s="44">
        <v>371.3342725249619</v>
      </c>
      <c r="BM17" s="44">
        <v>367.5396783345885</v>
      </c>
      <c r="BN17" s="44">
        <v>370.530930061034</v>
      </c>
      <c r="BO17" s="44">
        <v>424.1222151795444</v>
      </c>
      <c r="BP17" s="44">
        <v>427.8222785539967</v>
      </c>
      <c r="BQ17" s="44">
        <v>-26.17772144600332</v>
      </c>
      <c r="BR17" s="79">
        <v>-0.05766017939648308</v>
      </c>
      <c r="BS17" s="44">
        <v>410.1023210461478</v>
      </c>
      <c r="BT17" s="44">
        <v>-16.98767895385214</v>
      </c>
      <c r="BU17" s="79">
        <v>-0.03977540788557948</v>
      </c>
      <c r="BV17" s="44">
        <v>381.9538292963445</v>
      </c>
      <c r="BW17" s="73">
        <v>-18.0553457470287</v>
      </c>
      <c r="BX17" s="195">
        <v>-0.04513732902519284</v>
      </c>
      <c r="BY17" s="74">
        <v>446.1268959130998</v>
      </c>
      <c r="BZ17" s="73">
        <v>-49.27340698239857</v>
      </c>
      <c r="CA17" s="195">
        <v>-0.09946180229282681</v>
      </c>
      <c r="CB17" s="74">
        <v>472.0938731634302</v>
      </c>
      <c r="CC17" s="73">
        <v>-23.0793294413927</v>
      </c>
      <c r="CD17" s="195">
        <v>-0.04660859941528652</v>
      </c>
      <c r="CE17" s="74">
        <v>424.3997136484439</v>
      </c>
      <c r="CF17" s="73">
        <f>CE17-AZ17</f>
        <v>-9.650286351556133</v>
      </c>
      <c r="CG17" s="195">
        <f>CF17/AZ17</f>
        <v>-0.02223312141816872</v>
      </c>
      <c r="CH17" s="74">
        <v>446.359035758698</v>
      </c>
      <c r="CI17" s="73">
        <f>CH17-BA17</f>
        <v>-26.76096424130202</v>
      </c>
      <c r="CJ17" s="195">
        <f>CI17/BA17</f>
        <v>-0.05656274146369213</v>
      </c>
      <c r="CK17" s="74">
        <v>401.8826381607604</v>
      </c>
      <c r="CL17" s="73">
        <f>CK17-BB17</f>
        <v>-17.44890146705364</v>
      </c>
      <c r="CM17" s="195">
        <f>CL17/BB17</f>
        <v>-0.04161123077586952</v>
      </c>
      <c r="CN17" s="74">
        <v>384.8519895892803</v>
      </c>
      <c r="CO17" s="73">
        <f>CN17-BC17</f>
        <v>-2.560738344756885</v>
      </c>
      <c r="CP17" s="195">
        <f>CO17/BC17</f>
        <v>-0.00660984567650263</v>
      </c>
      <c r="CQ17" s="74">
        <v>372.0730894506206</v>
      </c>
      <c r="CR17" s="73">
        <f>CQ17-BD17</f>
        <v>4.602739875510167</v>
      </c>
      <c r="CS17" s="195">
        <f>CR17/BD17</f>
        <v>0.012525472819323</v>
      </c>
      <c r="CT17" s="74">
        <v>376.949425817074</v>
      </c>
      <c r="CU17" s="73">
        <f>CT17-BE17</f>
        <v>10.48885136070891</v>
      </c>
      <c r="CV17" s="195">
        <f>CU17/BE17</f>
        <v>0.02862204584018035</v>
      </c>
      <c r="CW17" s="74">
        <v>376.9256140082688</v>
      </c>
      <c r="CX17" s="73">
        <f>CW17-BF17</f>
        <v>4.45298849264492</v>
      </c>
      <c r="CY17" s="195">
        <f>CX17/BF17</f>
        <v>0.01195521009491779</v>
      </c>
      <c r="CZ17" s="74">
        <v>391.3995835958948</v>
      </c>
      <c r="DA17" s="73">
        <f>CZ17-BG17</f>
        <v>-15.05134680031159</v>
      </c>
      <c r="DB17" s="195">
        <f>DA17/BG17</f>
        <v>-0.03703115351621809</v>
      </c>
      <c r="DC17" s="23"/>
      <c r="DD17" s="25"/>
    </row>
    <row r="18" ht="17" customHeight="1">
      <c r="A18" t="s" s="71">
        <v>76</v>
      </c>
      <c r="B18" s="207">
        <v>700.49</v>
      </c>
      <c r="C18" s="74">
        <v>681.039933250053</v>
      </c>
      <c r="D18" s="44">
        <v>672.9367569481433</v>
      </c>
      <c r="E18" s="44">
        <v>668.0004012492089</v>
      </c>
      <c r="F18" s="73">
        <v>674.2271788116997</v>
      </c>
      <c r="G18" s="74">
        <v>686.4580199007697</v>
      </c>
      <c r="H18" s="44">
        <v>683.4551970858863</v>
      </c>
      <c r="I18" s="73">
        <v>656.9785345084965</v>
      </c>
      <c r="J18" s="75">
        <v>672.6734167668106</v>
      </c>
      <c r="K18" s="74">
        <v>673.525203484373</v>
      </c>
      <c r="L18" s="44">
        <v>642.1950315164999</v>
      </c>
      <c r="M18" s="44">
        <v>459.6806987146621</v>
      </c>
      <c r="N18" s="73">
        <v>716.172409840515</v>
      </c>
      <c r="O18" s="75">
        <v>676.3652577533873</v>
      </c>
      <c r="P18" s="75">
        <v>673.8971892758228</v>
      </c>
      <c r="Q18" s="74">
        <v>683.944815380245</v>
      </c>
      <c r="R18" s="44">
        <v>674.3123614732822</v>
      </c>
      <c r="S18" s="73">
        <v>693.1409717378662</v>
      </c>
      <c r="T18" s="75">
        <v>683.13</v>
      </c>
      <c r="U18" s="75">
        <v>677.0924118042874</v>
      </c>
      <c r="V18" s="74">
        <v>698.5909746309944</v>
      </c>
      <c r="W18" s="44">
        <v>691.2579815467832</v>
      </c>
      <c r="X18" s="44">
        <v>668.0189092068874</v>
      </c>
      <c r="Y18" s="73">
        <v>686.4795599356504</v>
      </c>
      <c r="Z18" s="74">
        <v>672.2667367431445</v>
      </c>
      <c r="AA18" s="44">
        <v>721.5647070205424</v>
      </c>
      <c r="AB18" s="73">
        <v>691.0442172573402</v>
      </c>
      <c r="AC18" s="75">
        <v>690.0551096032776</v>
      </c>
      <c r="AD18" s="74">
        <v>687.9224951836146</v>
      </c>
      <c r="AE18" s="44">
        <v>710.3373806154444</v>
      </c>
      <c r="AF18" s="44">
        <v>694.4107906970527</v>
      </c>
      <c r="AG18" s="73">
        <v>735.1200740486536</v>
      </c>
      <c r="AH18" s="75">
        <v>714.3989345393516</v>
      </c>
      <c r="AI18" s="75">
        <v>695.3503196546401</v>
      </c>
      <c r="AJ18" s="74">
        <v>731.6855634538722</v>
      </c>
      <c r="AK18" s="44">
        <v>691.3587642642327</v>
      </c>
      <c r="AL18" s="73">
        <v>684.5</v>
      </c>
      <c r="AM18" s="75">
        <v>700.6900000000001</v>
      </c>
      <c r="AN18" s="75">
        <v>696.8277992055911</v>
      </c>
      <c r="AO18" s="74">
        <v>658.711184350468</v>
      </c>
      <c r="AP18" s="44">
        <v>698.8381177131547</v>
      </c>
      <c r="AQ18" s="44">
        <v>668.7</v>
      </c>
      <c r="AR18" s="73">
        <v>674.7</v>
      </c>
      <c r="AS18" s="75">
        <v>688.3898014366843</v>
      </c>
      <c r="AT18" s="74">
        <v>691.0636542356291</v>
      </c>
      <c r="AU18" s="44">
        <v>665.89</v>
      </c>
      <c r="AV18" s="73">
        <v>681.05</v>
      </c>
      <c r="AW18" s="75">
        <v>677.4043862264776</v>
      </c>
      <c r="AX18" s="75">
        <v>650.6003627055161</v>
      </c>
      <c r="AY18" s="74">
        <v>678.3477086298631</v>
      </c>
      <c r="AZ18" s="44">
        <v>733.96</v>
      </c>
      <c r="BA18" s="73">
        <v>680.37</v>
      </c>
      <c r="BB18" s="75">
        <v>678.1185604490953</v>
      </c>
      <c r="BC18" s="75">
        <v>683.0659934855518</v>
      </c>
      <c r="BD18" s="75">
        <v>668.3461942722683</v>
      </c>
      <c r="BE18" s="75">
        <v>664.3687909022065</v>
      </c>
      <c r="BF18" s="75">
        <v>670.7137272580585</v>
      </c>
      <c r="BG18" s="75">
        <v>676.0773022152616</v>
      </c>
      <c r="BH18" s="75">
        <v>-20.75049699032945</v>
      </c>
      <c r="BI18" s="195">
        <v>-0.02977851488414465</v>
      </c>
      <c r="BJ18" s="74">
        <v>722.958788123982</v>
      </c>
      <c r="BK18" s="44">
        <v>705.469861973230</v>
      </c>
      <c r="BL18" s="44">
        <v>713.875916405504</v>
      </c>
      <c r="BM18" s="44">
        <v>714.4418382360137</v>
      </c>
      <c r="BN18" s="44">
        <v>675.4221585139245</v>
      </c>
      <c r="BO18" s="44">
        <v>673.7588502311573</v>
      </c>
      <c r="BP18" s="44">
        <v>658.9459136835399</v>
      </c>
      <c r="BQ18" s="44">
        <v>-6.94408631646013</v>
      </c>
      <c r="BR18" s="79">
        <v>-0.01042827841904839</v>
      </c>
      <c r="BS18" s="44">
        <v>669.4251962803328</v>
      </c>
      <c r="BT18" s="44">
        <v>-11.62480371966717</v>
      </c>
      <c r="BU18" s="79">
        <v>-0.01706894313143994</v>
      </c>
      <c r="BV18" s="44">
        <v>693.0504294930548</v>
      </c>
      <c r="BW18" s="73">
        <v>15.64604326657718</v>
      </c>
      <c r="BX18" s="195">
        <v>0.02309705042468712</v>
      </c>
      <c r="BY18" s="74">
        <v>610.5562699773744</v>
      </c>
      <c r="BZ18" s="73">
        <v>-40.04409272814166</v>
      </c>
      <c r="CA18" s="195">
        <v>-0.06154944728530221</v>
      </c>
      <c r="CB18" s="74">
        <v>799.4654271444308</v>
      </c>
      <c r="CC18" s="73">
        <v>121.1177185145677</v>
      </c>
      <c r="CD18" s="195">
        <v>0.1785481353791305</v>
      </c>
      <c r="CE18" s="74">
        <v>749.8501325904446</v>
      </c>
      <c r="CF18" s="73">
        <f>CE18-AZ18</f>
        <v>15.89013259044452</v>
      </c>
      <c r="CG18" s="195">
        <f>CF18/AZ18</f>
        <v>0.0216498618323131</v>
      </c>
      <c r="CH18" s="74">
        <v>675.7568291576176</v>
      </c>
      <c r="CI18" s="73">
        <f>CH18-BA18</f>
        <v>-4.613170842382374</v>
      </c>
      <c r="CJ18" s="195">
        <f>CI18/BA18</f>
        <v>-0.006780385440837153</v>
      </c>
      <c r="CK18" s="74">
        <v>687.4782953136412</v>
      </c>
      <c r="CL18" s="73">
        <f>CK18-BB18</f>
        <v>9.359734864545885</v>
      </c>
      <c r="CM18" s="195">
        <f>CL18/BB18</f>
        <v>0.01380250506393343</v>
      </c>
      <c r="CN18" s="74">
        <v>734.8921524562253</v>
      </c>
      <c r="CO18" s="73">
        <f>CN18-BC18</f>
        <v>51.82615897067353</v>
      </c>
      <c r="CP18" s="195">
        <f>CO18/BC18</f>
        <v>0.07587284312927776</v>
      </c>
      <c r="CQ18" s="74">
        <v>653.662044525935</v>
      </c>
      <c r="CR18" s="73">
        <f>CQ18-BD18</f>
        <v>-14.68414974633333</v>
      </c>
      <c r="CS18" s="195">
        <f>CR18/BD18</f>
        <v>-0.02197087358643859</v>
      </c>
      <c r="CT18" s="74">
        <v>657.5598582732989</v>
      </c>
      <c r="CU18" s="73">
        <f>CT18-BE18</f>
        <v>-6.808932628907542</v>
      </c>
      <c r="CV18" s="195">
        <f>CU18/BE18</f>
        <v>-0.01024872438643765</v>
      </c>
      <c r="CW18" s="74">
        <v>682.2440992727836</v>
      </c>
      <c r="CX18" s="73">
        <f>CW18-BF18</f>
        <v>11.53037201472512</v>
      </c>
      <c r="CY18" s="195">
        <f>CX18/BF18</f>
        <v>0.01719119729644177</v>
      </c>
      <c r="CZ18" s="74">
        <v>686.0209666165965</v>
      </c>
      <c r="DA18" s="73">
        <f>CZ18-BG18</f>
        <v>9.9436644013349</v>
      </c>
      <c r="DB18" s="195">
        <f>DA18/BG18</f>
        <v>0.01470788084255025</v>
      </c>
      <c r="DC18" s="23"/>
      <c r="DD18" s="25"/>
    </row>
    <row r="19" ht="17" customHeight="1">
      <c r="A19" t="s" s="71">
        <v>77</v>
      </c>
      <c r="B19" s="207">
        <v>508.66</v>
      </c>
      <c r="C19" s="74">
        <v>480.3454083290871</v>
      </c>
      <c r="D19" s="44">
        <v>473.2468035822085</v>
      </c>
      <c r="E19" s="44">
        <v>465.6223726294019</v>
      </c>
      <c r="F19" s="73">
        <v>473.230641886705</v>
      </c>
      <c r="G19" s="74">
        <v>471.2513033988558</v>
      </c>
      <c r="H19" s="44">
        <v>495.7854946441781</v>
      </c>
      <c r="I19" s="73">
        <v>577.2357661901356</v>
      </c>
      <c r="J19" s="75">
        <v>511.1832433111666</v>
      </c>
      <c r="K19" s="74">
        <v>490.4491331415363</v>
      </c>
      <c r="L19" s="44">
        <v>619.3042091078049</v>
      </c>
      <c r="M19" s="44">
        <v>630.2026437432551</v>
      </c>
      <c r="N19" s="73">
        <v>572.6432676321758</v>
      </c>
      <c r="O19" s="75">
        <v>605.134322275625</v>
      </c>
      <c r="P19" s="75">
        <v>522.6751868394097</v>
      </c>
      <c r="Q19" s="74">
        <v>540.5765415462921</v>
      </c>
      <c r="R19" s="44">
        <v>456.8243446137102</v>
      </c>
      <c r="S19" s="73">
        <v>455.6919422003211</v>
      </c>
      <c r="T19" s="75">
        <v>481.19</v>
      </c>
      <c r="U19" s="75">
        <v>510.9085902882192</v>
      </c>
      <c r="V19" s="74">
        <v>472.6847754244169</v>
      </c>
      <c r="W19" s="44">
        <v>471.7495950625904</v>
      </c>
      <c r="X19" s="44">
        <v>459.3714222033463</v>
      </c>
      <c r="Y19" s="73">
        <v>468.0033121547478</v>
      </c>
      <c r="Z19" s="74">
        <v>478.1498607550818</v>
      </c>
      <c r="AA19" s="44">
        <v>558.1371547485031</v>
      </c>
      <c r="AB19" s="73">
        <v>615.7969090698448</v>
      </c>
      <c r="AC19" s="75">
        <v>544.5556809136642</v>
      </c>
      <c r="AD19" s="74">
        <v>500.7218285230826</v>
      </c>
      <c r="AE19" s="44">
        <v>616.1805766623957</v>
      </c>
      <c r="AF19" s="44">
        <v>623.3840719251237</v>
      </c>
      <c r="AG19" s="73">
        <v>590.9433022211414</v>
      </c>
      <c r="AH19" s="75">
        <v>609.5212813064678</v>
      </c>
      <c r="AI19" s="75">
        <v>532.2352409508691</v>
      </c>
      <c r="AJ19" s="74">
        <v>493.3882150539765</v>
      </c>
      <c r="AK19" s="44">
        <v>455.8673091266217</v>
      </c>
      <c r="AL19" s="73">
        <v>419.19</v>
      </c>
      <c r="AM19" s="75">
        <v>453.66</v>
      </c>
      <c r="AN19" s="75">
        <v>510.6394666815333</v>
      </c>
      <c r="AO19" s="74">
        <v>490.0734674580327</v>
      </c>
      <c r="AP19" s="44">
        <v>475.2063673182794</v>
      </c>
      <c r="AQ19" s="44">
        <v>473.02</v>
      </c>
      <c r="AR19" s="73">
        <v>479.7</v>
      </c>
      <c r="AS19" s="75">
        <v>471.4656955557168</v>
      </c>
      <c r="AT19" s="74">
        <v>503.1063048198911</v>
      </c>
      <c r="AU19" s="44">
        <v>587.0599999999999</v>
      </c>
      <c r="AV19" s="73">
        <v>517.1</v>
      </c>
      <c r="AW19" s="75">
        <v>496.1603312766429</v>
      </c>
      <c r="AX19" s="75">
        <v>620.7162568711572</v>
      </c>
      <c r="AY19" s="74">
        <v>602.2678323332949</v>
      </c>
      <c r="AZ19" s="44">
        <v>558.8200000000001</v>
      </c>
      <c r="BA19" s="73">
        <v>592.15</v>
      </c>
      <c r="BB19" s="75">
        <v>525.0514131902033</v>
      </c>
      <c r="BC19" s="75">
        <v>539.8019550564741</v>
      </c>
      <c r="BD19" s="75">
        <v>458.4563249995678</v>
      </c>
      <c r="BE19" s="75">
        <v>455.478039800107</v>
      </c>
      <c r="BF19" s="75">
        <v>483.0915798630381</v>
      </c>
      <c r="BG19" s="75">
        <v>513.4286599617851</v>
      </c>
      <c r="BH19" s="75">
        <v>2.789193280251766</v>
      </c>
      <c r="BI19" s="195">
        <v>0.005462157671395347</v>
      </c>
      <c r="BJ19" s="74">
        <v>474.6477780326852</v>
      </c>
      <c r="BK19" s="44">
        <v>466.0403123424343</v>
      </c>
      <c r="BL19" s="44">
        <v>468.9627151556086</v>
      </c>
      <c r="BM19" s="44">
        <v>470.0918288969874</v>
      </c>
      <c r="BN19" s="44">
        <v>471.4591735300635</v>
      </c>
      <c r="BO19" s="44">
        <v>496.2530439476122</v>
      </c>
      <c r="BP19" s="44">
        <v>580.6961125496442</v>
      </c>
      <c r="BQ19" s="44">
        <v>-6.363887450355719</v>
      </c>
      <c r="BR19" s="79">
        <v>-0.0108402675201099</v>
      </c>
      <c r="BS19" s="44">
        <v>514.9792905694296</v>
      </c>
      <c r="BT19" s="44">
        <v>-2.1207094305704</v>
      </c>
      <c r="BU19" s="79">
        <v>-0.004101159215955135</v>
      </c>
      <c r="BV19" s="44">
        <v>490.9734214065487</v>
      </c>
      <c r="BW19" s="73">
        <v>-5.186909870094212</v>
      </c>
      <c r="BX19" s="195">
        <v>-0.0104541003041256</v>
      </c>
      <c r="BY19" s="74">
        <v>565.5944197225203</v>
      </c>
      <c r="BZ19" s="73">
        <v>-55.12183714863681</v>
      </c>
      <c r="CA19" s="195">
        <v>-0.08880359832444105</v>
      </c>
      <c r="CB19" s="74">
        <v>571.4573255473911</v>
      </c>
      <c r="CC19" s="73">
        <v>-30.81050678590384</v>
      </c>
      <c r="CD19" s="195">
        <v>-0.05115748365065148</v>
      </c>
      <c r="CE19" s="74">
        <v>556.6265461634147</v>
      </c>
      <c r="CF19" s="73">
        <f>CE19-AZ19</f>
        <v>-2.193453836585377</v>
      </c>
      <c r="CG19" s="195">
        <f>CF19/AZ19</f>
        <v>-0.003925152708538306</v>
      </c>
      <c r="CH19" s="74">
        <v>564.5331903161248</v>
      </c>
      <c r="CI19" s="73">
        <f>CH19-BA19</f>
        <v>-27.6168096838752</v>
      </c>
      <c r="CJ19" s="195">
        <f>CI19/BA19</f>
        <v>-0.04663819924660172</v>
      </c>
      <c r="CK19" s="74">
        <v>514.0765487920762</v>
      </c>
      <c r="CL19" s="73">
        <f>CK19-BB19</f>
        <v>-10.97486439812712</v>
      </c>
      <c r="CM19" s="195">
        <f>CL19/BB19</f>
        <v>-0.02090245664028221</v>
      </c>
      <c r="CN19" s="74">
        <v>497.5762381919611</v>
      </c>
      <c r="CO19" s="73">
        <f>CN19-BC19</f>
        <v>-42.22571686451295</v>
      </c>
      <c r="CP19" s="195">
        <f>CO19/BC19</f>
        <v>-0.07822446078413202</v>
      </c>
      <c r="CQ19" s="74">
        <v>460.3138556745662</v>
      </c>
      <c r="CR19" s="73">
        <f>CQ19-BD19</f>
        <v>1.857530674998486</v>
      </c>
      <c r="CS19" s="195">
        <f>CR19/BD19</f>
        <v>0.004051706942859251</v>
      </c>
      <c r="CT19" s="74">
        <v>455.4158824917284</v>
      </c>
      <c r="CU19" s="73">
        <f>CT19-BE19</f>
        <v>-0.06215730837857336</v>
      </c>
      <c r="CV19" s="195">
        <f>CU19/BE19</f>
        <v>-0.0001364660926481812</v>
      </c>
      <c r="CW19" s="74">
        <v>470.3573678613757</v>
      </c>
      <c r="CX19" s="73">
        <f>CW19-BF19</f>
        <v>-12.73421200166246</v>
      </c>
      <c r="CY19" s="195">
        <f>CX19/BF19</f>
        <v>-0.02635983016982566</v>
      </c>
      <c r="CZ19" s="74">
        <v>502.5003999625791</v>
      </c>
      <c r="DA19" s="73">
        <f>CZ19-BG19</f>
        <v>-10.92825999920598</v>
      </c>
      <c r="DB19" s="195">
        <f>DA19/BG19</f>
        <v>-0.02128486555467974</v>
      </c>
      <c r="DC19" s="23"/>
      <c r="DD19" s="25"/>
    </row>
    <row r="20" ht="17" customHeight="1">
      <c r="A20" t="s" s="61">
        <v>78</v>
      </c>
      <c r="B20" s="203">
        <v>423.024</v>
      </c>
      <c r="C20" s="65">
        <v>393.5508177963266</v>
      </c>
      <c r="D20" s="63">
        <v>396.7578026658548</v>
      </c>
      <c r="E20" s="63">
        <v>397.7936169073241</v>
      </c>
      <c r="F20" s="64">
        <v>396.0053719585023</v>
      </c>
      <c r="G20" s="65">
        <v>405.0502391817465</v>
      </c>
      <c r="H20" s="63">
        <v>421.3716897845894</v>
      </c>
      <c r="I20" s="64">
        <v>435.5261009285474</v>
      </c>
      <c r="J20" s="149">
        <v>419.6973270780419</v>
      </c>
      <c r="K20" s="65">
        <v>406.5827600298878</v>
      </c>
      <c r="L20" s="63">
        <v>439.1984687304454</v>
      </c>
      <c r="M20" s="63">
        <v>440.0159552771091</v>
      </c>
      <c r="N20" s="64">
        <v>438.425994425777</v>
      </c>
      <c r="O20" s="149">
        <v>439.2250545889637</v>
      </c>
      <c r="P20" s="149">
        <v>415.9606444496515</v>
      </c>
      <c r="Q20" s="65">
        <v>422.2659810833297</v>
      </c>
      <c r="R20" s="63">
        <v>408.3636234378234</v>
      </c>
      <c r="S20" s="64">
        <v>401.8217396326581</v>
      </c>
      <c r="T20" s="149">
        <v>409.8158840544204</v>
      </c>
      <c r="U20" s="149">
        <v>414.2065041687021</v>
      </c>
      <c r="V20" s="65">
        <v>398.0061551208875</v>
      </c>
      <c r="W20" s="63">
        <v>395.5536929255543</v>
      </c>
      <c r="X20" s="63">
        <v>397.9969523793516</v>
      </c>
      <c r="Y20" s="64">
        <v>397.2159484324847</v>
      </c>
      <c r="Z20" s="65">
        <v>401.7090790142303</v>
      </c>
      <c r="AA20" s="63">
        <v>429.5441540437497</v>
      </c>
      <c r="AB20" s="64">
        <v>433.7788115635615</v>
      </c>
      <c r="AC20" s="149">
        <v>420.045771595758</v>
      </c>
      <c r="AD20" s="65">
        <v>407.0980791282422</v>
      </c>
      <c r="AE20" s="63">
        <v>432.7872917258793</v>
      </c>
      <c r="AF20" s="63">
        <v>432.4791148726161</v>
      </c>
      <c r="AG20" s="64">
        <v>445.0371537963887</v>
      </c>
      <c r="AH20" s="149">
        <v>436.3280741490245</v>
      </c>
      <c r="AI20" s="149">
        <v>415.0726018890785</v>
      </c>
      <c r="AJ20" s="65">
        <v>423.6934939547006</v>
      </c>
      <c r="AK20" s="63">
        <v>393.1046822289124</v>
      </c>
      <c r="AL20" s="64">
        <v>408.4161618652124</v>
      </c>
      <c r="AM20" s="149">
        <v>407.5001336595041</v>
      </c>
      <c r="AN20" s="149">
        <v>413.1971156278858</v>
      </c>
      <c r="AO20" s="65">
        <v>397.1879120782249</v>
      </c>
      <c r="AP20" s="63">
        <v>396.632649233715</v>
      </c>
      <c r="AQ20" s="63">
        <v>405.0078865603944</v>
      </c>
      <c r="AR20" s="64">
        <v>399.6237551814761</v>
      </c>
      <c r="AS20" s="65">
        <v>401.8191450197757</v>
      </c>
      <c r="AT20" s="63">
        <v>423.1410890216144</v>
      </c>
      <c r="AU20" s="63">
        <v>469.2580432914413</v>
      </c>
      <c r="AV20" s="64">
        <v>417.2588631537237</v>
      </c>
      <c r="AW20" s="149">
        <v>407.4557421685172</v>
      </c>
      <c r="AX20" s="65">
        <v>436.2735308009772</v>
      </c>
      <c r="AY20" s="63">
        <v>455.562772639243</v>
      </c>
      <c r="AZ20" s="63">
        <v>459.3694390428493</v>
      </c>
      <c r="BA20" s="64">
        <v>449.745328143192</v>
      </c>
      <c r="BB20" s="149">
        <v>418.4542530542996</v>
      </c>
      <c r="BC20" s="149">
        <v>423.7650783386067</v>
      </c>
      <c r="BD20" s="149">
        <v>404.0532396718507</v>
      </c>
      <c r="BE20" s="149">
        <v>395.2054768307071</v>
      </c>
      <c r="BF20" s="149">
        <v>406.9761386032254</v>
      </c>
      <c r="BG20" s="149">
        <v>415.4224708918409</v>
      </c>
      <c r="BH20" s="149">
        <v>2.225355263955123</v>
      </c>
      <c r="BI20" s="191">
        <v>0.005385698931062283</v>
      </c>
      <c r="BJ20" s="74">
        <v>399.7304198074207</v>
      </c>
      <c r="BK20" s="44">
        <v>404.7584257117314</v>
      </c>
      <c r="BL20" s="44">
        <v>406.6759848599558</v>
      </c>
      <c r="BM20" s="44">
        <v>403.602472783454</v>
      </c>
      <c r="BN20" s="44">
        <v>406.0321210624515</v>
      </c>
      <c r="BO20" s="63">
        <v>427.2959887494469</v>
      </c>
      <c r="BP20" s="63">
        <v>437.8502004596533</v>
      </c>
      <c r="BQ20" s="63">
        <v>-31.40784283178795</v>
      </c>
      <c r="BR20" s="69">
        <v>-0.06693085665935306</v>
      </c>
      <c r="BS20" s="63">
        <v>423.3897314675478</v>
      </c>
      <c r="BT20" s="63">
        <v>6.130868313824067</v>
      </c>
      <c r="BU20" s="69">
        <v>0.01469320092444716</v>
      </c>
      <c r="BV20" s="63">
        <v>412.722210214352</v>
      </c>
      <c r="BW20" s="64">
        <v>5.266468045834813</v>
      </c>
      <c r="BX20" s="191">
        <v>0.01292525175324854</v>
      </c>
      <c r="BY20" s="65">
        <v>435.0776511914603</v>
      </c>
      <c r="BZ20" s="64">
        <v>-1.195879609516908</v>
      </c>
      <c r="CA20" s="191">
        <v>-0.002741123458306834</v>
      </c>
      <c r="CB20" s="65">
        <v>450.0424174507353</v>
      </c>
      <c r="CC20" s="64">
        <v>-5.520355188507722</v>
      </c>
      <c r="CD20" s="191">
        <v>-0.01211766088024768</v>
      </c>
      <c r="CE20" s="65">
        <v>450.152130191838</v>
      </c>
      <c r="CF20" s="64">
        <f>CE20-AZ20</f>
        <v>-9.217308851011296</v>
      </c>
      <c r="CG20" s="191">
        <f>CF20/AZ20</f>
        <v>-0.02006513291397149</v>
      </c>
      <c r="CH20" s="65">
        <v>444.8479788721845</v>
      </c>
      <c r="CI20" s="64">
        <f>CH20-BA20</f>
        <v>-4.897349271007499</v>
      </c>
      <c r="CJ20" s="191">
        <f>CI20/BA20</f>
        <v>-0.01088916096410958</v>
      </c>
      <c r="CK20" s="65">
        <v>423.0705706460466</v>
      </c>
      <c r="CL20" s="64">
        <f>CK20-BB20</f>
        <v>4.61631759174702</v>
      </c>
      <c r="CM20" s="191">
        <f>CL20/BB20</f>
        <v>0.0110318333678114</v>
      </c>
      <c r="CN20" s="65">
        <v>418.8173359618199</v>
      </c>
      <c r="CO20" s="64">
        <f>CN20-BC20</f>
        <v>-4.947742376786778</v>
      </c>
      <c r="CP20" s="191">
        <f>CO20/BC20</f>
        <v>-0.01167567274817609</v>
      </c>
      <c r="CQ20" s="65">
        <v>400.4937525358333</v>
      </c>
      <c r="CR20" s="64">
        <f>CQ20-BD20</f>
        <v>-3.559487136017367</v>
      </c>
      <c r="CS20" s="191">
        <f>CR20/BD20</f>
        <v>-0.008809450801355242</v>
      </c>
      <c r="CT20" s="65">
        <v>396.4949810558973</v>
      </c>
      <c r="CU20" s="64">
        <f>CT20-BE20</f>
        <v>1.289504225190115</v>
      </c>
      <c r="CV20" s="191">
        <f>CU20/BE20</f>
        <v>0.003262870331482008</v>
      </c>
      <c r="CW20" s="65">
        <v>404.0427812581728</v>
      </c>
      <c r="CX20" s="64">
        <f>CW20-BF20</f>
        <v>-2.933357345052571</v>
      </c>
      <c r="CY20" s="191">
        <f>CX20/BF20</f>
        <v>-0.007207688772909605</v>
      </c>
      <c r="CZ20" s="65">
        <v>416.619974410014</v>
      </c>
      <c r="DA20" s="64">
        <f>CZ20-BG20</f>
        <v>1.197503518173164</v>
      </c>
      <c r="DB20" s="191">
        <f>DA20/BG20</f>
        <v>0.002882616136778372</v>
      </c>
      <c r="DC20" s="23"/>
      <c r="DD20" s="25"/>
    </row>
    <row r="21" ht="17" customHeight="1">
      <c r="A21" t="s" s="71">
        <v>79</v>
      </c>
      <c r="B21" s="207">
        <v>395.19</v>
      </c>
      <c r="C21" s="74">
        <v>399.2472588913192</v>
      </c>
      <c r="D21" s="44">
        <v>396.7824077534945</v>
      </c>
      <c r="E21" s="44">
        <v>390.9812695618862</v>
      </c>
      <c r="F21" s="73">
        <v>395.4878650701244</v>
      </c>
      <c r="G21" s="74">
        <v>394.7633126359489</v>
      </c>
      <c r="H21" s="44">
        <v>395.5383048244528</v>
      </c>
      <c r="I21" s="73">
        <v>398.0764903471658</v>
      </c>
      <c r="J21" s="75">
        <v>395.9619920495506</v>
      </c>
      <c r="K21" s="74">
        <v>395.7006566758695</v>
      </c>
      <c r="L21" s="44">
        <v>407.8234723704149</v>
      </c>
      <c r="M21" s="44">
        <v>402.573083587166</v>
      </c>
      <c r="N21" s="73">
        <v>398.9555791797036</v>
      </c>
      <c r="O21" s="75">
        <v>402.8905049274228</v>
      </c>
      <c r="P21" s="75">
        <v>397.9109512168473</v>
      </c>
      <c r="Q21" s="74">
        <v>396.257381988462</v>
      </c>
      <c r="R21" s="44">
        <v>399.6544156138351</v>
      </c>
      <c r="S21" s="73">
        <v>398.984934244301</v>
      </c>
      <c r="T21" s="75">
        <v>398.37</v>
      </c>
      <c r="U21" s="75">
        <v>398.0489648661591</v>
      </c>
      <c r="V21" s="74">
        <v>397.1997898392979</v>
      </c>
      <c r="W21" s="44">
        <v>394.2555434563774</v>
      </c>
      <c r="X21" s="44">
        <v>388.4394638964296</v>
      </c>
      <c r="Y21" s="73">
        <v>393.5639795475719</v>
      </c>
      <c r="Z21" s="74">
        <v>390.6311807064325</v>
      </c>
      <c r="AA21" s="44">
        <v>391.980248072601</v>
      </c>
      <c r="AB21" s="73">
        <v>391.4736583535721</v>
      </c>
      <c r="AC21" s="75">
        <v>391.2520601006603</v>
      </c>
      <c r="AD21" s="74">
        <v>392.5949185330568</v>
      </c>
      <c r="AE21" s="44">
        <v>396.9760214700195</v>
      </c>
      <c r="AF21" s="44">
        <v>394.2632439094623</v>
      </c>
      <c r="AG21" s="73">
        <v>397.7955214624149</v>
      </c>
      <c r="AH21" s="75">
        <v>396.2016912854246</v>
      </c>
      <c r="AI21" s="75">
        <v>393.6407079681161</v>
      </c>
      <c r="AJ21" s="74">
        <v>396.4395009045443</v>
      </c>
      <c r="AK21" s="44">
        <v>396.3163588710437</v>
      </c>
      <c r="AL21" s="73">
        <v>392.7</v>
      </c>
      <c r="AM21" s="75">
        <v>394.79</v>
      </c>
      <c r="AN21" s="75">
        <v>393.9261478256835</v>
      </c>
      <c r="AO21" s="74">
        <v>392.3317990885866</v>
      </c>
      <c r="AP21" s="44">
        <v>391.5810503431144</v>
      </c>
      <c r="AQ21" s="44">
        <v>389.59</v>
      </c>
      <c r="AR21" s="73">
        <v>391.2</v>
      </c>
      <c r="AS21" s="75">
        <v>390.3380744340595</v>
      </c>
      <c r="AT21" s="74">
        <v>390.6462220650761</v>
      </c>
      <c r="AU21" s="44">
        <v>393.57</v>
      </c>
      <c r="AV21" s="73">
        <v>391.24</v>
      </c>
      <c r="AW21" s="75">
        <v>391.2179137390876</v>
      </c>
      <c r="AX21" s="75">
        <v>395.7519558898042</v>
      </c>
      <c r="AY21" s="74">
        <v>396.016522330282</v>
      </c>
      <c r="AZ21" s="44">
        <v>395.16</v>
      </c>
      <c r="BA21" s="73">
        <v>395.68</v>
      </c>
      <c r="BB21" s="75">
        <v>392.3419470716618</v>
      </c>
      <c r="BC21" s="75">
        <v>393.0498365824726</v>
      </c>
      <c r="BD21" s="75">
        <v>392.0556081986282</v>
      </c>
      <c r="BE21" s="75">
        <v>389.245116458514</v>
      </c>
      <c r="BF21" s="75">
        <v>391.4232795792591</v>
      </c>
      <c r="BG21" s="75">
        <v>392.1063268863747</v>
      </c>
      <c r="BH21" s="75">
        <v>-1.819820939308784</v>
      </c>
      <c r="BI21" s="195">
        <v>-0.00461970079760756</v>
      </c>
      <c r="BJ21" s="74">
        <v>389.9203190227556</v>
      </c>
      <c r="BK21" s="44">
        <v>390.0050242441914</v>
      </c>
      <c r="BL21" s="44">
        <v>390.1199159789623</v>
      </c>
      <c r="BM21" s="44">
        <v>390.0165541024372</v>
      </c>
      <c r="BN21" s="44">
        <v>390.3513150478104</v>
      </c>
      <c r="BO21" s="44">
        <v>390.524620098503</v>
      </c>
      <c r="BP21" s="44">
        <v>390.4009595242354</v>
      </c>
      <c r="BQ21" s="44">
        <v>-3.169040475764575</v>
      </c>
      <c r="BR21" s="79">
        <v>-0.00805203769536442</v>
      </c>
      <c r="BS21" s="44">
        <v>390.4319622512484</v>
      </c>
      <c r="BT21" s="44">
        <v>-0.8080377487516444</v>
      </c>
      <c r="BU21" s="79">
        <v>-0.002065324989141306</v>
      </c>
      <c r="BV21" s="44">
        <v>390.2216093862761</v>
      </c>
      <c r="BW21" s="73">
        <v>-0.9963043528114781</v>
      </c>
      <c r="BX21" s="195">
        <v>-0.002546673651237599</v>
      </c>
      <c r="BY21" s="74">
        <v>390.5732298090797</v>
      </c>
      <c r="BZ21" s="73">
        <v>-5.178726080724459</v>
      </c>
      <c r="CA21" s="195">
        <v>-0.01308578771033657</v>
      </c>
      <c r="CB21" s="74">
        <v>391.1290664324859</v>
      </c>
      <c r="CC21" s="73">
        <v>-4.887455897796144</v>
      </c>
      <c r="CD21" s="195">
        <v>-0.01234154542097603</v>
      </c>
      <c r="CE21" s="74">
        <v>390.2934321480342</v>
      </c>
      <c r="CF21" s="73">
        <f>CE21-AZ21</f>
        <v>-4.866567851965783</v>
      </c>
      <c r="CG21" s="195">
        <f>CF21/AZ21</f>
        <v>-0.01231543641048128</v>
      </c>
      <c r="CH21" s="74">
        <v>390.6689720992246</v>
      </c>
      <c r="CI21" s="73">
        <f>CH21-BA21</f>
        <v>-5.011027900775389</v>
      </c>
      <c r="CJ21" s="195">
        <f>CI21/BA21</f>
        <v>-0.01266434467442223</v>
      </c>
      <c r="CK21" s="74">
        <v>390.379191659388</v>
      </c>
      <c r="CL21" s="73">
        <f>CK21-BB21</f>
        <v>-1.962755412273737</v>
      </c>
      <c r="CM21" s="195">
        <f>CL21/BB21</f>
        <v>-0.005002665218244525</v>
      </c>
      <c r="CN21" s="74">
        <v>389.6163668335614</v>
      </c>
      <c r="CO21" s="73">
        <f>CN21-BC21</f>
        <v>-3.433469748911193</v>
      </c>
      <c r="CP21" s="195">
        <f>CO21/BC21</f>
        <v>-0.008735456497743021</v>
      </c>
      <c r="CQ21" s="74">
        <v>389.4925732911988</v>
      </c>
      <c r="CR21" s="73">
        <f>CQ21-BD21</f>
        <v>-2.563034907429369</v>
      </c>
      <c r="CS21" s="195">
        <f>CR21/BD21</f>
        <v>-0.006537426971662785</v>
      </c>
      <c r="CT21" s="74">
        <v>389.7879557142998</v>
      </c>
      <c r="CU21" s="73">
        <f>CT21-BE21</f>
        <v>0.5428392557857933</v>
      </c>
      <c r="CV21" s="195">
        <f>CU21/BE21</f>
        <v>0.0013945949039123</v>
      </c>
      <c r="CW21" s="74">
        <v>389.637964875887</v>
      </c>
      <c r="CX21" s="73">
        <f>CW21-BF21</f>
        <v>-1.785314703372137</v>
      </c>
      <c r="CY21" s="195">
        <f>CX21/BF21</f>
        <v>-0.004561084627595915</v>
      </c>
      <c r="CZ21" s="74">
        <v>390.1140443992068</v>
      </c>
      <c r="DA21" s="73">
        <f>CZ21-BG21</f>
        <v>-1.992282487167927</v>
      </c>
      <c r="DB21" s="195">
        <f>DA21/BG21</f>
        <v>-0.005080975109450999</v>
      </c>
      <c r="DC21" s="23"/>
      <c r="DD21" s="25"/>
    </row>
    <row r="22" ht="17" customHeight="1">
      <c r="A22" t="s" s="71">
        <v>80</v>
      </c>
      <c r="B22" s="207">
        <v>457.56</v>
      </c>
      <c r="C22" s="74">
        <v>409.9526566795574</v>
      </c>
      <c r="D22" s="44">
        <v>418.7682676574416</v>
      </c>
      <c r="E22" s="44">
        <v>434.3505555896206</v>
      </c>
      <c r="F22" s="73">
        <v>421.1280424820351</v>
      </c>
      <c r="G22" s="74">
        <v>443.2913841442684</v>
      </c>
      <c r="H22" s="44">
        <v>462.7911829348593</v>
      </c>
      <c r="I22" s="73">
        <v>476.8187288225351</v>
      </c>
      <c r="J22" s="75">
        <v>460.8916242291168</v>
      </c>
      <c r="K22" s="74">
        <v>438.0153918265402</v>
      </c>
      <c r="L22" s="44">
        <v>481.0025318762367</v>
      </c>
      <c r="M22" s="44">
        <v>504.9512664574924</v>
      </c>
      <c r="N22" s="73">
        <v>523.3905406561216</v>
      </c>
      <c r="O22" s="75">
        <v>502.4540465653238</v>
      </c>
      <c r="P22" s="75">
        <v>455.4584572700007</v>
      </c>
      <c r="Q22" s="74">
        <v>499.3556820247432</v>
      </c>
      <c r="R22" s="44">
        <v>460.2648857404228</v>
      </c>
      <c r="S22" s="73">
        <v>456.048364513734</v>
      </c>
      <c r="T22" s="75">
        <v>468.58</v>
      </c>
      <c r="U22" s="75">
        <v>459.0239706445949</v>
      </c>
      <c r="V22" s="74">
        <v>455.0615188226237</v>
      </c>
      <c r="W22" s="44">
        <v>454.5827474056367</v>
      </c>
      <c r="X22" s="44">
        <v>461.0470819859649</v>
      </c>
      <c r="Y22" s="73">
        <v>456.7650499880244</v>
      </c>
      <c r="Z22" s="74">
        <v>490.7811084053027</v>
      </c>
      <c r="AA22" s="44">
        <v>499.933628069283</v>
      </c>
      <c r="AB22" s="73">
        <v>494.9432957255072</v>
      </c>
      <c r="AC22" s="75">
        <v>495.1751391878745</v>
      </c>
      <c r="AD22" s="74">
        <v>473.8804000135434</v>
      </c>
      <c r="AE22" s="44">
        <v>515.5760655884862</v>
      </c>
      <c r="AF22" s="44">
        <v>535.4426171429451</v>
      </c>
      <c r="AG22" s="73">
        <v>508.7654048047004</v>
      </c>
      <c r="AH22" s="75">
        <v>519.5455296935421</v>
      </c>
      <c r="AI22" s="75">
        <v>487.2977233455404</v>
      </c>
      <c r="AJ22" s="74">
        <v>478.9115990385114</v>
      </c>
      <c r="AK22" s="44">
        <v>421.6703981922375</v>
      </c>
      <c r="AL22" s="73">
        <v>445.82</v>
      </c>
      <c r="AM22" s="75">
        <v>448.38</v>
      </c>
      <c r="AN22" s="75">
        <v>477.324548352042</v>
      </c>
      <c r="AO22" s="74">
        <v>427.9642370833414</v>
      </c>
      <c r="AP22" s="44">
        <v>443.2090145835144</v>
      </c>
      <c r="AQ22" s="44">
        <v>467.02</v>
      </c>
      <c r="AR22" s="73">
        <v>444.7</v>
      </c>
      <c r="AS22" s="75">
        <v>464.1793349989383</v>
      </c>
      <c r="AT22" s="74">
        <v>470.6843860470155</v>
      </c>
      <c r="AU22" s="44">
        <v>481.54</v>
      </c>
      <c r="AV22" s="73">
        <v>472.51</v>
      </c>
      <c r="AW22" s="75">
        <v>458.2305682395447</v>
      </c>
      <c r="AX22" s="75">
        <v>494.4870175952225</v>
      </c>
      <c r="AY22" s="74">
        <v>494.5633911509951</v>
      </c>
      <c r="AZ22" s="44">
        <v>507.05</v>
      </c>
      <c r="BA22" s="73">
        <v>499.18</v>
      </c>
      <c r="BB22" s="75">
        <v>469.4888496794013</v>
      </c>
      <c r="BC22" s="75">
        <v>487.1757001734717</v>
      </c>
      <c r="BD22" s="75">
        <v>451.0821879288972</v>
      </c>
      <c r="BE22" s="75">
        <v>421.750339861098</v>
      </c>
      <c r="BF22" s="75">
        <v>452.2173810627584</v>
      </c>
      <c r="BG22" s="75">
        <v>464.7832366757686</v>
      </c>
      <c r="BH22" s="75">
        <v>-12.54131167627338</v>
      </c>
      <c r="BI22" s="195">
        <v>-0.0262741812034854</v>
      </c>
      <c r="BJ22" s="74">
        <v>445.4547600338049</v>
      </c>
      <c r="BK22" s="44">
        <v>446.4014894597403</v>
      </c>
      <c r="BL22" s="44">
        <v>471.6055426799008</v>
      </c>
      <c r="BM22" s="44">
        <v>453.3355546416913</v>
      </c>
      <c r="BN22" s="44">
        <v>491.0821332889743</v>
      </c>
      <c r="BO22" s="44">
        <v>497.497234584187</v>
      </c>
      <c r="BP22" s="44">
        <v>503.7320094002743</v>
      </c>
      <c r="BQ22" s="44">
        <v>22.19200940027429</v>
      </c>
      <c r="BR22" s="79">
        <v>0.04608549528652715</v>
      </c>
      <c r="BS22" s="44">
        <v>496.4287209918754</v>
      </c>
      <c r="BT22" s="44">
        <v>23.91872099187543</v>
      </c>
      <c r="BU22" s="79">
        <v>0.05062056039422538</v>
      </c>
      <c r="BV22" s="44">
        <v>472.5001518986337</v>
      </c>
      <c r="BW22" s="73">
        <v>14.26958365908899</v>
      </c>
      <c r="BX22" s="195">
        <v>0.03114061926054096</v>
      </c>
      <c r="BY22" s="74">
        <v>644.3645340040267</v>
      </c>
      <c r="BZ22" s="73">
        <v>149.8775164088042</v>
      </c>
      <c r="CA22" s="195">
        <v>0.303096969335383</v>
      </c>
      <c r="CB22" s="74">
        <v>510.5147205923389</v>
      </c>
      <c r="CC22" s="73">
        <v>15.95132944134377</v>
      </c>
      <c r="CD22" s="195">
        <v>0.03225335665104592</v>
      </c>
      <c r="CE22" s="74">
        <v>513.2373773230618</v>
      </c>
      <c r="CF22" s="73">
        <f>CE22-AZ22</f>
        <v>6.187377323061753</v>
      </c>
      <c r="CG22" s="195">
        <f>CF22/AZ22</f>
        <v>0.01220269662372893</v>
      </c>
      <c r="CH22" s="74">
        <v>513.1340575179315</v>
      </c>
      <c r="CI22" s="73">
        <f>CH22-BA22</f>
        <v>13.95405751793152</v>
      </c>
      <c r="CJ22" s="195">
        <f>CI22/BA22</f>
        <v>0.0279539595294914</v>
      </c>
      <c r="CK22" s="74">
        <v>483.4821589387039</v>
      </c>
      <c r="CL22" s="73">
        <f>CK22-BB22</f>
        <v>13.99330925930263</v>
      </c>
      <c r="CM22" s="195">
        <f>CL22/BB22</f>
        <v>0.02980541341686435</v>
      </c>
      <c r="CN22" s="74">
        <v>477.9078505202031</v>
      </c>
      <c r="CO22" s="73">
        <f>CN22-BC22</f>
        <v>-9.267849653268684</v>
      </c>
      <c r="CP22" s="195">
        <f>CO22/BC22</f>
        <v>-0.0190236287441443</v>
      </c>
      <c r="CQ22" s="74">
        <v>467.2151215909838</v>
      </c>
      <c r="CR22" s="73">
        <f>CQ22-BD22</f>
        <v>16.1329336620866</v>
      </c>
      <c r="CS22" s="195">
        <f>CR22/BD22</f>
        <v>0.03576495391263286</v>
      </c>
      <c r="CT22" s="74">
        <v>449.5014963258064</v>
      </c>
      <c r="CU22" s="73">
        <f>CT22-BE22</f>
        <v>27.75115646470846</v>
      </c>
      <c r="CV22" s="195">
        <f>CU22/BE22</f>
        <v>0.06579996230435334</v>
      </c>
      <c r="CW22" s="74">
        <v>463.1329998262069</v>
      </c>
      <c r="CX22" s="73">
        <f>CW22-BF22</f>
        <v>10.91561876344844</v>
      </c>
      <c r="CY22" s="195">
        <f>CX22/BF22</f>
        <v>0.02413799031296759</v>
      </c>
      <c r="CZ22" s="74">
        <v>476.5128857214641</v>
      </c>
      <c r="DA22" s="73">
        <f>CZ22-BG22</f>
        <v>11.72964904569551</v>
      </c>
      <c r="DB22" s="195">
        <f>DA22/BG22</f>
        <v>0.0252368160469567</v>
      </c>
      <c r="DC22" s="23"/>
      <c r="DD22" s="25"/>
    </row>
    <row r="23" ht="17" customHeight="1">
      <c r="A23" t="s" s="71">
        <v>81</v>
      </c>
      <c r="B23" s="207">
        <v>407.04</v>
      </c>
      <c r="C23" s="74">
        <v>370.8300219230429</v>
      </c>
      <c r="D23" s="44">
        <v>378.2828968705575</v>
      </c>
      <c r="E23" s="44">
        <v>384.9668179364676</v>
      </c>
      <c r="F23" s="73">
        <v>377.5791853362374</v>
      </c>
      <c r="G23" s="74">
        <v>391.9633204883733</v>
      </c>
      <c r="H23" s="44">
        <v>434.1012076063228</v>
      </c>
      <c r="I23" s="73">
        <v>487.497866608162</v>
      </c>
      <c r="J23" s="75">
        <v>435.3937204537514</v>
      </c>
      <c r="K23" s="74">
        <v>403.1470943774764</v>
      </c>
      <c r="L23" s="44">
        <v>493.9007080876558</v>
      </c>
      <c r="M23" s="44">
        <v>505.7952898514885</v>
      </c>
      <c r="N23" s="73">
        <v>534.4125573735492</v>
      </c>
      <c r="O23" s="75">
        <v>510.9500220964997</v>
      </c>
      <c r="P23" s="75">
        <v>425.8651327168142</v>
      </c>
      <c r="Q23" s="74">
        <v>476.8991618864561</v>
      </c>
      <c r="R23" s="44">
        <v>418.997800638912</v>
      </c>
      <c r="S23" s="73">
        <v>394.503799102425</v>
      </c>
      <c r="T23" s="75">
        <v>423.23</v>
      </c>
      <c r="U23" s="75">
        <v>425.1723021133553</v>
      </c>
      <c r="V23" s="74">
        <v>375.2001975186114</v>
      </c>
      <c r="W23" s="44">
        <v>374.0319707433521</v>
      </c>
      <c r="X23" s="44">
        <v>393.2499362295526</v>
      </c>
      <c r="Y23" s="73">
        <v>380.6280752343826</v>
      </c>
      <c r="Z23" s="74">
        <v>387.8368797529678</v>
      </c>
      <c r="AA23" s="44">
        <v>464.8000553108883</v>
      </c>
      <c r="AB23" s="73">
        <v>478.6014274644472</v>
      </c>
      <c r="AC23" s="75">
        <v>441.4348965563971</v>
      </c>
      <c r="AD23" s="74">
        <v>405.6410834977085</v>
      </c>
      <c r="AE23" s="44">
        <v>482.9035705520446</v>
      </c>
      <c r="AF23" s="44">
        <v>490.6903034038375</v>
      </c>
      <c r="AG23" s="73">
        <v>529.1277979696573</v>
      </c>
      <c r="AH23" s="75">
        <v>500.5306269209648</v>
      </c>
      <c r="AI23" s="75">
        <v>424.1779950123998</v>
      </c>
      <c r="AJ23" s="74">
        <v>460.4904960312844</v>
      </c>
      <c r="AK23" s="44">
        <v>352.5538272787265</v>
      </c>
      <c r="AL23" s="73">
        <v>382.98</v>
      </c>
      <c r="AM23" s="75">
        <v>391.74</v>
      </c>
      <c r="AN23" s="75">
        <v>416.1066983469971</v>
      </c>
      <c r="AO23" s="74">
        <v>383.9183531119044</v>
      </c>
      <c r="AP23" s="44">
        <v>383.0385625735329</v>
      </c>
      <c r="AQ23" s="44">
        <v>381.52</v>
      </c>
      <c r="AR23" s="73">
        <v>382.9</v>
      </c>
      <c r="AS23" s="75">
        <v>385.359994240673</v>
      </c>
      <c r="AT23" s="74">
        <v>454.5874446518276</v>
      </c>
      <c r="AU23" s="44">
        <v>742.96</v>
      </c>
      <c r="AV23" s="73">
        <v>429.78</v>
      </c>
      <c r="AW23" s="75">
        <v>400.996317669812</v>
      </c>
      <c r="AX23" s="75">
        <v>523.856055994952</v>
      </c>
      <c r="AY23" s="74">
        <v>631.4290534719154</v>
      </c>
      <c r="AZ23" s="44">
        <v>626.48</v>
      </c>
      <c r="BA23" s="73">
        <v>595.83</v>
      </c>
      <c r="BB23" s="75">
        <v>434.5929583994616</v>
      </c>
      <c r="BC23" s="75">
        <v>442.3649835219964</v>
      </c>
      <c r="BD23" s="75">
        <v>376.5983766591045</v>
      </c>
      <c r="BE23" s="75">
        <v>363.9523414400209</v>
      </c>
      <c r="BF23" s="75">
        <v>386.3274921020684</v>
      </c>
      <c r="BG23" s="75">
        <v>420.932400546827</v>
      </c>
      <c r="BH23" s="75">
        <v>4.825702199829891</v>
      </c>
      <c r="BI23" s="195">
        <v>0.01159727113021784</v>
      </c>
      <c r="BJ23" s="74">
        <v>371.8191543091846</v>
      </c>
      <c r="BK23" s="44">
        <v>378.5396926386881</v>
      </c>
      <c r="BL23" s="44">
        <v>366.4113159186087</v>
      </c>
      <c r="BM23" s="44">
        <v>372.2260340978509</v>
      </c>
      <c r="BN23" s="44">
        <v>380.8488012700455</v>
      </c>
      <c r="BO23" s="44">
        <v>477.636007385925</v>
      </c>
      <c r="BP23" s="44">
        <v>476.6724580229913</v>
      </c>
      <c r="BQ23" s="44">
        <v>-266.2875419770087</v>
      </c>
      <c r="BR23" s="79">
        <v>-0.3584143722098211</v>
      </c>
      <c r="BS23" s="44">
        <v>440.5180443232121</v>
      </c>
      <c r="BT23" s="44">
        <v>10.73804432321208</v>
      </c>
      <c r="BU23" s="79">
        <v>0.02498497911306269</v>
      </c>
      <c r="BV23" s="44">
        <v>400.3046180701778</v>
      </c>
      <c r="BW23" s="73">
        <v>-0.6916995996342052</v>
      </c>
      <c r="BX23" s="195">
        <v>-0.001724952497453515</v>
      </c>
      <c r="BY23" s="74">
        <v>511.1763773331392</v>
      </c>
      <c r="BZ23" s="73">
        <v>-12.67967866181289</v>
      </c>
      <c r="CA23" s="195">
        <v>-0.02420450907593415</v>
      </c>
      <c r="CB23" s="74">
        <v>520.8864635893949</v>
      </c>
      <c r="CC23" s="73">
        <v>-110.5425898825205</v>
      </c>
      <c r="CD23" s="195">
        <v>-0.1750673163908147</v>
      </c>
      <c r="CE23" s="74">
        <v>522.6880220584981</v>
      </c>
      <c r="CF23" s="73">
        <f>CE23-AZ23</f>
        <v>-103.791977941502</v>
      </c>
      <c r="CG23" s="195">
        <f>CF23/AZ23</f>
        <v>-0.1656748466694898</v>
      </c>
      <c r="CH23" s="74">
        <v>518.6452727256462</v>
      </c>
      <c r="CI23" s="73">
        <f>CH23-BA23</f>
        <v>-77.1847272743538</v>
      </c>
      <c r="CJ23" s="195">
        <f>CI23/BA23</f>
        <v>-0.1295415257277307</v>
      </c>
      <c r="CK23" s="74">
        <v>430.8630713044775</v>
      </c>
      <c r="CL23" s="73">
        <f>CK23-BB23</f>
        <v>-3.729887094984122</v>
      </c>
      <c r="CM23" s="195">
        <f>CL23/BB23</f>
        <v>-0.008582483960901522</v>
      </c>
      <c r="CN23" s="74">
        <v>447.509813126527</v>
      </c>
      <c r="CO23" s="73">
        <f>CN23-BC23</f>
        <v>5.144829604530685</v>
      </c>
      <c r="CP23" s="195">
        <f>CO23/BC23</f>
        <v>0.01163028222434984</v>
      </c>
      <c r="CQ23" s="74">
        <v>370.1519993144463</v>
      </c>
      <c r="CR23" s="73">
        <f>CQ23-BD23</f>
        <v>-6.446377344658174</v>
      </c>
      <c r="CS23" s="195">
        <f>CR23/BD23</f>
        <v>-0.01711737953266169</v>
      </c>
      <c r="CT23" s="74">
        <v>376.071121146307</v>
      </c>
      <c r="CU23" s="73">
        <f>CT23-BE23</f>
        <v>12.11877970628615</v>
      </c>
      <c r="CV23" s="195">
        <f>CU23/BE23</f>
        <v>0.03329771051434029</v>
      </c>
      <c r="CW23" s="74">
        <v>392.1501324683735</v>
      </c>
      <c r="CX23" s="73">
        <f>CW23-BF23</f>
        <v>5.822640366305109</v>
      </c>
      <c r="CY23" s="195">
        <f>CX23/BF23</f>
        <v>0.01507177326320529</v>
      </c>
      <c r="CZ23" s="74">
        <v>418.6859086741233</v>
      </c>
      <c r="DA23" s="73">
        <f>CZ23-BG23</f>
        <v>-2.2464918727037</v>
      </c>
      <c r="DB23" s="195">
        <f>DA23/BG23</f>
        <v>-0.005336942154572363</v>
      </c>
      <c r="DC23" s="23"/>
      <c r="DD23" s="25"/>
    </row>
    <row r="24" ht="17" customHeight="1">
      <c r="A24" t="s" s="71">
        <v>82</v>
      </c>
      <c r="B24" s="207">
        <v>423.18</v>
      </c>
      <c r="C24" s="74">
        <v>394.7490533623536</v>
      </c>
      <c r="D24" s="44">
        <v>402.3665762241337</v>
      </c>
      <c r="E24" s="44">
        <v>406.0524724849079</v>
      </c>
      <c r="F24" s="73">
        <v>400.9904674727417</v>
      </c>
      <c r="G24" s="74">
        <v>421.3530431894262</v>
      </c>
      <c r="H24" s="44">
        <v>448.9968291929992</v>
      </c>
      <c r="I24" s="73">
        <v>449.7386657484224</v>
      </c>
      <c r="J24" s="75">
        <v>439.3839000166979</v>
      </c>
      <c r="K24" s="74">
        <v>418.4606526708362</v>
      </c>
      <c r="L24" s="44">
        <v>452.8380224134467</v>
      </c>
      <c r="M24" s="44">
        <v>464.9709650121692</v>
      </c>
      <c r="N24" s="73">
        <v>448.3888161163557</v>
      </c>
      <c r="O24" s="75">
        <v>455.6005035299638</v>
      </c>
      <c r="P24" s="75">
        <v>429.9152738774814</v>
      </c>
      <c r="Q24" s="74">
        <v>423.1982899820739</v>
      </c>
      <c r="R24" s="44">
        <v>397.1302224359357</v>
      </c>
      <c r="S24" s="73">
        <v>389.2986116931776</v>
      </c>
      <c r="T24" s="75">
        <v>402.19</v>
      </c>
      <c r="U24" s="75">
        <v>422.1739077934308</v>
      </c>
      <c r="V24" s="74">
        <v>394.4199031501881</v>
      </c>
      <c r="W24" s="44">
        <v>391.2980447793178</v>
      </c>
      <c r="X24" s="44">
        <v>395.739103011227</v>
      </c>
      <c r="Y24" s="73">
        <v>393.8592818827096</v>
      </c>
      <c r="Z24" s="74">
        <v>403.4584703721057</v>
      </c>
      <c r="AA24" s="44">
        <v>433.051220371183</v>
      </c>
      <c r="AB24" s="73">
        <v>450.6213220387064</v>
      </c>
      <c r="AC24" s="75">
        <v>427.7316895487812</v>
      </c>
      <c r="AD24" s="74">
        <v>409.9222355726844</v>
      </c>
      <c r="AE24" s="44">
        <v>450.2605380342229</v>
      </c>
      <c r="AF24" s="44">
        <v>453.0084369422088</v>
      </c>
      <c r="AG24" s="73">
        <v>456.5424335808844</v>
      </c>
      <c r="AH24" s="75">
        <v>453.1033533845331</v>
      </c>
      <c r="AI24" s="75">
        <v>422.2017333426746</v>
      </c>
      <c r="AJ24" s="74">
        <v>422.8483271273492</v>
      </c>
      <c r="AK24" s="44">
        <v>403.020588165394</v>
      </c>
      <c r="AL24" s="73">
        <v>456.77</v>
      </c>
      <c r="AM24" s="75">
        <v>428.37</v>
      </c>
      <c r="AN24" s="75">
        <v>423.6905681188761</v>
      </c>
      <c r="AO24" s="74">
        <v>408.299715933785</v>
      </c>
      <c r="AP24" s="44">
        <v>404.9871457311717</v>
      </c>
      <c r="AQ24" s="44">
        <v>443.03</v>
      </c>
      <c r="AR24" s="73">
        <v>418.7</v>
      </c>
      <c r="AS24" s="75">
        <v>430.0122247605755</v>
      </c>
      <c r="AT24" s="74">
        <v>449.7570178794431</v>
      </c>
      <c r="AU24" s="44">
        <v>455.18</v>
      </c>
      <c r="AV24" s="73">
        <v>445.8</v>
      </c>
      <c r="AW24" s="75">
        <v>431.3068577105341</v>
      </c>
      <c r="AX24" s="75">
        <v>455.2849182377162</v>
      </c>
      <c r="AY24" s="74">
        <v>485.8515077998189</v>
      </c>
      <c r="AZ24" s="44">
        <v>478.25</v>
      </c>
      <c r="BA24" s="73">
        <v>472.93</v>
      </c>
      <c r="BB24" s="75">
        <v>445.2148620905507</v>
      </c>
      <c r="BC24" s="75">
        <v>455.0028242313353</v>
      </c>
      <c r="BD24" s="75">
        <v>432.4014283091133</v>
      </c>
      <c r="BE24" s="75">
        <v>426.0197394971801</v>
      </c>
      <c r="BF24" s="75">
        <v>437.2939270707211</v>
      </c>
      <c r="BG24" s="75">
        <v>443.1228186584502</v>
      </c>
      <c r="BH24" s="75">
        <v>19.43225053957417</v>
      </c>
      <c r="BI24" s="195">
        <v>0.04586425094580347</v>
      </c>
      <c r="BJ24" s="74">
        <v>421.5277926155561</v>
      </c>
      <c r="BK24" s="44">
        <v>437.3607921279533</v>
      </c>
      <c r="BL24" s="44">
        <v>454.8072509161355</v>
      </c>
      <c r="BM24" s="44">
        <v>436.7867451892733</v>
      </c>
      <c r="BN24" s="44">
        <v>422.5512790493033</v>
      </c>
      <c r="BO24" s="44">
        <v>448.8968799184745</v>
      </c>
      <c r="BP24" s="44">
        <v>482.501619146729</v>
      </c>
      <c r="BQ24" s="44">
        <v>27.32161914672901</v>
      </c>
      <c r="BR24" s="79">
        <v>0.06002376894136167</v>
      </c>
      <c r="BS24" s="44">
        <v>453.0583197216981</v>
      </c>
      <c r="BT24" s="44">
        <v>7.258319721698115</v>
      </c>
      <c r="BU24" s="79">
        <v>0.01628156061394822</v>
      </c>
      <c r="BV24" s="44">
        <v>444.0151800042482</v>
      </c>
      <c r="BW24" s="73">
        <v>12.7083222937141</v>
      </c>
      <c r="BX24" s="195">
        <v>0.02946468869327167</v>
      </c>
      <c r="BY24" s="74">
        <v>513.6011548913278</v>
      </c>
      <c r="BZ24" s="73">
        <v>58.31623665361167</v>
      </c>
      <c r="CA24" s="195">
        <v>0.1280873455666793</v>
      </c>
      <c r="CB24" s="74">
        <v>504.2962922531734</v>
      </c>
      <c r="CC24" s="73">
        <v>18.44478445335449</v>
      </c>
      <c r="CD24" s="195">
        <v>0.03796383083564316</v>
      </c>
      <c r="CE24" s="74">
        <v>484.1018664762832</v>
      </c>
      <c r="CF24" s="73">
        <f>CE24-AZ24</f>
        <v>5.851866476283249</v>
      </c>
      <c r="CG24" s="195">
        <f>CF24/AZ24</f>
        <v>0.012235998904931</v>
      </c>
      <c r="CH24" s="74">
        <v>500.8071610502795</v>
      </c>
      <c r="CI24" s="73">
        <f>CH24-BA24</f>
        <v>27.87716105027954</v>
      </c>
      <c r="CJ24" s="195">
        <f>CI24/BA24</f>
        <v>0.05894563899579121</v>
      </c>
      <c r="CK24" s="74">
        <v>462.5634368707821</v>
      </c>
      <c r="CL24" s="73">
        <f>CK24-BB24</f>
        <v>17.34857478023144</v>
      </c>
      <c r="CM24" s="195">
        <f>CL24/BB24</f>
        <v>0.03896674674957949</v>
      </c>
      <c r="CN24" s="74">
        <v>450.0002670929562</v>
      </c>
      <c r="CO24" s="73">
        <f>CN24-BC24</f>
        <v>-5.002557138379132</v>
      </c>
      <c r="CP24" s="195">
        <f>CO24/BC24</f>
        <v>-0.01099456282898961</v>
      </c>
      <c r="CQ24" s="74">
        <v>422.3980503075939</v>
      </c>
      <c r="CR24" s="73">
        <f>CQ24-BD24</f>
        <v>-10.00337800151942</v>
      </c>
      <c r="CS24" s="195">
        <f>CR24/BD24</f>
        <v>-0.02313447030144463</v>
      </c>
      <c r="CT24" s="74">
        <v>407.2001479362261</v>
      </c>
      <c r="CU24" s="73">
        <f>CT24-BE24</f>
        <v>-18.819591560954</v>
      </c>
      <c r="CV24" s="195">
        <f>CU24/BE24</f>
        <v>-0.04417539803006843</v>
      </c>
      <c r="CW24" s="74">
        <v>424.6967920956198</v>
      </c>
      <c r="CX24" s="73">
        <f>CW24-BF24</f>
        <v>-12.59713497510131</v>
      </c>
      <c r="CY24" s="195">
        <f>CX24/BF24</f>
        <v>-0.02880702016486968</v>
      </c>
      <c r="CZ24" s="74">
        <v>450.6810395235691</v>
      </c>
      <c r="DA24" s="73">
        <f>CZ24-BG24</f>
        <v>7.558220865118869</v>
      </c>
      <c r="DB24" s="195">
        <f>DA24/BG24</f>
        <v>0.01705671779214915</v>
      </c>
      <c r="DC24" s="23"/>
      <c r="DD24" s="25"/>
    </row>
    <row r="25" ht="17" customHeight="1">
      <c r="A25" t="s" s="71">
        <v>83</v>
      </c>
      <c r="B25" s="207">
        <v>453.58</v>
      </c>
      <c r="C25" s="74">
        <v>361.1925691493668</v>
      </c>
      <c r="D25" s="44">
        <v>378.0209008975529</v>
      </c>
      <c r="E25" s="44">
        <v>369.1493699521994</v>
      </c>
      <c r="F25" s="73">
        <v>371.6729389215522</v>
      </c>
      <c r="G25" s="74">
        <v>381.3132638792779</v>
      </c>
      <c r="H25" s="44">
        <v>370.1779349314366</v>
      </c>
      <c r="I25" s="73">
        <v>375.0823119750364</v>
      </c>
      <c r="J25" s="75">
        <v>374.8664248977701</v>
      </c>
      <c r="K25" s="74">
        <v>373.1275388055026</v>
      </c>
      <c r="L25" s="44">
        <v>408.7430379602828</v>
      </c>
      <c r="M25" s="44">
        <v>413.0109615341683</v>
      </c>
      <c r="N25" s="73">
        <v>393.3215227228939</v>
      </c>
      <c r="O25" s="75">
        <v>407.7518412057973</v>
      </c>
      <c r="P25" s="75">
        <v>382.9587392613971</v>
      </c>
      <c r="Q25" s="74">
        <v>455.8669565092679</v>
      </c>
      <c r="R25" s="44">
        <v>385.0596842510589</v>
      </c>
      <c r="S25" s="73">
        <v>667.8870034136448</v>
      </c>
      <c r="T25" s="75">
        <v>449.75</v>
      </c>
      <c r="U25" s="75">
        <v>385.2465574731738</v>
      </c>
      <c r="V25" s="74">
        <v>368.013901061170</v>
      </c>
      <c r="W25" s="44">
        <v>0</v>
      </c>
      <c r="X25" s="44">
        <v>697.1235730751864</v>
      </c>
      <c r="Y25" s="73">
        <v>431.5972004340459</v>
      </c>
      <c r="Z25" s="74">
        <v>544.0477149995969</v>
      </c>
      <c r="AA25" s="44">
        <v>580.8131383937513</v>
      </c>
      <c r="AB25" s="73">
        <v>416.3273943425477</v>
      </c>
      <c r="AC25" s="75">
        <v>459.3035001767767</v>
      </c>
      <c r="AD25" s="74">
        <v>445.2450714106408</v>
      </c>
      <c r="AE25" s="44">
        <v>407.0070330815317</v>
      </c>
      <c r="AF25" s="44">
        <v>421.7235939864148</v>
      </c>
      <c r="AG25" s="73">
        <v>630.0204756654591</v>
      </c>
      <c r="AH25" s="75">
        <v>418.9517826398352</v>
      </c>
      <c r="AI25" s="75">
        <v>437.8747116485949</v>
      </c>
      <c r="AJ25" s="74">
        <v>371.3063132888006</v>
      </c>
      <c r="AK25" s="44">
        <v>381.8950567971474</v>
      </c>
      <c r="AL25" s="73">
        <v>374.07</v>
      </c>
      <c r="AM25" s="75">
        <v>378.01</v>
      </c>
      <c r="AN25" s="75">
        <v>418.9808091826409</v>
      </c>
      <c r="AO25" s="74">
        <v>0</v>
      </c>
      <c r="AP25" s="44">
        <v>377.3025562248184</v>
      </c>
      <c r="AQ25" s="44">
        <v>560.37</v>
      </c>
      <c r="AR25" s="73">
        <v>405.5</v>
      </c>
      <c r="AS25" s="75">
        <v>403.9287384667715</v>
      </c>
      <c r="AT25" s="74">
        <v>383.5086951978464</v>
      </c>
      <c r="AU25" s="44">
        <v>361.06</v>
      </c>
      <c r="AV25" s="73">
        <v>380.94</v>
      </c>
      <c r="AW25" s="75">
        <v>384.1761592498778</v>
      </c>
      <c r="AX25" s="75">
        <v>384.1606832607559</v>
      </c>
      <c r="AY25" s="74">
        <v>373.8291322732865</v>
      </c>
      <c r="AZ25" s="44">
        <v>319.82</v>
      </c>
      <c r="BA25" s="73">
        <v>374.13</v>
      </c>
      <c r="BB25" s="75">
        <v>377.530695366677</v>
      </c>
      <c r="BC25" s="75">
        <v>379.7225104731158</v>
      </c>
      <c r="BD25" s="75"/>
      <c r="BE25" s="75">
        <v>390.6128902253774</v>
      </c>
      <c r="BF25" s="75">
        <v>380.9237229309926</v>
      </c>
      <c r="BG25" s="75">
        <v>378.4541366879761</v>
      </c>
      <c r="BH25" s="75">
        <v>-40.52667249466487</v>
      </c>
      <c r="BI25" s="195">
        <v>-0.09672679895226083</v>
      </c>
      <c r="BJ25" s="74">
        <v>404.348998113038</v>
      </c>
      <c r="BK25" s="44">
        <v>419.3191781344109</v>
      </c>
      <c r="BL25" s="44">
        <v>365.0714721821833</v>
      </c>
      <c r="BM25" s="44">
        <v>376.1501514245481</v>
      </c>
      <c r="BN25" s="44">
        <v>409.2414152312214</v>
      </c>
      <c r="BO25" s="44">
        <v>372.0273282447562</v>
      </c>
      <c r="BP25" s="44">
        <v>555.6070006482082</v>
      </c>
      <c r="BQ25" s="44">
        <v>194.5470006482082</v>
      </c>
      <c r="BR25" s="79">
        <v>0.5388218042657957</v>
      </c>
      <c r="BS25" s="44">
        <v>0</v>
      </c>
      <c r="BT25" s="44">
        <v>-380.94</v>
      </c>
      <c r="BU25" s="79">
        <v>-1</v>
      </c>
      <c r="BV25" s="44">
        <v>136.1204281860034</v>
      </c>
      <c r="BW25" s="73">
        <v>-248.0557310638744</v>
      </c>
      <c r="BX25" s="195">
        <v>-0.645682260836318</v>
      </c>
      <c r="BY25" s="74">
        <v>398.421197868059</v>
      </c>
      <c r="BZ25" s="73">
        <v>14.26051460730315</v>
      </c>
      <c r="CA25" s="195">
        <v>0.03712122356265066</v>
      </c>
      <c r="CB25" s="74">
        <v>449.8534936594974</v>
      </c>
      <c r="CC25" s="73">
        <v>76.02436138621084</v>
      </c>
      <c r="CD25" s="195">
        <v>0.2033666047477367</v>
      </c>
      <c r="CE25" s="74">
        <v>0</v>
      </c>
      <c r="CF25" s="73">
        <f>CE25-AZ25</f>
        <v>-319.82</v>
      </c>
      <c r="CG25" s="195">
        <f>CF25/AZ25</f>
        <v>-1</v>
      </c>
      <c r="CH25" s="74">
        <v>408.8721551886</v>
      </c>
      <c r="CI25" s="73">
        <f>CH25-BA25</f>
        <v>34.74215518860001</v>
      </c>
      <c r="CJ25" s="195">
        <f>CI25/BA25</f>
        <v>0.09286118511907628</v>
      </c>
      <c r="CK25" s="74">
        <v>397.8110267430271</v>
      </c>
      <c r="CL25" s="73">
        <f>CK25-BB25</f>
        <v>20.28033137635009</v>
      </c>
      <c r="CM25" s="195">
        <f>CL25/BB25</f>
        <v>0.05371836416282072</v>
      </c>
      <c r="CN25" s="74">
        <v>379.6432144707338</v>
      </c>
      <c r="CO25" s="73">
        <f>CN25-BC25</f>
        <v>-0.07929600238196599</v>
      </c>
      <c r="CP25" s="195">
        <f>CO25/BC25</f>
        <v>-0.0002088261827911309</v>
      </c>
      <c r="CQ25" s="74">
        <v>343.8555095434725</v>
      </c>
      <c r="CR25" s="73">
        <f>CQ25-BD25</f>
        <v>343.8555095434725</v>
      </c>
      <c r="CS25" s="195">
        <f>CR25/BD25</f>
      </c>
      <c r="CT25" s="74">
        <v>380.5184144587425</v>
      </c>
      <c r="CU25" s="73">
        <f>CT25-BE25</f>
        <v>-10.0944757666349</v>
      </c>
      <c r="CV25" s="195">
        <f>CU25/BE25</f>
        <v>-0.02584265911145572</v>
      </c>
      <c r="CW25" s="74">
        <v>0</v>
      </c>
      <c r="CX25" s="73">
        <f>CW25-BF25</f>
        <v>-380.9237229309926</v>
      </c>
      <c r="CY25" s="195">
        <f>CX25/BF25</f>
        <v>-1</v>
      </c>
      <c r="CZ25" s="74">
        <v>201.6137900899857</v>
      </c>
      <c r="DA25" s="73">
        <f>CZ25-BG25</f>
        <v>-176.8403465979903</v>
      </c>
      <c r="DB25" s="195">
        <f>DA25/BG25</f>
        <v>-0.4672702170614397</v>
      </c>
      <c r="DC25" s="23"/>
      <c r="DD25" s="25"/>
    </row>
    <row r="26" ht="17" customHeight="1">
      <c r="A26" s="87"/>
      <c r="B26" s="207"/>
      <c r="C26" s="74"/>
      <c r="D26" s="44"/>
      <c r="E26" s="44"/>
      <c r="F26" s="73"/>
      <c r="G26" s="74"/>
      <c r="H26" s="44"/>
      <c r="I26" s="73"/>
      <c r="J26" s="75"/>
      <c r="K26" s="74"/>
      <c r="L26" s="44"/>
      <c r="M26" s="44"/>
      <c r="N26" s="73"/>
      <c r="O26" s="75"/>
      <c r="P26" s="75"/>
      <c r="Q26" s="74"/>
      <c r="R26" s="44"/>
      <c r="S26" s="73"/>
      <c r="T26" s="75"/>
      <c r="U26" s="75"/>
      <c r="V26" s="74"/>
      <c r="W26" s="44"/>
      <c r="X26" s="44"/>
      <c r="Y26" s="73"/>
      <c r="Z26" s="74"/>
      <c r="AA26" s="44"/>
      <c r="AB26" s="73"/>
      <c r="AC26" s="75"/>
      <c r="AD26" s="74"/>
      <c r="AE26" s="44"/>
      <c r="AF26" s="44"/>
      <c r="AG26" s="73"/>
      <c r="AH26" s="75"/>
      <c r="AI26" s="75"/>
      <c r="AJ26" s="74"/>
      <c r="AK26" s="44"/>
      <c r="AL26" s="73"/>
      <c r="AM26" s="75"/>
      <c r="AN26" s="75"/>
      <c r="AO26" s="74"/>
      <c r="AP26" s="44"/>
      <c r="AQ26" s="44"/>
      <c r="AR26" s="73"/>
      <c r="AS26" s="74"/>
      <c r="AT26" s="44"/>
      <c r="AU26" s="44"/>
      <c r="AV26" s="73"/>
      <c r="AW26" s="75"/>
      <c r="AX26" s="74"/>
      <c r="AY26" s="44"/>
      <c r="AZ26" s="44"/>
      <c r="BA26" s="73"/>
      <c r="BB26" s="75"/>
      <c r="BC26" s="74"/>
      <c r="BD26" s="44"/>
      <c r="BE26" s="44"/>
      <c r="BF26" s="73"/>
      <c r="BG26" s="75"/>
      <c r="BH26" s="75">
        <v>0</v>
      </c>
      <c r="BI26" s="195"/>
      <c r="BJ26" s="23"/>
      <c r="BK26" s="24"/>
      <c r="BL26" s="24"/>
      <c r="BM26" s="24"/>
      <c r="BN26" s="24"/>
      <c r="BO26" s="44"/>
      <c r="BP26" s="44"/>
      <c r="BQ26" s="44">
        <v>0</v>
      </c>
      <c r="BR26" s="79"/>
      <c r="BS26" s="44"/>
      <c r="BT26" s="44">
        <v>0</v>
      </c>
      <c r="BU26" s="79"/>
      <c r="BV26" s="73"/>
      <c r="BW26" s="75">
        <v>0</v>
      </c>
      <c r="BX26" s="195"/>
      <c r="BY26" s="75"/>
      <c r="BZ26" s="75">
        <v>0</v>
      </c>
      <c r="CA26" s="195"/>
      <c r="CB26" s="75"/>
      <c r="CC26" s="75">
        <v>0</v>
      </c>
      <c r="CD26" s="195"/>
      <c r="CE26" s="75"/>
      <c r="CF26" s="75">
        <f>CE26-AZ26</f>
        <v>0</v>
      </c>
      <c r="CG26" s="195">
        <f>CF26/AZ26</f>
      </c>
      <c r="CH26" s="75"/>
      <c r="CI26" s="75">
        <f>CH26-BA26</f>
        <v>0</v>
      </c>
      <c r="CJ26" s="195">
        <f>CI26/BA26</f>
      </c>
      <c r="CK26" s="75"/>
      <c r="CL26" s="75">
        <f>CK26-BB26</f>
        <v>0</v>
      </c>
      <c r="CM26" s="195">
        <f>CL26/BB26</f>
      </c>
      <c r="CN26" s="75"/>
      <c r="CO26" s="75">
        <f>CN26-BC26</f>
        <v>0</v>
      </c>
      <c r="CP26" s="195">
        <f>CO26/BC26</f>
      </c>
      <c r="CQ26" s="75"/>
      <c r="CR26" s="75">
        <f>CQ26-BD26</f>
        <v>0</v>
      </c>
      <c r="CS26" s="195">
        <f>CR26/BD26</f>
      </c>
      <c r="CT26" s="75"/>
      <c r="CU26" s="75">
        <f>CT26-BE26</f>
        <v>0</v>
      </c>
      <c r="CV26" s="195">
        <f>CU26/BE26</f>
      </c>
      <c r="CW26" s="75"/>
      <c r="CX26" s="75">
        <f>CW26-BF26</f>
        <v>0</v>
      </c>
      <c r="CY26" s="195">
        <f>CX26/BF26</f>
      </c>
      <c r="CZ26" s="75"/>
      <c r="DA26" s="75">
        <f>CZ26-BG26</f>
        <v>0</v>
      </c>
      <c r="DB26" s="195">
        <f>DA26/BG26</f>
      </c>
      <c r="DC26" s="23"/>
      <c r="DD26" s="25"/>
    </row>
    <row r="27" ht="17" customHeight="1">
      <c r="A27" t="s" s="46">
        <v>84</v>
      </c>
      <c r="B27" s="445"/>
      <c r="C27" s="52">
        <v>378.6607539407516</v>
      </c>
      <c r="D27" s="48">
        <v>375.8418952836158</v>
      </c>
      <c r="E27" s="48">
        <v>384.0518013675078</v>
      </c>
      <c r="F27" s="49">
        <v>379.0232013932433</v>
      </c>
      <c r="G27" s="52">
        <v>395.9162135872587</v>
      </c>
      <c r="H27" s="48">
        <v>410.3241828647627</v>
      </c>
      <c r="I27" s="49">
        <v>482.9425301448938</v>
      </c>
      <c r="J27" s="159">
        <v>424.5498923979725</v>
      </c>
      <c r="K27" s="52">
        <v>398.382248303034</v>
      </c>
      <c r="L27" s="48">
        <v>518.2702943213712</v>
      </c>
      <c r="M27" s="48">
        <v>505.8226255905767</v>
      </c>
      <c r="N27" s="49">
        <v>469.795970940958</v>
      </c>
      <c r="O27" s="159">
        <v>496.2361721417927</v>
      </c>
      <c r="P27" s="159">
        <v>425.3157767317172</v>
      </c>
      <c r="Q27" s="52">
        <v>405.0922852780381</v>
      </c>
      <c r="R27" s="48">
        <v>381.2472750989679</v>
      </c>
      <c r="S27" s="49">
        <v>392.8810592793986</v>
      </c>
      <c r="T27" s="159">
        <v>384.9890022627676</v>
      </c>
      <c r="U27" s="159">
        <v>414.1019723649254</v>
      </c>
      <c r="V27" s="52">
        <v>379.0226941921866</v>
      </c>
      <c r="W27" s="48">
        <v>381.351061366536</v>
      </c>
      <c r="X27" s="48">
        <v>391.1407603462535</v>
      </c>
      <c r="Y27" s="49">
        <v>383.6928590489913</v>
      </c>
      <c r="Z27" s="52">
        <v>393.540946062310</v>
      </c>
      <c r="AA27" s="48">
        <v>409.7250651253235</v>
      </c>
      <c r="AB27" s="49">
        <v>474.7562610095795</v>
      </c>
      <c r="AC27" s="159">
        <v>422.0780501894398</v>
      </c>
      <c r="AD27" s="52">
        <v>399.567327544220</v>
      </c>
      <c r="AE27" s="48">
        <v>499.1038760882684</v>
      </c>
      <c r="AF27" s="48">
        <v>506.2824721362973</v>
      </c>
      <c r="AG27" s="49">
        <v>463.1059092075301</v>
      </c>
      <c r="AH27" s="159">
        <v>485.2045193309185</v>
      </c>
      <c r="AI27" s="159">
        <v>422.3287480220956</v>
      </c>
      <c r="AJ27" s="52">
        <v>396.3960050031426</v>
      </c>
      <c r="AK27" s="48">
        <v>374.9305425764987</v>
      </c>
      <c r="AL27" s="49">
        <v>386.7456762169539</v>
      </c>
      <c r="AM27" s="159">
        <v>385.6365684067543</v>
      </c>
      <c r="AN27" s="159">
        <v>411.4277744664782</v>
      </c>
      <c r="AO27" s="52">
        <v>378.1454536082401</v>
      </c>
      <c r="AP27" s="48">
        <v>374.4825429966185</v>
      </c>
      <c r="AQ27" s="48">
        <v>373.8680904308936</v>
      </c>
      <c r="AR27" s="49">
        <v>375.3372139455885</v>
      </c>
      <c r="AS27" s="52">
        <v>381.1570173829548</v>
      </c>
      <c r="AT27" s="48">
        <v>404.4985760286738</v>
      </c>
      <c r="AU27" s="48">
        <v>453.5253471204509</v>
      </c>
      <c r="AV27" s="49">
        <v>407.0271970038631</v>
      </c>
      <c r="AW27" s="159">
        <v>388.6526133920679</v>
      </c>
      <c r="AX27" s="159">
        <v>470.634815613312</v>
      </c>
      <c r="AY27" s="52">
        <v>463.6965389304092</v>
      </c>
      <c r="AZ27" s="48">
        <v>427.7641706006443</v>
      </c>
      <c r="BA27" s="49">
        <v>453.9368989365796</v>
      </c>
      <c r="BB27" s="159">
        <v>406.444795321562</v>
      </c>
      <c r="BC27" s="52">
        <v>388.7291744115</v>
      </c>
      <c r="BD27" s="48">
        <v>366.0302574285172</v>
      </c>
      <c r="BE27" s="48">
        <v>357.7412753596735</v>
      </c>
      <c r="BF27" s="49">
        <v>369.8601879578937</v>
      </c>
      <c r="BG27" s="159">
        <v>396.3248958860952</v>
      </c>
      <c r="BH27" s="159">
        <v>-15.10287858038294</v>
      </c>
      <c r="BI27" s="247">
        <v>-0.03670845654493719</v>
      </c>
      <c r="BJ27" s="159">
        <v>350.2932046976998</v>
      </c>
      <c r="BK27" s="159">
        <v>347.5774719299891</v>
      </c>
      <c r="BL27" s="159">
        <v>360.3994128731287</v>
      </c>
      <c r="BM27" s="159">
        <v>352.5991846920247</v>
      </c>
      <c r="BN27" s="159">
        <v>363.5482804354652</v>
      </c>
      <c r="BO27" s="52">
        <v>384.5800412643777</v>
      </c>
      <c r="BP27" s="48">
        <v>418.0485797196633</v>
      </c>
      <c r="BQ27" s="48">
        <v>-35.47676740078754</v>
      </c>
      <c r="BR27" s="56">
        <v>-0.07822444241769211</v>
      </c>
      <c r="BS27" s="48">
        <v>386.6181294852886</v>
      </c>
      <c r="BT27" s="48">
        <v>-20.40906751857449</v>
      </c>
      <c r="BU27" s="56">
        <v>-0.05014177840892727</v>
      </c>
      <c r="BV27" s="49">
        <v>366.9223188808649</v>
      </c>
      <c r="BW27" s="159">
        <v>-21.73029451120306</v>
      </c>
      <c r="BX27" s="247">
        <v>-0.05591187029863557</v>
      </c>
      <c r="BY27" s="159">
        <v>441.6136539167067</v>
      </c>
      <c r="BZ27" s="159">
        <v>-29.0211616966053</v>
      </c>
      <c r="CA27" s="247">
        <v>-0.06166386491995097</v>
      </c>
      <c r="CB27" s="159">
        <v>435.7186879973455</v>
      </c>
      <c r="CC27" s="159">
        <v>-27.97785093306373</v>
      </c>
      <c r="CD27" s="247">
        <v>-0.06033655329323603</v>
      </c>
      <c r="CE27" s="159">
        <v>408.7784692066677</v>
      </c>
      <c r="CF27" s="159">
        <f>CE27-AZ27</f>
        <v>-18.98570139397663</v>
      </c>
      <c r="CG27" s="247">
        <f>CF27/AZ27</f>
        <v>-0.04438357089916597</v>
      </c>
      <c r="CH27" s="159">
        <v>427.7944907897794</v>
      </c>
      <c r="CI27" s="159">
        <f>CH27-BA27</f>
        <v>-26.14240814680022</v>
      </c>
      <c r="CJ27" s="247">
        <f>CI27/BA27</f>
        <v>-0.05759040123868103</v>
      </c>
      <c r="CK27" s="159">
        <v>389.8344386151306</v>
      </c>
      <c r="CL27" s="159">
        <f>CK27-BB27</f>
        <v>-16.61035670643145</v>
      </c>
      <c r="CM27" s="247">
        <f>CL27/BB27</f>
        <v>-0.04086743611340878</v>
      </c>
      <c r="CN27" s="159">
        <v>381.5745454446502</v>
      </c>
      <c r="CO27" s="159">
        <f>CN27-BC27</f>
        <v>-7.154628966849771</v>
      </c>
      <c r="CP27" s="247">
        <f>CO27/BC27</f>
        <v>-0.0184051762455988</v>
      </c>
      <c r="CQ27" s="159">
        <v>361.8562672040039</v>
      </c>
      <c r="CR27" s="159">
        <f>CQ27-BD27</f>
        <v>-4.173990224513318</v>
      </c>
      <c r="CS27" s="247">
        <f>CR27/BD27</f>
        <v>-0.01140340214996697</v>
      </c>
      <c r="CT27" s="159">
        <v>355.8618695348478</v>
      </c>
      <c r="CU27" s="159">
        <f>CT27-BE27</f>
        <v>-1.879405824825653</v>
      </c>
      <c r="CV27" s="247">
        <f>CU27/BE27</f>
        <v>-0.005253533640858458</v>
      </c>
      <c r="CW27" s="159">
        <v>365.4941342923721</v>
      </c>
      <c r="CX27" s="159">
        <f>CW27-BF27</f>
        <v>-4.366053665521576</v>
      </c>
      <c r="CY27" s="247">
        <f>CX27/BF27</f>
        <v>-0.01180460565282205</v>
      </c>
      <c r="CZ27" s="159">
        <v>378.4890380227471</v>
      </c>
      <c r="DA27" s="159">
        <f>CZ27-BG27</f>
        <v>-17.83585786334811</v>
      </c>
      <c r="DB27" s="247">
        <f>DA27/BG27</f>
        <v>-0.04500312256052211</v>
      </c>
      <c r="DC27" s="23"/>
      <c r="DD27" s="25"/>
    </row>
    <row r="28" ht="17" customHeight="1">
      <c r="A28" t="s" s="61">
        <v>85</v>
      </c>
      <c r="B28" s="203"/>
      <c r="C28" s="149">
        <v>320.336387369985</v>
      </c>
      <c r="D28" s="149">
        <v>321.3034689309811</v>
      </c>
      <c r="E28" s="65">
        <v>331.6244713287019</v>
      </c>
      <c r="F28" s="64">
        <v>324.247236172080</v>
      </c>
      <c r="G28" s="65">
        <v>329.7354472790209</v>
      </c>
      <c r="H28" s="63">
        <v>331.2957567879454</v>
      </c>
      <c r="I28" s="64">
        <v>373.6550922856305</v>
      </c>
      <c r="J28" s="149">
        <v>342.8675412016883</v>
      </c>
      <c r="K28" s="65">
        <v>332.4235553140244</v>
      </c>
      <c r="L28" s="63">
        <v>415.6676279745363</v>
      </c>
      <c r="M28" s="63">
        <v>402.4950851973137</v>
      </c>
      <c r="N28" s="64">
        <v>390.1556488187936</v>
      </c>
      <c r="O28" s="149">
        <v>402.4246388905471</v>
      </c>
      <c r="P28" s="149">
        <v>351.6352634016401</v>
      </c>
      <c r="Q28" s="149">
        <v>350.0117634431081</v>
      </c>
      <c r="R28" s="65">
        <v>334.898463836065</v>
      </c>
      <c r="S28" s="64">
        <v>319.7919417913815</v>
      </c>
      <c r="T28" s="65">
        <v>333.1641784847325</v>
      </c>
      <c r="U28" s="64">
        <v>346.0737714445742</v>
      </c>
      <c r="V28" s="65">
        <v>321.2538528896673</v>
      </c>
      <c r="W28" s="63">
        <v>320.6726851875022</v>
      </c>
      <c r="X28" s="63">
        <v>327.8900909505529</v>
      </c>
      <c r="Y28" s="64">
        <v>323.2069014979624</v>
      </c>
      <c r="Z28" s="65">
        <v>327.9395026225485</v>
      </c>
      <c r="AA28" s="63">
        <v>331.2544824543469</v>
      </c>
      <c r="AB28" s="64">
        <v>373.4632021651213</v>
      </c>
      <c r="AC28" s="149">
        <v>342.2326046783921</v>
      </c>
      <c r="AD28" s="65">
        <v>331.2899755494739</v>
      </c>
      <c r="AE28" s="63">
        <v>403.2217990264446</v>
      </c>
      <c r="AF28" s="63">
        <v>414.8007488601422</v>
      </c>
      <c r="AG28" s="64">
        <v>394.1548050108368</v>
      </c>
      <c r="AH28" s="149">
        <v>404.7086738178905</v>
      </c>
      <c r="AI28" s="149">
        <v>351.3006337805833</v>
      </c>
      <c r="AJ28" s="149">
        <v>323.8976770041135</v>
      </c>
      <c r="AK28" s="65">
        <v>328.0448989122781</v>
      </c>
      <c r="AL28" s="64">
        <v>318.0303755897554</v>
      </c>
      <c r="AM28" s="149">
        <v>322.8514294397641</v>
      </c>
      <c r="AN28" s="149">
        <v>343.5760321428697</v>
      </c>
      <c r="AO28" s="65">
        <v>327.4149732493974</v>
      </c>
      <c r="AP28" s="63">
        <v>320.4880870900844</v>
      </c>
      <c r="AQ28" s="63">
        <v>323.3904492865369</v>
      </c>
      <c r="AR28" s="64">
        <v>323.3948147930146</v>
      </c>
      <c r="AS28" s="65">
        <v>322.2973760280126</v>
      </c>
      <c r="AT28" s="63">
        <v>320.1918690713317</v>
      </c>
      <c r="AU28" s="63">
        <v>375.1001474429042</v>
      </c>
      <c r="AV28" s="64">
        <v>335.8689385195294</v>
      </c>
      <c r="AW28" s="149">
        <v>328.8528223273983</v>
      </c>
      <c r="AX28" s="65">
        <v>392.8662756409801</v>
      </c>
      <c r="AY28" s="63">
        <v>397.2311816102773</v>
      </c>
      <c r="AZ28" s="63">
        <v>377.6315213585434</v>
      </c>
      <c r="BA28" s="64">
        <v>389.2405541886592</v>
      </c>
      <c r="BB28" s="149">
        <v>345.7762682902392</v>
      </c>
      <c r="BC28" s="65">
        <v>323.0397886632393</v>
      </c>
      <c r="BD28" s="63">
        <v>321.0463911040049</v>
      </c>
      <c r="BE28" s="63">
        <v>316.8627801144958</v>
      </c>
      <c r="BF28" s="64">
        <v>319.0749682448007</v>
      </c>
      <c r="BG28" s="149">
        <v>338.6067272975067</v>
      </c>
      <c r="BH28" s="149">
        <v>-4.969304845363069</v>
      </c>
      <c r="BI28" s="191">
        <v>-0.01446347934799094</v>
      </c>
      <c r="BJ28" s="65">
        <v>312.7257979914634</v>
      </c>
      <c r="BK28" s="63">
        <v>312.1725083210721</v>
      </c>
      <c r="BL28" s="63">
        <v>325.7661719596891</v>
      </c>
      <c r="BM28" s="63">
        <v>316.7627962437184</v>
      </c>
      <c r="BN28" s="63">
        <v>335.9937654995882</v>
      </c>
      <c r="BO28" s="63">
        <v>331.356696374336</v>
      </c>
      <c r="BP28" s="63">
        <v>369.7605728873009</v>
      </c>
      <c r="BQ28" s="63">
        <v>-5.339574555603292</v>
      </c>
      <c r="BR28" s="69">
        <v>-0.01423506386761966</v>
      </c>
      <c r="BS28" s="63">
        <v>344.0414075678332</v>
      </c>
      <c r="BT28" s="63">
        <v>8.172469048303867</v>
      </c>
      <c r="BU28" s="69">
        <v>0.02433231570721349</v>
      </c>
      <c r="BV28" s="64">
        <v>328.5052590787187</v>
      </c>
      <c r="BW28" s="149">
        <v>-0.3475632486796485</v>
      </c>
      <c r="BX28" s="191">
        <v>-0.001056896049180391</v>
      </c>
      <c r="BY28" s="149">
        <v>395.5013632446286</v>
      </c>
      <c r="BZ28" s="149">
        <v>2.635087603648572</v>
      </c>
      <c r="CA28" s="191">
        <v>0.006707339792272321</v>
      </c>
      <c r="CB28" s="149">
        <v>405.5186307852325</v>
      </c>
      <c r="CC28" s="149">
        <v>8.287449174955213</v>
      </c>
      <c r="CD28" s="191">
        <v>0.02086303784451144</v>
      </c>
      <c r="CE28" s="149">
        <v>391.3483939742027</v>
      </c>
      <c r="CF28" s="149">
        <f>CE28-AZ28</f>
        <v>13.71687261565933</v>
      </c>
      <c r="CG28" s="191">
        <f>CF28/AZ28</f>
        <v>0.0363234312811398</v>
      </c>
      <c r="CH28" s="149">
        <v>397.7083088801855</v>
      </c>
      <c r="CI28" s="149">
        <f>CH28-BA28</f>
        <v>8.467754691526295</v>
      </c>
      <c r="CJ28" s="191">
        <f>CI28/BA28</f>
        <v>0.0217545540936161</v>
      </c>
      <c r="CK28" s="149">
        <v>346.0610161232957</v>
      </c>
      <c r="CL28" s="149">
        <f>CK28-BB28</f>
        <v>0.2847478330564854</v>
      </c>
      <c r="CM28" s="191">
        <f>CL28/BB28</f>
        <v>0.0008235031121842999</v>
      </c>
      <c r="CN28" s="149">
        <v>335.3378584473876</v>
      </c>
      <c r="CO28" s="149">
        <f>CN28-BC28</f>
        <v>12.29806978414837</v>
      </c>
      <c r="CP28" s="191">
        <f>CO28/BC28</f>
        <v>0.03806982983439477</v>
      </c>
      <c r="CQ28" s="149">
        <v>324.8935813316299</v>
      </c>
      <c r="CR28" s="149">
        <f>CQ28-BD28</f>
        <v>3.847190227624992</v>
      </c>
      <c r="CS28" s="191">
        <f>CR28/BD28</f>
        <v>0.01198328445429767</v>
      </c>
      <c r="CT28" s="149">
        <v>317.9070802392266</v>
      </c>
      <c r="CU28" s="149">
        <f>CT28-BE28</f>
        <v>1.044300124730796</v>
      </c>
      <c r="CV28" s="191">
        <f>CU28/BE28</f>
        <v>0.003295748791806494</v>
      </c>
      <c r="CW28" s="149">
        <v>325.2449060302669</v>
      </c>
      <c r="CX28" s="149">
        <f>CW28-BF28</f>
        <v>6.169937785466118</v>
      </c>
      <c r="CY28" s="191">
        <f>CX28/BF28</f>
        <v>0.01933695337934632</v>
      </c>
      <c r="CZ28" s="149">
        <v>342.0749077396545</v>
      </c>
      <c r="DA28" s="149">
        <f>CZ28-BG28</f>
        <v>3.468180442147855</v>
      </c>
      <c r="DB28" s="191">
        <f>DA28/BG28</f>
        <v>0.01024250306492181</v>
      </c>
      <c r="DC28" s="23"/>
      <c r="DD28" s="45"/>
    </row>
    <row r="29" ht="17" customHeight="1">
      <c r="A29" t="s" s="71">
        <v>86</v>
      </c>
      <c r="B29" s="207">
        <v>338.3</v>
      </c>
      <c r="C29" s="75">
        <v>313.4489293571786</v>
      </c>
      <c r="D29" s="75">
        <v>314.4380490760376</v>
      </c>
      <c r="E29" s="75">
        <v>326.2340204293841</v>
      </c>
      <c r="F29" s="75">
        <v>317.8488308523766</v>
      </c>
      <c r="G29" s="75">
        <v>324.0758978399317</v>
      </c>
      <c r="H29" s="75">
        <v>325.0531009445189</v>
      </c>
      <c r="I29" s="75">
        <v>372.6147590683739</v>
      </c>
      <c r="J29" s="75">
        <v>338.1064588242402</v>
      </c>
      <c r="K29" s="75">
        <v>326.6973978218414</v>
      </c>
      <c r="L29" s="75">
        <v>420.9843266447039</v>
      </c>
      <c r="M29" s="75">
        <v>405.1554136538642</v>
      </c>
      <c r="N29" s="75">
        <v>391.9330427964479</v>
      </c>
      <c r="O29" s="75">
        <v>405.5562137187537</v>
      </c>
      <c r="P29" s="75">
        <v>348.0488070875487</v>
      </c>
      <c r="Q29" s="75">
        <v>345.733642578125</v>
      </c>
      <c r="R29" s="75">
        <v>328.4316934881955</v>
      </c>
      <c r="S29" s="75">
        <v>311.7809210596336</v>
      </c>
      <c r="T29" s="75">
        <v>326.6062358497765</v>
      </c>
      <c r="U29" s="75">
        <v>342.1637509919965</v>
      </c>
      <c r="V29" s="75">
        <v>313.3560178051703</v>
      </c>
      <c r="W29" s="75">
        <v>312.8798875079379</v>
      </c>
      <c r="X29" s="75">
        <v>320.9077863160819</v>
      </c>
      <c r="Y29" s="75">
        <v>315.633767086492</v>
      </c>
      <c r="Z29" s="75">
        <v>321.1247008774262</v>
      </c>
      <c r="AA29" s="75">
        <v>324.4413835322926</v>
      </c>
      <c r="AB29" s="75">
        <v>372.4849004681749</v>
      </c>
      <c r="AC29" s="75">
        <v>336.8528714342415</v>
      </c>
      <c r="AD29" s="75">
        <v>324.6098542738446</v>
      </c>
      <c r="AE29" s="75">
        <v>406.3876871548475</v>
      </c>
      <c r="AF29" s="75">
        <v>418.4495776332512</v>
      </c>
      <c r="AG29" s="75">
        <v>396.3682247092386</v>
      </c>
      <c r="AH29" s="75">
        <v>407.8950433243269</v>
      </c>
      <c r="AI29" s="75">
        <v>347.0873710116958</v>
      </c>
      <c r="AJ29" s="75">
        <v>316.0312702405519</v>
      </c>
      <c r="AK29" s="75">
        <v>321.3452820795011</v>
      </c>
      <c r="AL29" s="75">
        <v>306.2197816622547</v>
      </c>
      <c r="AM29" s="75">
        <v>313.932679289122</v>
      </c>
      <c r="AN29" s="75">
        <v>338.1692517844608</v>
      </c>
      <c r="AO29" s="75">
        <v>320.8905030938929</v>
      </c>
      <c r="AP29" s="75">
        <v>312.7000125992188</v>
      </c>
      <c r="AQ29" s="75">
        <v>316.4856083232138</v>
      </c>
      <c r="AR29" s="75">
        <v>316.8413562320904</v>
      </c>
      <c r="AS29" s="75">
        <v>315.1538972392015</v>
      </c>
      <c r="AT29" s="75">
        <v>312.9444169997455</v>
      </c>
      <c r="AU29" s="75">
        <v>374.3447052181627</v>
      </c>
      <c r="AV29" s="75">
        <v>329.8138605531602</v>
      </c>
      <c r="AW29" s="75">
        <v>322.3218153343774</v>
      </c>
      <c r="AX29" s="75">
        <v>394.830412843060</v>
      </c>
      <c r="AY29" s="75">
        <v>398.9126026944624</v>
      </c>
      <c r="AZ29" s="75">
        <v>376.8587593250889</v>
      </c>
      <c r="BA29" s="75">
        <v>390.1894884906063</v>
      </c>
      <c r="BB29" s="75">
        <v>341.1996177232728</v>
      </c>
      <c r="BC29" s="75">
        <v>314.8756581480831</v>
      </c>
      <c r="BD29" s="75">
        <v>312.9645317265256</v>
      </c>
      <c r="BE29" s="75">
        <v>309.0991704540481</v>
      </c>
      <c r="BF29" s="75">
        <v>312.0679906512576</v>
      </c>
      <c r="BG29" s="75">
        <v>333.3632826611914</v>
      </c>
      <c r="BH29" s="75">
        <v>-4.805969123269449</v>
      </c>
      <c r="BI29" s="315">
        <v>-0.01421172710975105</v>
      </c>
      <c r="BJ29" s="44">
        <v>304.716576816367</v>
      </c>
      <c r="BK29" s="44">
        <v>304.8625526828961</v>
      </c>
      <c r="BL29" s="44">
        <v>319.4580231129829</v>
      </c>
      <c r="BM29" s="44">
        <v>309.507975127170</v>
      </c>
      <c r="BN29" s="73">
        <v>330.9425200479437</v>
      </c>
      <c r="BO29" s="75">
        <v>326.0265264754163</v>
      </c>
      <c r="BP29" s="75">
        <v>369.3362202935941</v>
      </c>
      <c r="BQ29" s="75">
        <v>-5.00848492456862</v>
      </c>
      <c r="BR29" s="197">
        <v>-0.01337933956258242</v>
      </c>
      <c r="BS29" s="75">
        <v>339.9088293365933</v>
      </c>
      <c r="BT29" s="75">
        <v>10.09496878343316</v>
      </c>
      <c r="BU29" s="197">
        <v>0.03060807925568073</v>
      </c>
      <c r="BV29" s="75">
        <v>322.4856100535353</v>
      </c>
      <c r="BW29" s="75">
        <v>0.1637947191578064</v>
      </c>
      <c r="BX29" s="195">
        <v>0.0005081713721048802</v>
      </c>
      <c r="BY29" s="75">
        <v>399.1872077113158</v>
      </c>
      <c r="BZ29" s="75">
        <v>4.356794868255804</v>
      </c>
      <c r="CA29" s="195">
        <v>0.01103459796038451</v>
      </c>
      <c r="CB29" s="75">
        <v>408.9495338273593</v>
      </c>
      <c r="CC29" s="75">
        <v>10.036931132897</v>
      </c>
      <c r="CD29" s="195">
        <v>0.02516072709937556</v>
      </c>
      <c r="CE29" s="75">
        <v>393.6173893574939</v>
      </c>
      <c r="CF29" s="75">
        <f>CE29-AZ29</f>
        <v>16.75863003240505</v>
      </c>
      <c r="CG29" s="195">
        <f>CF29/AZ29</f>
        <v>0.04446925968343644</v>
      </c>
      <c r="CH29" s="75">
        <v>401.1648059982401</v>
      </c>
      <c r="CI29" s="75">
        <f>CH29-BA29</f>
        <v>10.9753175076338</v>
      </c>
      <c r="CJ29" s="195">
        <f>CI29/BA29</f>
        <v>0.02812817318603403</v>
      </c>
      <c r="CK29" s="75">
        <v>344.8396069777319</v>
      </c>
      <c r="CL29" s="75">
        <f>CK29-BB29</f>
        <v>3.639989254459124</v>
      </c>
      <c r="CM29" s="195">
        <f>CL29/BB29</f>
        <v>0.01066821023642327</v>
      </c>
      <c r="CN29" s="75">
        <v>329.8281422945217</v>
      </c>
      <c r="CO29" s="75">
        <f>CN29-BC29</f>
        <v>14.95248414643862</v>
      </c>
      <c r="CP29" s="195">
        <f>CO29/BC29</f>
        <v>0.0474869484493673</v>
      </c>
      <c r="CQ29" s="75">
        <v>317.6397336084532</v>
      </c>
      <c r="CR29" s="75">
        <f>CQ29-BD29</f>
        <v>4.675201881927592</v>
      </c>
      <c r="CS29" s="195">
        <f>CR29/BD29</f>
        <v>0.01493844000831657</v>
      </c>
      <c r="CT29" s="75">
        <v>310.4854470662992</v>
      </c>
      <c r="CU29" s="75">
        <f>CT29-BE29</f>
        <v>1.386276612251038</v>
      </c>
      <c r="CV29" s="195">
        <f>CU29/BE29</f>
        <v>0.004484892697106501</v>
      </c>
      <c r="CW29" s="75">
        <v>318.2387000658139</v>
      </c>
      <c r="CX29" s="75">
        <f>CW29-BF29</f>
        <v>6.170709414556313</v>
      </c>
      <c r="CY29" s="195">
        <f>CX29/BF29</f>
        <v>0.0197736057507167</v>
      </c>
      <c r="CZ29" s="75">
        <v>337.5731033864936</v>
      </c>
      <c r="DA29" s="75">
        <f>CZ29-BG29</f>
        <v>4.209820725302279</v>
      </c>
      <c r="DB29" s="315">
        <f>DA29/BG29</f>
        <v>0.0126283275461409</v>
      </c>
      <c r="DC29" s="24"/>
      <c r="DD29" s="346"/>
    </row>
    <row r="30" ht="17" customHeight="1">
      <c r="A30" t="s" s="71">
        <v>87</v>
      </c>
      <c r="B30" s="207">
        <v>423.29</v>
      </c>
      <c r="C30" s="75">
        <v>370.6896551724138</v>
      </c>
      <c r="D30" s="75">
        <v>370.2856299357886</v>
      </c>
      <c r="E30" s="75">
        <v>406.081777574161</v>
      </c>
      <c r="F30" s="75">
        <v>383.2822811093066</v>
      </c>
      <c r="G30" s="75">
        <v>386.8489962176317</v>
      </c>
      <c r="H30" s="75">
        <v>392.4924924924925</v>
      </c>
      <c r="I30" s="75">
        <v>440.8195742987866</v>
      </c>
      <c r="J30" s="75">
        <v>407.7663122239101</v>
      </c>
      <c r="K30" s="75">
        <v>396.5217719702406</v>
      </c>
      <c r="L30" s="75">
        <v>563.0803305221909</v>
      </c>
      <c r="M30" s="75">
        <v>465.7958061189412</v>
      </c>
      <c r="N30" s="75">
        <v>508.9749490433296</v>
      </c>
      <c r="O30" s="75">
        <v>503.8151804020206</v>
      </c>
      <c r="P30" s="75">
        <v>429.6501269358533</v>
      </c>
      <c r="Q30" s="75">
        <v>422.0989801193778</v>
      </c>
      <c r="R30" s="75">
        <v>403.0730037417403</v>
      </c>
      <c r="S30" s="75">
        <v>372.2365038560411</v>
      </c>
      <c r="T30" s="75">
        <v>401.554718814527</v>
      </c>
      <c r="U30" s="75">
        <v>422.8</v>
      </c>
      <c r="V30" s="75">
        <v>372.1168982273629</v>
      </c>
      <c r="W30" s="75">
        <v>378.0807198979249</v>
      </c>
      <c r="X30" s="75">
        <v>374.4313620551244</v>
      </c>
      <c r="Y30" s="75">
        <v>374.8931383577053</v>
      </c>
      <c r="Z30" s="75">
        <v>371.7522472601896</v>
      </c>
      <c r="AA30" s="75">
        <v>383.2322809951913</v>
      </c>
      <c r="AB30" s="75">
        <v>416.9179134194209</v>
      </c>
      <c r="AC30" s="75">
        <v>390.8938114932109</v>
      </c>
      <c r="AD30" s="75">
        <v>383.5918811535579</v>
      </c>
      <c r="AE30" s="75">
        <v>549.5294950925833</v>
      </c>
      <c r="AF30" s="75">
        <v>470.1322944566188</v>
      </c>
      <c r="AG30" s="75">
        <v>480.2149213634074</v>
      </c>
      <c r="AH30" s="75">
        <v>488.5478699038022</v>
      </c>
      <c r="AI30" s="75">
        <v>420.3010781401248</v>
      </c>
      <c r="AJ30" s="75">
        <v>352.7929441411171</v>
      </c>
      <c r="AK30" s="75">
        <v>386.4362398533648</v>
      </c>
      <c r="AL30" s="75">
        <v>370.3113589590387</v>
      </c>
      <c r="AM30" s="75">
        <v>368.4274082252277</v>
      </c>
      <c r="AN30" s="75">
        <v>405.8277941693179</v>
      </c>
      <c r="AO30" s="75">
        <v>380.6035944387928</v>
      </c>
      <c r="AP30" s="75">
        <v>362.4704175891289</v>
      </c>
      <c r="AQ30" s="75">
        <v>362.8663769085032</v>
      </c>
      <c r="AR30" s="75">
        <v>368.4647302904564</v>
      </c>
      <c r="AS30" s="75">
        <v>370.2828682715025</v>
      </c>
      <c r="AT30" s="75">
        <v>363.2838361865128</v>
      </c>
      <c r="AU30" s="75">
        <v>501.0694689853994</v>
      </c>
      <c r="AV30" s="75">
        <v>396.7409587888982</v>
      </c>
      <c r="AW30" s="75">
        <v>382.9</v>
      </c>
      <c r="AX30" s="75">
        <v>586.8660598179454</v>
      </c>
      <c r="AY30" s="75">
        <v>420.9443873155276</v>
      </c>
      <c r="AZ30" s="75">
        <v>443.6160298229264</v>
      </c>
      <c r="BA30" s="75">
        <v>448.2329758366714</v>
      </c>
      <c r="BB30" s="75">
        <v>408.9345751053059</v>
      </c>
      <c r="BC30" s="75">
        <v>370.3341710881504</v>
      </c>
      <c r="BD30" s="75">
        <v>337.3067010309279</v>
      </c>
      <c r="BE30" s="75">
        <v>324.8730964467005</v>
      </c>
      <c r="BF30" s="75">
        <v>345.940494200706</v>
      </c>
      <c r="BG30" s="75">
        <v>392.3410473181331</v>
      </c>
      <c r="BH30" s="75">
        <v>-13.48674685118482</v>
      </c>
      <c r="BI30" s="315">
        <v>-0.033232684022519</v>
      </c>
      <c r="BJ30" s="44">
        <v>299.686877312838</v>
      </c>
      <c r="BK30" s="44">
        <v>316.0927717700626</v>
      </c>
      <c r="BL30" s="44">
        <v>386.8315860924655</v>
      </c>
      <c r="BM30" s="44">
        <v>330.5704099821747</v>
      </c>
      <c r="BN30" s="73">
        <v>413.2460167431812</v>
      </c>
      <c r="BO30" s="75">
        <v>389.6201768488746</v>
      </c>
      <c r="BP30" s="75">
        <v>487.844547166581</v>
      </c>
      <c r="BQ30" s="75">
        <v>-13.22492181881836</v>
      </c>
      <c r="BR30" s="197">
        <v>-0.02639338981398549</v>
      </c>
      <c r="BS30" s="75">
        <v>421.8931850510797</v>
      </c>
      <c r="BT30" s="75">
        <v>25.1522262621815</v>
      </c>
      <c r="BU30" s="197">
        <v>0.06339710005985225</v>
      </c>
      <c r="BV30" s="75">
        <v>376.9911698328184</v>
      </c>
      <c r="BW30" s="75">
        <v>-5.908830167181577</v>
      </c>
      <c r="BX30" s="195">
        <v>-0.01543178419216918</v>
      </c>
      <c r="BY30" s="75">
        <v>641.2806539509537</v>
      </c>
      <c r="BZ30" s="75">
        <v>54.41459413300834</v>
      </c>
      <c r="CA30" s="195">
        <v>0.09272063569307204</v>
      </c>
      <c r="CB30" s="75">
        <v>473.0956747327459</v>
      </c>
      <c r="CC30" s="75">
        <v>52.15128741721833</v>
      </c>
      <c r="CD30" s="195">
        <v>0.1238911575702451</v>
      </c>
      <c r="CE30" s="75">
        <v>465.1567944250871</v>
      </c>
      <c r="CF30" s="75">
        <f>CE30-AZ30</f>
        <v>21.54076460216072</v>
      </c>
      <c r="CG30" s="195">
        <f>CF30/AZ30</f>
        <v>0.04855722776915641</v>
      </c>
      <c r="CH30" s="75">
        <v>496.4938082145064</v>
      </c>
      <c r="CI30" s="75">
        <f>CH30-BA30</f>
        <v>48.26083237783502</v>
      </c>
      <c r="CJ30" s="195">
        <f>CI30/BA30</f>
        <v>0.1076690805439992</v>
      </c>
      <c r="CK30" s="75">
        <v>417.5621404537067</v>
      </c>
      <c r="CL30" s="75">
        <f>CK30-BB30</f>
        <v>8.627565348400822</v>
      </c>
      <c r="CM30" s="195">
        <f>CL30/BB30</f>
        <v>0.02109766665286033</v>
      </c>
      <c r="CN30" s="75">
        <v>379.7225984215196</v>
      </c>
      <c r="CO30" s="75">
        <f>CN30-BC30</f>
        <v>9.388427333369236</v>
      </c>
      <c r="CP30" s="195">
        <f>CO30/BC30</f>
        <v>0.02535123158034076</v>
      </c>
      <c r="CQ30" s="75">
        <v>363.4905201750121</v>
      </c>
      <c r="CR30" s="75">
        <f>CQ30-BD30</f>
        <v>26.18381914408428</v>
      </c>
      <c r="CS30" s="195">
        <f>CR30/BD30</f>
        <v>0.07762614577195569</v>
      </c>
      <c r="CT30" s="75">
        <v>355.5995475113122</v>
      </c>
      <c r="CU30" s="75">
        <f>CT30-BE30</f>
        <v>30.72645106461169</v>
      </c>
      <c r="CV30" s="195">
        <f>CU30/BE30</f>
        <v>0.09457985718325787</v>
      </c>
      <c r="CW30" s="75">
        <v>366.9778589745738</v>
      </c>
      <c r="CX30" s="75">
        <f>CW30-BF30</f>
        <v>21.03736477386786</v>
      </c>
      <c r="CY30" s="195">
        <f>CX30/BF30</f>
        <v>0.06081209088422737</v>
      </c>
      <c r="CZ30" s="75">
        <v>402.3087264603908</v>
      </c>
      <c r="DA30" s="75">
        <f>CZ30-BG30</f>
        <v>9.967679142257737</v>
      </c>
      <c r="DB30" s="315">
        <f>DA30/BG30</f>
        <v>0.02540564952454582</v>
      </c>
      <c r="DC30" s="24"/>
      <c r="DD30" s="25"/>
    </row>
    <row r="31" ht="17" customHeight="1">
      <c r="A31" t="s" s="71">
        <v>88</v>
      </c>
      <c r="B31" s="207">
        <v>313.54</v>
      </c>
      <c r="C31" s="75">
        <v>299.8301245753115</v>
      </c>
      <c r="D31" s="75">
        <v>303.4486759288802</v>
      </c>
      <c r="E31" s="75">
        <v>304.4514360475983</v>
      </c>
      <c r="F31" s="75">
        <v>302.4646698499976</v>
      </c>
      <c r="G31" s="75">
        <v>305.7826013227065</v>
      </c>
      <c r="H31" s="75">
        <v>295.9929299678831</v>
      </c>
      <c r="I31" s="75">
        <v>334.4100693380858</v>
      </c>
      <c r="J31" s="75">
        <v>309.8446989538061</v>
      </c>
      <c r="K31" s="75">
        <v>305.455473832773</v>
      </c>
      <c r="L31" s="75">
        <v>377.4839618213112</v>
      </c>
      <c r="M31" s="75">
        <v>376.7956055069066</v>
      </c>
      <c r="N31" s="75">
        <v>346.9836297493937</v>
      </c>
      <c r="O31" s="75">
        <v>367.295514620509</v>
      </c>
      <c r="P31" s="75">
        <v>321.432294492206</v>
      </c>
      <c r="Q31" s="75">
        <v>308.9794903104719</v>
      </c>
      <c r="R31" s="75">
        <v>313.730407523511</v>
      </c>
      <c r="S31" s="75">
        <v>299.721747121742</v>
      </c>
      <c r="T31" s="75">
        <v>306.7140994478695</v>
      </c>
      <c r="U31" s="75">
        <v>317.2</v>
      </c>
      <c r="V31" s="75">
        <v>302.4385911490053</v>
      </c>
      <c r="W31" s="75">
        <v>299.6316004911993</v>
      </c>
      <c r="X31" s="75">
        <v>309.6971054252281</v>
      </c>
      <c r="Y31" s="75">
        <v>303.8380675464102</v>
      </c>
      <c r="Z31" s="75">
        <v>306.3131010130444</v>
      </c>
      <c r="AA31" s="75">
        <v>300.0692700666725</v>
      </c>
      <c r="AB31" s="75">
        <v>352.1471753179071</v>
      </c>
      <c r="AC31" s="75">
        <v>316.6026408044168</v>
      </c>
      <c r="AD31" s="75">
        <v>308.8159449436639</v>
      </c>
      <c r="AE31" s="75">
        <v>371.2638823324803</v>
      </c>
      <c r="AF31" s="75">
        <v>388.2908090676278</v>
      </c>
      <c r="AG31" s="75">
        <v>355.6087867817187</v>
      </c>
      <c r="AH31" s="75">
        <v>372.463451887410</v>
      </c>
      <c r="AI31" s="75">
        <v>324.4333520723036</v>
      </c>
      <c r="AJ31" s="75">
        <v>295.4251744636857</v>
      </c>
      <c r="AK31" s="75">
        <v>299.5188522438982</v>
      </c>
      <c r="AL31" s="75">
        <v>293.5636820872845</v>
      </c>
      <c r="AM31" s="75">
        <v>295.9468823482637</v>
      </c>
      <c r="AN31" s="75">
        <v>316.8535895695962</v>
      </c>
      <c r="AO31" s="75">
        <v>309.0562286758187</v>
      </c>
      <c r="AP31" s="75">
        <v>302.8505892827501</v>
      </c>
      <c r="AQ31" s="75">
        <v>305.1445063098139</v>
      </c>
      <c r="AR31" s="75">
        <v>305.7944623429985</v>
      </c>
      <c r="AS31" s="75">
        <v>300.2186978009678</v>
      </c>
      <c r="AT31" s="75">
        <v>289.5988080369859</v>
      </c>
      <c r="AU31" s="75">
        <v>339.2571987843198</v>
      </c>
      <c r="AV31" s="75">
        <v>307.4521524386822</v>
      </c>
      <c r="AW31" s="75">
        <v>306.5</v>
      </c>
      <c r="AX31" s="75">
        <v>357.231967818316</v>
      </c>
      <c r="AY31" s="75">
        <v>372.9963614908054</v>
      </c>
      <c r="AZ31" s="75">
        <v>347.6005188067445</v>
      </c>
      <c r="BA31" s="75">
        <v>357.9493439121147</v>
      </c>
      <c r="BB31" s="75">
        <v>318.712563337919</v>
      </c>
      <c r="BC31" s="75">
        <v>288.9950075971348</v>
      </c>
      <c r="BD31" s="75">
        <v>306.6294183576172</v>
      </c>
      <c r="BE31" s="75">
        <v>304.8118137513945</v>
      </c>
      <c r="BF31" s="75">
        <v>301.2478947882718</v>
      </c>
      <c r="BG31" s="75">
        <v>313.9858865598373</v>
      </c>
      <c r="BH31" s="75">
        <v>-2.867703009758884</v>
      </c>
      <c r="BI31" s="315">
        <v>-0.009050561849888715</v>
      </c>
      <c r="BJ31" s="44">
        <v>305.9490483492059</v>
      </c>
      <c r="BK31" s="44">
        <v>302.4144838448246</v>
      </c>
      <c r="BL31" s="44">
        <v>306.0294935586189</v>
      </c>
      <c r="BM31" s="44">
        <v>304.8367790273242</v>
      </c>
      <c r="BN31" s="73">
        <v>308.4665918333548</v>
      </c>
      <c r="BO31" s="75">
        <v>297.3401245048104</v>
      </c>
      <c r="BP31" s="75">
        <v>334.3852562484221</v>
      </c>
      <c r="BQ31" s="75">
        <v>-4.871942535897631</v>
      </c>
      <c r="BR31" s="197">
        <v>-0.01436061652738851</v>
      </c>
      <c r="BS31" s="75">
        <v>312.340727441214</v>
      </c>
      <c r="BT31" s="75">
        <v>4.888575002531809</v>
      </c>
      <c r="BU31" s="197">
        <v>0.01590027899871925</v>
      </c>
      <c r="BV31" s="75">
        <v>307.878112770604</v>
      </c>
      <c r="BW31" s="75">
        <v>1.378112770604048</v>
      </c>
      <c r="BX31" s="195">
        <v>0.004496289626766878</v>
      </c>
      <c r="BY31" s="75">
        <v>356.4993874168208</v>
      </c>
      <c r="BZ31" s="75">
        <v>-0.7325804014952269</v>
      </c>
      <c r="CA31" s="195">
        <v>-0.002050713450896446</v>
      </c>
      <c r="CB31" s="75">
        <v>376.635490037418</v>
      </c>
      <c r="CC31" s="75">
        <v>3.639128546612596</v>
      </c>
      <c r="CD31" s="195">
        <v>0.009756471972186527</v>
      </c>
      <c r="CE31" s="75">
        <v>361.808137133416</v>
      </c>
      <c r="CF31" s="75">
        <f>CE31-AZ31</f>
        <v>14.20761832667148</v>
      </c>
      <c r="CG31" s="195">
        <f>CF31/AZ31</f>
        <v>0.04087340943978996</v>
      </c>
      <c r="CH31" s="75">
        <v>365.3089528994611</v>
      </c>
      <c r="CI31" s="75">
        <f>CH31-BA31</f>
        <v>7.359608987346348</v>
      </c>
      <c r="CJ31" s="195">
        <f>CI31/BA31</f>
        <v>0.02056047625876725</v>
      </c>
      <c r="CK31" s="75">
        <v>323.2529574726734</v>
      </c>
      <c r="CL31" s="75">
        <f>CK31-BB31</f>
        <v>4.540394134754365</v>
      </c>
      <c r="CM31" s="195">
        <f>CL31/BB31</f>
        <v>0.01424604693082135</v>
      </c>
      <c r="CN31" s="75">
        <v>304.3654001616815</v>
      </c>
      <c r="CO31" s="75">
        <f>CN31-BC31</f>
        <v>15.37039256454665</v>
      </c>
      <c r="CP31" s="195">
        <f>CO31/BC31</f>
        <v>0.05318566812743458</v>
      </c>
      <c r="CQ31" s="75">
        <v>300.0994552906234</v>
      </c>
      <c r="CR31" s="75">
        <f>CQ31-BD31</f>
        <v>-6.529963066993787</v>
      </c>
      <c r="CS31" s="195">
        <f>CR31/BD31</f>
        <v>-0.02129594447254891</v>
      </c>
      <c r="CT31" s="75">
        <v>299.3110913620615</v>
      </c>
      <c r="CU31" s="75">
        <f>CT31-BE31</f>
        <v>-5.500722389333077</v>
      </c>
      <c r="CV31" s="195">
        <f>CU31/BE31</f>
        <v>-0.01804629000967621</v>
      </c>
      <c r="CW31" s="75">
        <v>300.834775332722</v>
      </c>
      <c r="CX31" s="75">
        <f>CW31-BF31</f>
        <v>-0.4131194555498041</v>
      </c>
      <c r="CY31" s="195">
        <f>CX31/BF31</f>
        <v>-0.001371360473208153</v>
      </c>
      <c r="CZ31" s="75">
        <v>317.3277235691216</v>
      </c>
      <c r="DA31" s="75">
        <f>CZ31-BG31</f>
        <v>3.341837009284291</v>
      </c>
      <c r="DB31" s="315">
        <f>DA31/BG31</f>
        <v>0.01064327140910337</v>
      </c>
      <c r="DC31" s="24"/>
      <c r="DD31" s="25"/>
    </row>
    <row r="32" ht="17" customHeight="1">
      <c r="A32" t="s" s="71">
        <v>89</v>
      </c>
      <c r="B32" s="207">
        <v>386.6</v>
      </c>
      <c r="C32" s="75">
        <v>400</v>
      </c>
      <c r="D32" s="75">
        <v>363.6363636363637</v>
      </c>
      <c r="E32" s="75">
        <v>379.746835443038</v>
      </c>
      <c r="F32" s="75">
        <v>378.3783783783784</v>
      </c>
      <c r="G32" s="75">
        <v>0</v>
      </c>
      <c r="H32" s="75">
        <v>400</v>
      </c>
      <c r="I32" s="75">
        <v>381.8181818181818</v>
      </c>
      <c r="J32" s="75">
        <v>384.6153846153846</v>
      </c>
      <c r="K32" s="75">
        <v>380.6818181818182</v>
      </c>
      <c r="L32" s="75">
        <v>0</v>
      </c>
      <c r="M32" s="75">
        <v>363.6363636363637</v>
      </c>
      <c r="N32" s="75">
        <v>375</v>
      </c>
      <c r="O32" s="75">
        <v>371.4285714285714</v>
      </c>
      <c r="P32" s="75">
        <v>378.0487804878049</v>
      </c>
      <c r="Q32" s="75">
        <v>361.1111111111111</v>
      </c>
      <c r="R32" s="75">
        <v>375</v>
      </c>
      <c r="S32" s="75">
        <v>392.1568627450981</v>
      </c>
      <c r="T32" s="75">
        <v>378.9473684210526</v>
      </c>
      <c r="U32" s="75">
        <v>381.2</v>
      </c>
      <c r="V32" s="75">
        <v>379.3103448275862</v>
      </c>
      <c r="W32" s="75">
        <v>333.3333333333333</v>
      </c>
      <c r="X32" s="75">
        <v>375</v>
      </c>
      <c r="Y32" s="75">
        <v>375</v>
      </c>
      <c r="Z32" s="75">
        <v>386.5414710485133</v>
      </c>
      <c r="AA32" s="75">
        <v>416.6666666666667</v>
      </c>
      <c r="AB32" s="75">
        <v>285.7142857142857</v>
      </c>
      <c r="AC32" s="75">
        <v>386.0182370820668</v>
      </c>
      <c r="AD32" s="75">
        <v>385.2691218130311</v>
      </c>
      <c r="AE32" s="75">
        <v>370.3703703703704</v>
      </c>
      <c r="AF32" s="75">
        <v>394.3661971830986</v>
      </c>
      <c r="AG32" s="75">
        <v>387.5</v>
      </c>
      <c r="AH32" s="75">
        <v>387.6404494382023</v>
      </c>
      <c r="AI32" s="75">
        <v>385.7466063348416</v>
      </c>
      <c r="AJ32" s="75">
        <v>400</v>
      </c>
      <c r="AK32" s="75">
        <v>381.578947368421</v>
      </c>
      <c r="AL32" s="75">
        <v>428.5714285714286</v>
      </c>
      <c r="AM32" s="75">
        <v>388.3495145631068</v>
      </c>
      <c r="AN32" s="75">
        <v>386.0182370820668</v>
      </c>
      <c r="AO32" s="75">
        <v>352.9411764705882</v>
      </c>
      <c r="AP32" s="75">
        <v>500</v>
      </c>
      <c r="AQ32" s="75">
        <v>500</v>
      </c>
      <c r="AR32" s="75">
        <v>360</v>
      </c>
      <c r="AS32" s="75">
        <v>392.1568627450981</v>
      </c>
      <c r="AT32" s="75">
        <v>375</v>
      </c>
      <c r="AU32" s="75">
        <v>352.9411764705882</v>
      </c>
      <c r="AV32" s="75">
        <v>380.9523809523809</v>
      </c>
      <c r="AW32" s="75">
        <v>383.2</v>
      </c>
      <c r="AX32" s="75">
        <v>0</v>
      </c>
      <c r="AY32" s="75">
        <v>376.3440860215054</v>
      </c>
      <c r="AZ32" s="75">
        <v>386.3636363636364</v>
      </c>
      <c r="BA32" s="75">
        <v>379.5620437956204</v>
      </c>
      <c r="BB32" s="75">
        <v>378.0487804878048</v>
      </c>
      <c r="BC32" s="75">
        <v>384.2189110673788</v>
      </c>
      <c r="BD32" s="75">
        <v>384.9477570901092</v>
      </c>
      <c r="BE32" s="75">
        <v>1e-46</v>
      </c>
      <c r="BF32" s="75">
        <v>383.043922369765</v>
      </c>
      <c r="BG32" s="75">
        <v>385.8957233424506</v>
      </c>
      <c r="BH32" s="75">
        <v>-0.1225137396162381</v>
      </c>
      <c r="BI32" s="315">
        <v>-0.000317378112864113</v>
      </c>
      <c r="BJ32" s="44">
        <v>357.1428571428571</v>
      </c>
      <c r="BK32" s="44">
        <v>375</v>
      </c>
      <c r="BL32" s="44">
        <v>0</v>
      </c>
      <c r="BM32" s="44">
        <v>375.9232232099421</v>
      </c>
      <c r="BN32" s="73">
        <v>397.0167030598644</v>
      </c>
      <c r="BO32" s="75">
        <v>388.8360839885942</v>
      </c>
      <c r="BP32" s="75">
        <v>369.1151303647529</v>
      </c>
      <c r="BQ32" s="75">
        <v>16.17395389416464</v>
      </c>
      <c r="BR32" s="197">
        <v>0.04582620270013315</v>
      </c>
      <c r="BS32" s="75">
        <v>385.4438272304727</v>
      </c>
      <c r="BT32" s="75">
        <v>4.491446278091757</v>
      </c>
      <c r="BU32" s="197">
        <v>0.01179004647999086</v>
      </c>
      <c r="BV32" s="75">
        <v>382.2171593021164</v>
      </c>
      <c r="BW32" s="75">
        <v>-0.982840697883546</v>
      </c>
      <c r="BX32" s="195">
        <v>-0.002564824368172093</v>
      </c>
      <c r="BY32" s="75">
        <v>0</v>
      </c>
      <c r="BZ32" s="75">
        <v>0</v>
      </c>
      <c r="CA32" s="195"/>
      <c r="CB32" s="75">
        <v>305.8103975535169</v>
      </c>
      <c r="CC32" s="75">
        <v>-70.53368846798855</v>
      </c>
      <c r="CD32" s="195">
        <v>-0.1874180865006553</v>
      </c>
      <c r="CE32" s="75">
        <v>402.9451628264771</v>
      </c>
      <c r="CF32" s="75">
        <f>CE32-AZ32</f>
        <v>16.58152646284077</v>
      </c>
      <c r="CG32" s="195">
        <f>CF32/AZ32</f>
        <v>0.04291689202147023</v>
      </c>
      <c r="CH32" s="75">
        <v>377.2669702767523</v>
      </c>
      <c r="CI32" s="75">
        <f>CH32-BA32</f>
        <v>-2.295073518868151</v>
      </c>
      <c r="CJ32" s="195">
        <f>CI32/BA32</f>
        <v>-0.006046636001633397</v>
      </c>
      <c r="CK32" s="75">
        <v>250.4990712265205</v>
      </c>
      <c r="CL32" s="75">
        <f>CK32-BB32</f>
        <v>-127.5497092612843</v>
      </c>
      <c r="CM32" s="195">
        <f>CL32/BB32</f>
        <v>-0.3373895535298488</v>
      </c>
      <c r="CN32" s="75">
        <v>409.2168219592043</v>
      </c>
      <c r="CO32" s="75">
        <f>CN32-BC32</f>
        <v>24.99791089182543</v>
      </c>
      <c r="CP32" s="195">
        <f>CO32/BC32</f>
        <v>0.06506163588455345</v>
      </c>
      <c r="CQ32" s="75">
        <v>370.2332469455757</v>
      </c>
      <c r="CR32" s="75">
        <f>CQ32-BD32</f>
        <v>-14.71451014453345</v>
      </c>
      <c r="CS32" s="195">
        <f>CR32/BD32</f>
        <v>-0.03822469380199312</v>
      </c>
      <c r="CT32" s="75">
        <v>403.5838243603197</v>
      </c>
      <c r="CU32" s="75">
        <f>CT32-BE32</f>
        <v>403.5838243603197</v>
      </c>
      <c r="CV32" s="195"/>
      <c r="CW32" s="75">
        <v>397.5945529546246</v>
      </c>
      <c r="CX32" s="75">
        <f>CW32-BF32</f>
        <v>14.55063058485956</v>
      </c>
      <c r="CY32" s="195">
        <f>CX32/BF32</f>
        <v>0.03798684624687337</v>
      </c>
      <c r="CZ32" s="75">
        <v>278.259782081946</v>
      </c>
      <c r="DA32" s="75">
        <f>CZ32-BG32</f>
        <v>-107.6359412605046</v>
      </c>
      <c r="DB32" s="315">
        <f>DA32/BG32</f>
        <v>-0.2789249394323726</v>
      </c>
      <c r="DC32" s="24"/>
      <c r="DD32" s="25"/>
    </row>
    <row r="33" ht="17" customHeight="1">
      <c r="A33" t="s" s="71">
        <v>90</v>
      </c>
      <c r="B33" s="207">
        <v>379.4</v>
      </c>
      <c r="C33" s="74">
        <v>375</v>
      </c>
      <c r="D33" s="44">
        <v>374.6</v>
      </c>
      <c r="E33" s="44">
        <v>375.3</v>
      </c>
      <c r="F33" s="73">
        <v>375</v>
      </c>
      <c r="G33" s="74">
        <v>375.8</v>
      </c>
      <c r="H33" s="44">
        <v>377.3</v>
      </c>
      <c r="I33" s="73">
        <v>380.3</v>
      </c>
      <c r="J33" s="75">
        <v>377.7</v>
      </c>
      <c r="K33" s="74">
        <v>376.2331456656678</v>
      </c>
      <c r="L33" s="44">
        <v>384.6</v>
      </c>
      <c r="M33" s="44">
        <v>381.7</v>
      </c>
      <c r="N33" s="73">
        <v>379.2159216408114</v>
      </c>
      <c r="O33" s="75">
        <v>381.8172832937829</v>
      </c>
      <c r="P33" s="75">
        <v>377.916874079902</v>
      </c>
      <c r="Q33" s="74">
        <v>378.6039332924488</v>
      </c>
      <c r="R33" s="44">
        <v>381.1977677160322</v>
      </c>
      <c r="S33" s="73">
        <v>380.4</v>
      </c>
      <c r="T33" s="75">
        <v>380.2</v>
      </c>
      <c r="U33" s="75">
        <v>378.487</v>
      </c>
      <c r="V33" s="74">
        <v>380.2</v>
      </c>
      <c r="W33" s="44">
        <v>379.3</v>
      </c>
      <c r="X33" s="44">
        <v>380.9</v>
      </c>
      <c r="Y33" s="73">
        <v>380.2</v>
      </c>
      <c r="Z33" s="74">
        <v>380.8</v>
      </c>
      <c r="AA33" s="44">
        <v>380.7</v>
      </c>
      <c r="AB33" s="73">
        <v>379.5</v>
      </c>
      <c r="AC33" s="75">
        <v>380.3</v>
      </c>
      <c r="AD33" s="74">
        <v>380.2438047073781</v>
      </c>
      <c r="AE33" s="44">
        <v>384.2</v>
      </c>
      <c r="AF33" s="44">
        <v>386.3</v>
      </c>
      <c r="AG33" s="73">
        <v>380.9630137029337</v>
      </c>
      <c r="AH33" s="75">
        <v>383.7336700739636</v>
      </c>
      <c r="AI33" s="75">
        <v>381.2612137645975</v>
      </c>
      <c r="AJ33" s="74">
        <v>378.2796059656206</v>
      </c>
      <c r="AK33" s="44">
        <v>381.1032282036514</v>
      </c>
      <c r="AL33" s="73">
        <v>380</v>
      </c>
      <c r="AM33" s="75">
        <v>379.8</v>
      </c>
      <c r="AN33" s="75">
        <v>380.8882123520102</v>
      </c>
      <c r="AO33" s="74">
        <v>376.8276080516027</v>
      </c>
      <c r="AP33" s="44">
        <v>380.8277257625801</v>
      </c>
      <c r="AQ33" s="73">
        <v>380.503</v>
      </c>
      <c r="AR33" s="75">
        <v>374.2197462358309</v>
      </c>
      <c r="AS33" s="74">
        <v>380.0826701641858</v>
      </c>
      <c r="AT33" s="44">
        <v>377.9932454810088</v>
      </c>
      <c r="AU33" s="44">
        <v>379.2</v>
      </c>
      <c r="AV33" s="73">
        <v>379.1</v>
      </c>
      <c r="AW33" s="75">
        <v>376.4345920900548</v>
      </c>
      <c r="AX33" s="74">
        <v>382.1274681166734</v>
      </c>
      <c r="AY33" s="44">
        <v>383.1473831228515</v>
      </c>
      <c r="AZ33" s="44">
        <v>383</v>
      </c>
      <c r="BA33" s="73">
        <v>382.7</v>
      </c>
      <c r="BB33" s="75">
        <v>378.3156672990586</v>
      </c>
      <c r="BC33" s="74">
        <v>381.4318286796531</v>
      </c>
      <c r="BD33" s="44">
        <v>380.6420612352442</v>
      </c>
      <c r="BE33" s="73">
        <v>377.1</v>
      </c>
      <c r="BF33" s="75">
        <v>369.9149447333413</v>
      </c>
      <c r="BG33" s="75">
        <v>376.0890172429266</v>
      </c>
      <c r="BH33" s="75">
        <v>-4.799195109083598</v>
      </c>
      <c r="BI33" s="195">
        <v>-0.01260000953940855</v>
      </c>
      <c r="BJ33" s="74">
        <v>373.6440635947406</v>
      </c>
      <c r="BK33" s="44">
        <v>373.6440635947406</v>
      </c>
      <c r="BL33" s="44">
        <v>375.112844833072</v>
      </c>
      <c r="BM33" s="44">
        <v>374.2309948693267</v>
      </c>
      <c r="BN33" s="44">
        <v>374.9484166888285</v>
      </c>
      <c r="BO33" s="44">
        <v>371.7</v>
      </c>
      <c r="BP33" s="44">
        <v>372.2</v>
      </c>
      <c r="BQ33" s="44">
        <v>-7</v>
      </c>
      <c r="BR33" s="79">
        <v>-0.01845991561181435</v>
      </c>
      <c r="BS33" s="44">
        <v>372.9745476675446</v>
      </c>
      <c r="BT33" s="44">
        <v>-6.125452332455438</v>
      </c>
      <c r="BU33" s="79">
        <v>-0.0161578800645092</v>
      </c>
      <c r="BV33" s="73">
        <v>373.6564810398269</v>
      </c>
      <c r="BW33" s="75">
        <v>-2.778111050227949</v>
      </c>
      <c r="BX33" s="195">
        <v>-0.00738006312013785</v>
      </c>
      <c r="BY33" s="75">
        <v>373.8</v>
      </c>
      <c r="BZ33" s="75">
        <v>-8.327468116673344</v>
      </c>
      <c r="CA33" s="195">
        <v>-0.02179238293890654</v>
      </c>
      <c r="CB33" s="75">
        <v>379.3</v>
      </c>
      <c r="CC33" s="75">
        <v>-3.847383122851454</v>
      </c>
      <c r="CD33" s="195">
        <v>-0.01004152264200076</v>
      </c>
      <c r="CE33" s="75">
        <v>376.2</v>
      </c>
      <c r="CF33" s="75">
        <f>CE33-AZ33</f>
        <v>-6.800000000000011</v>
      </c>
      <c r="CG33" s="195">
        <f>CF33/AZ33</f>
        <v>-0.01775456919060055</v>
      </c>
      <c r="CH33" s="75">
        <v>374.5</v>
      </c>
      <c r="CI33" s="75">
        <f>CH33-BA33</f>
        <v>-8.199999999999989</v>
      </c>
      <c r="CJ33" s="195">
        <f>CI33/BA33</f>
        <v>-0.02142670499085443</v>
      </c>
      <c r="CK33" s="75">
        <v>374.5</v>
      </c>
      <c r="CL33" s="75">
        <f>CK33-BB33</f>
        <v>-3.815667299058589</v>
      </c>
      <c r="CM33" s="195">
        <f>CL33/BB33</f>
        <v>-0.01008593518291248</v>
      </c>
      <c r="CN33" s="75">
        <v>373.6440635947406</v>
      </c>
      <c r="CO33" s="75">
        <f>CN33-BC33</f>
        <v>-7.787765084912508</v>
      </c>
      <c r="CP33" s="195">
        <f>CO33/BC33</f>
        <v>-0.0204171872910299</v>
      </c>
      <c r="CQ33" s="75">
        <v>379.8</v>
      </c>
      <c r="CR33" s="75">
        <f>CQ33-BD33</f>
        <v>-0.8420612352441594</v>
      </c>
      <c r="CS33" s="195">
        <f>CR33/BD33</f>
        <v>-0.002212212787287712</v>
      </c>
      <c r="CT33" s="75">
        <v>374.115559823206</v>
      </c>
      <c r="CU33" s="75">
        <f>CT33-BE33</f>
        <v>-2.98444017679401</v>
      </c>
      <c r="CV33" s="195">
        <f>CU33/BE33</f>
        <v>-0.007914187687069769</v>
      </c>
      <c r="CW33" s="75">
        <v>377.1977770131039</v>
      </c>
      <c r="CX33" s="75">
        <f>CW33-BF33</f>
        <v>7.282832279762545</v>
      </c>
      <c r="CY33" s="195">
        <f>CX33/BF33</f>
        <v>0.0196878563125166</v>
      </c>
      <c r="CZ33" s="75">
        <v>375.2503263905764</v>
      </c>
      <c r="DA33" s="75">
        <f>CZ33-BG33</f>
        <v>-0.8386908523501688</v>
      </c>
      <c r="DB33" s="195">
        <f>DA33/BG33</f>
        <v>-0.002230032821746652</v>
      </c>
      <c r="DC33" s="23"/>
      <c r="DD33" s="45"/>
    </row>
    <row r="34" ht="17" customHeight="1">
      <c r="A34" t="s" s="61">
        <v>91</v>
      </c>
      <c r="B34" s="203"/>
      <c r="C34" s="65">
        <v>655.1</v>
      </c>
      <c r="D34" s="63">
        <v>565.2269480162655</v>
      </c>
      <c r="E34" s="63">
        <v>735.1</v>
      </c>
      <c r="F34" s="64">
        <v>654</v>
      </c>
      <c r="G34" s="65">
        <v>701.3</v>
      </c>
      <c r="H34" s="63">
        <v>0</v>
      </c>
      <c r="I34" s="64">
        <v>339.2</v>
      </c>
      <c r="J34" s="149">
        <v>602.4</v>
      </c>
      <c r="K34" s="65">
        <v>638.6375843661078</v>
      </c>
      <c r="L34" s="63">
        <v>0</v>
      </c>
      <c r="M34" s="63">
        <v>1462.1</v>
      </c>
      <c r="N34" s="64">
        <v>469.7</v>
      </c>
      <c r="O34" s="149">
        <v>510.5</v>
      </c>
      <c r="P34" s="149">
        <v>631.3319177717658</v>
      </c>
      <c r="Q34" s="65">
        <v>660.2391994142055</v>
      </c>
      <c r="R34" s="63">
        <v>760.9368690267869</v>
      </c>
      <c r="S34" s="64">
        <v>727.6702744069094</v>
      </c>
      <c r="T34" s="149">
        <v>726.3</v>
      </c>
      <c r="U34" s="149">
        <v>663.965</v>
      </c>
      <c r="V34" s="65">
        <v>674.2</v>
      </c>
      <c r="W34" s="63">
        <v>649.6500233317779</v>
      </c>
      <c r="X34" s="63">
        <v>722.1</v>
      </c>
      <c r="Y34" s="64">
        <v>682</v>
      </c>
      <c r="Z34" s="65">
        <v>795.6</v>
      </c>
      <c r="AA34" s="63">
        <v>444.7</v>
      </c>
      <c r="AB34" s="64">
        <v>495.8</v>
      </c>
      <c r="AC34" s="149">
        <v>699.7</v>
      </c>
      <c r="AD34" s="65">
        <v>686.1712182028615</v>
      </c>
      <c r="AE34" s="63">
        <v>0</v>
      </c>
      <c r="AF34" s="63">
        <v>0</v>
      </c>
      <c r="AG34" s="64">
        <v>510.1</v>
      </c>
      <c r="AH34" s="149">
        <v>581.9</v>
      </c>
      <c r="AI34" s="149">
        <v>680.3938684841014</v>
      </c>
      <c r="AJ34" s="65">
        <v>587.532023911187</v>
      </c>
      <c r="AK34" s="63">
        <v>752.3284313725491</v>
      </c>
      <c r="AL34" s="64">
        <v>684.8</v>
      </c>
      <c r="AM34" s="149">
        <v>679.7</v>
      </c>
      <c r="AN34" s="149">
        <v>677.6849999999999</v>
      </c>
      <c r="AO34" s="65">
        <v>648.9</v>
      </c>
      <c r="AP34" s="63">
        <v>616.6</v>
      </c>
      <c r="AQ34" s="63">
        <v>645.9</v>
      </c>
      <c r="AR34" s="64">
        <v>637</v>
      </c>
      <c r="AS34" s="65">
        <v>523.8</v>
      </c>
      <c r="AT34" s="63">
        <v>457.6338928856915</v>
      </c>
      <c r="AU34" s="63">
        <v>564</v>
      </c>
      <c r="AV34" s="64">
        <v>510.3</v>
      </c>
      <c r="AW34" s="149">
        <v>598.2478437204272</v>
      </c>
      <c r="AX34" s="65">
        <v>0</v>
      </c>
      <c r="AY34" s="63">
        <v>0</v>
      </c>
      <c r="AZ34" s="63">
        <v>500.9</v>
      </c>
      <c r="BA34" s="64">
        <v>500.9</v>
      </c>
      <c r="BB34" s="149">
        <v>594.018065433855</v>
      </c>
      <c r="BC34" s="65">
        <v>680.8837066584842</v>
      </c>
      <c r="BD34" s="63">
        <v>728.2077654924144</v>
      </c>
      <c r="BE34" s="63">
        <v>587.4442686610096</v>
      </c>
      <c r="BF34" s="64">
        <v>647.8618537692363</v>
      </c>
      <c r="BG34" s="149">
        <v>612.4614905323504</v>
      </c>
      <c r="BH34" s="149">
        <v>-65.22350946764959</v>
      </c>
      <c r="BI34" s="191">
        <v>-0.09624458187454289</v>
      </c>
      <c r="BJ34" s="65">
        <v>580.7627228947026</v>
      </c>
      <c r="BK34" s="63">
        <v>630.7836696386672</v>
      </c>
      <c r="BL34" s="63">
        <v>641.2297989751675</v>
      </c>
      <c r="BM34" s="63">
        <v>614.3491965070015</v>
      </c>
      <c r="BN34" s="63">
        <v>588.3324728962313</v>
      </c>
      <c r="BO34" s="63">
        <v>454.5454545454546</v>
      </c>
      <c r="BP34" s="63">
        <v>438.3202099737533</v>
      </c>
      <c r="BQ34" s="63">
        <v>-125.6797900262467</v>
      </c>
      <c r="BR34" s="69">
        <v>-0.2228365071387353</v>
      </c>
      <c r="BS34" s="63">
        <v>522.1972614462986</v>
      </c>
      <c r="BT34" s="63">
        <v>11.89726144629861</v>
      </c>
      <c r="BU34" s="69">
        <v>0.02331424935586638</v>
      </c>
      <c r="BV34" s="64">
        <v>584.3350405909201</v>
      </c>
      <c r="BW34" s="149">
        <v>-13.9128031295071</v>
      </c>
      <c r="BX34" s="191">
        <v>-0.02325591855540196</v>
      </c>
      <c r="BY34" s="149">
        <v>0</v>
      </c>
      <c r="BZ34" s="149"/>
      <c r="CA34" s="191"/>
      <c r="CB34" s="149">
        <v>1000</v>
      </c>
      <c r="CC34" s="149">
        <v>1000</v>
      </c>
      <c r="CD34" s="191"/>
      <c r="CE34" s="149">
        <v>425.531914893617</v>
      </c>
      <c r="CF34" s="149">
        <f>CE34-AZ34</f>
        <v>-75.36808510638298</v>
      </c>
      <c r="CG34" s="191">
        <f>CF34/AZ34</f>
        <v>-0.1504653326140606</v>
      </c>
      <c r="CH34" s="149">
        <v>425.7500949487277</v>
      </c>
      <c r="CI34" s="149">
        <f>CH34-BA34</f>
        <v>-75.1499050512723</v>
      </c>
      <c r="CJ34" s="191">
        <f>CI34/BA34</f>
        <v>-0.1500297565407712</v>
      </c>
      <c r="CK34" s="149">
        <v>577.3798617473141</v>
      </c>
      <c r="CL34" s="149">
        <f>CK34-BB34</f>
        <v>-16.63820368654092</v>
      </c>
      <c r="CM34" s="191">
        <f>CL34/BB34</f>
        <v>-0.02800959205573793</v>
      </c>
      <c r="CN34" s="149">
        <v>470.5353934602946</v>
      </c>
      <c r="CO34" s="149">
        <f>CN34-BC34</f>
        <v>-210.3483131981897</v>
      </c>
      <c r="CP34" s="191">
        <f>CO34/BC34</f>
        <v>-0.30893427341726</v>
      </c>
      <c r="CQ34" s="149">
        <v>559.5006586788784</v>
      </c>
      <c r="CR34" s="149">
        <f>CQ34-BD34</f>
        <v>-168.707106813536</v>
      </c>
      <c r="CS34" s="191">
        <f>CR34/BD34</f>
        <v>-0.231674413276074</v>
      </c>
      <c r="CT34" s="149">
        <v>611.5468409586057</v>
      </c>
      <c r="CU34" s="149">
        <f>CT34-BE34</f>
        <v>24.10257229759611</v>
      </c>
      <c r="CV34" s="191">
        <f>CU34/BE34</f>
        <v>0.04102954711352327</v>
      </c>
      <c r="CW34" s="149">
        <v>552.799745366403</v>
      </c>
      <c r="CX34" s="149">
        <f>CW34-BF34</f>
        <v>-95.06210840283325</v>
      </c>
      <c r="CY34" s="191">
        <f>CX34/BF34</f>
        <v>-0.1467320661801053</v>
      </c>
      <c r="CZ34" s="149">
        <v>567.4279823152718</v>
      </c>
      <c r="DA34" s="149">
        <f>CZ34-BG34</f>
        <v>-45.03350821707852</v>
      </c>
      <c r="DB34" s="191">
        <f>DA34/BG34</f>
        <v>-0.07352871798998412</v>
      </c>
      <c r="DC34" s="23"/>
      <c r="DD34" s="45"/>
    </row>
    <row r="35" ht="17" customHeight="1">
      <c r="A35" t="s" s="71">
        <v>92</v>
      </c>
      <c r="B35" s="207">
        <v>717.095</v>
      </c>
      <c r="C35" s="74">
        <v>655.1</v>
      </c>
      <c r="D35" s="44">
        <v>565.2269480162655</v>
      </c>
      <c r="E35" s="44">
        <v>735.1</v>
      </c>
      <c r="F35" s="73">
        <v>654</v>
      </c>
      <c r="G35" s="74">
        <v>701.3</v>
      </c>
      <c r="H35" s="44"/>
      <c r="I35" s="73">
        <v>339.2</v>
      </c>
      <c r="J35" s="75">
        <v>602.4</v>
      </c>
      <c r="K35" s="74">
        <v>638.6375843661078</v>
      </c>
      <c r="L35" s="44"/>
      <c r="M35" s="44">
        <v>1462.1</v>
      </c>
      <c r="N35" s="73">
        <v>469.7</v>
      </c>
      <c r="O35" s="75">
        <v>510.5</v>
      </c>
      <c r="P35" s="75">
        <v>631.3319177717658</v>
      </c>
      <c r="Q35" s="74">
        <v>660.2391994142055</v>
      </c>
      <c r="R35" s="44">
        <v>760.9368690267869</v>
      </c>
      <c r="S35" s="73">
        <v>727.6702744069094</v>
      </c>
      <c r="T35" s="75">
        <v>726.3</v>
      </c>
      <c r="U35" s="75">
        <v>663.965</v>
      </c>
      <c r="V35" s="74">
        <v>674.2</v>
      </c>
      <c r="W35" s="44">
        <v>649.6500233317779</v>
      </c>
      <c r="X35" s="44">
        <v>722.1</v>
      </c>
      <c r="Y35" s="73">
        <v>682</v>
      </c>
      <c r="Z35" s="74">
        <v>795.6</v>
      </c>
      <c r="AA35" s="44">
        <v>444.7</v>
      </c>
      <c r="AB35" s="73">
        <v>495.8</v>
      </c>
      <c r="AC35" s="75">
        <v>699.7</v>
      </c>
      <c r="AD35" s="74">
        <v>686.1712182028615</v>
      </c>
      <c r="AE35" s="44">
        <v>0</v>
      </c>
      <c r="AF35" s="44"/>
      <c r="AG35" s="73">
        <v>510.1</v>
      </c>
      <c r="AH35" s="75">
        <v>581.9</v>
      </c>
      <c r="AI35" s="75">
        <v>680.3938684841014</v>
      </c>
      <c r="AJ35" s="74">
        <v>587.532023911187</v>
      </c>
      <c r="AK35" s="44">
        <v>752.3284313725491</v>
      </c>
      <c r="AL35" s="73">
        <v>684.8</v>
      </c>
      <c r="AM35" s="75">
        <v>679.7</v>
      </c>
      <c r="AN35" s="75">
        <v>677.6849999999999</v>
      </c>
      <c r="AO35" s="74">
        <v>648.9</v>
      </c>
      <c r="AP35" s="44">
        <v>616.6</v>
      </c>
      <c r="AQ35" s="44">
        <v>645.9</v>
      </c>
      <c r="AR35" s="73">
        <v>637</v>
      </c>
      <c r="AS35" s="74">
        <v>523.8</v>
      </c>
      <c r="AT35" s="44">
        <v>457.6338928856915</v>
      </c>
      <c r="AU35" s="44">
        <v>564</v>
      </c>
      <c r="AV35" s="73">
        <v>510.3</v>
      </c>
      <c r="AW35" s="75">
        <v>598.2478437204272</v>
      </c>
      <c r="AX35" s="74">
        <v>0</v>
      </c>
      <c r="AY35" s="44">
        <v>0</v>
      </c>
      <c r="AZ35" s="44">
        <v>500.9</v>
      </c>
      <c r="BA35" s="73">
        <v>500.9</v>
      </c>
      <c r="BB35" s="75">
        <v>594.018065433855</v>
      </c>
      <c r="BC35" s="75">
        <v>680.8837066584842</v>
      </c>
      <c r="BD35" s="75">
        <v>728.2077654924144</v>
      </c>
      <c r="BE35" s="75">
        <v>587.4442686610096</v>
      </c>
      <c r="BF35" s="75">
        <v>647.8618537692363</v>
      </c>
      <c r="BG35" s="75">
        <v>612.4614905323504</v>
      </c>
      <c r="BH35" s="75">
        <v>-65.22350946764959</v>
      </c>
      <c r="BI35" s="195">
        <v>-0.09624458187454289</v>
      </c>
      <c r="BJ35" s="74">
        <v>580.7627228947026</v>
      </c>
      <c r="BK35" s="44">
        <v>630.7836696386672</v>
      </c>
      <c r="BL35" s="44">
        <v>641.2297989751675</v>
      </c>
      <c r="BM35" s="44">
        <v>614.3491965070015</v>
      </c>
      <c r="BN35" s="44">
        <v>588.3324728962313</v>
      </c>
      <c r="BO35" s="44">
        <v>454.5454545454546</v>
      </c>
      <c r="BP35" s="44">
        <v>438.3202099737533</v>
      </c>
      <c r="BQ35" s="44">
        <v>-125.6797900262467</v>
      </c>
      <c r="BR35" s="79">
        <v>-0.2228365071387353</v>
      </c>
      <c r="BS35" s="44">
        <v>522.1972614462986</v>
      </c>
      <c r="BT35" s="44">
        <v>11.89726144629861</v>
      </c>
      <c r="BU35" s="79">
        <v>0.02331424935586638</v>
      </c>
      <c r="BV35" s="73">
        <v>584.3350405909201</v>
      </c>
      <c r="BW35" s="75">
        <v>-13.9128031295071</v>
      </c>
      <c r="BX35" s="195">
        <v>-0.02325591855540196</v>
      </c>
      <c r="BY35" s="75">
        <v>0</v>
      </c>
      <c r="BZ35" s="75"/>
      <c r="CA35" s="195"/>
      <c r="CB35" s="75">
        <v>1000</v>
      </c>
      <c r="CC35" s="75">
        <v>1000</v>
      </c>
      <c r="CD35" s="195"/>
      <c r="CE35" s="75">
        <v>425.531914893617</v>
      </c>
      <c r="CF35" s="75">
        <f>CE35-AZ35</f>
        <v>-75.36808510638298</v>
      </c>
      <c r="CG35" s="195">
        <f>CF35/AZ35</f>
        <v>-0.1504653326140606</v>
      </c>
      <c r="CH35" s="75">
        <v>425.7500949487277</v>
      </c>
      <c r="CI35" s="75">
        <f>CH35-BA35</f>
        <v>-75.1499050512723</v>
      </c>
      <c r="CJ35" s="195">
        <f>CI35/BA35</f>
        <v>-0.1500297565407712</v>
      </c>
      <c r="CK35" s="75">
        <v>577.3798617473141</v>
      </c>
      <c r="CL35" s="75">
        <f>CK35-BB35</f>
        <v>-16.63820368654092</v>
      </c>
      <c r="CM35" s="195">
        <f>CL35/BB35</f>
        <v>-0.02800959205573793</v>
      </c>
      <c r="CN35" s="75">
        <v>470.5353934602946</v>
      </c>
      <c r="CO35" s="75">
        <f>CN35-BC35</f>
        <v>-210.3483131981897</v>
      </c>
      <c r="CP35" s="195">
        <f>CO35/BC35</f>
        <v>-0.30893427341726</v>
      </c>
      <c r="CQ35" s="75">
        <v>559.5006586788784</v>
      </c>
      <c r="CR35" s="75">
        <f>CQ35-BD35</f>
        <v>-168.707106813536</v>
      </c>
      <c r="CS35" s="195">
        <f>CR35/BD35</f>
        <v>-0.231674413276074</v>
      </c>
      <c r="CT35" s="75">
        <v>611.5468409586057</v>
      </c>
      <c r="CU35" s="75">
        <f>CT35-BE35</f>
        <v>24.10257229759611</v>
      </c>
      <c r="CV35" s="195">
        <f>CU35/BE35</f>
        <v>0.04102954711352327</v>
      </c>
      <c r="CW35" s="75">
        <v>552.799745366403</v>
      </c>
      <c r="CX35" s="75">
        <f>CW35-BF35</f>
        <v>-95.06210840283325</v>
      </c>
      <c r="CY35" s="195">
        <f>CX35/BF35</f>
        <v>-0.1467320661801053</v>
      </c>
      <c r="CZ35" s="75">
        <v>567.4279823152718</v>
      </c>
      <c r="DA35" s="75">
        <f>CZ35-BG35</f>
        <v>-45.03350821707852</v>
      </c>
      <c r="DB35" s="195">
        <f>DA35/BG35</f>
        <v>-0.07352871798998412</v>
      </c>
      <c r="DC35" s="23"/>
      <c r="DD35" s="346"/>
    </row>
    <row r="36" ht="17" customHeight="1">
      <c r="A36" t="s" s="71">
        <v>93</v>
      </c>
      <c r="B36" s="207">
        <v>1318.58</v>
      </c>
      <c r="C36" s="74">
        <v>1441.7</v>
      </c>
      <c r="D36" s="44">
        <v>1455.252918287938</v>
      </c>
      <c r="E36" s="44">
        <v>881.2</v>
      </c>
      <c r="F36" s="73">
        <v>1063.8</v>
      </c>
      <c r="G36" s="74">
        <v>1014.1</v>
      </c>
      <c r="H36" s="44">
        <v>0</v>
      </c>
      <c r="I36" s="73">
        <v>0</v>
      </c>
      <c r="J36" s="75">
        <v>1014.4</v>
      </c>
      <c r="K36" s="74">
        <v>1050.222266955714</v>
      </c>
      <c r="L36" s="44"/>
      <c r="M36" s="44">
        <v>1462.1</v>
      </c>
      <c r="N36" s="73">
        <v>0</v>
      </c>
      <c r="O36" s="75">
        <v>1462.1</v>
      </c>
      <c r="P36" s="75">
        <v>1059.266984703922</v>
      </c>
      <c r="Q36" s="74">
        <v>1272.4</v>
      </c>
      <c r="R36" s="44">
        <v>1413.474850023073</v>
      </c>
      <c r="S36" s="73">
        <v>1460.204535349044</v>
      </c>
      <c r="T36" s="75">
        <v>1409.9</v>
      </c>
      <c r="U36" s="75">
        <v>1159.65</v>
      </c>
      <c r="V36" s="74">
        <v>1425.3</v>
      </c>
      <c r="W36" s="44">
        <v>1365.907099035933</v>
      </c>
      <c r="X36" s="44">
        <v>984</v>
      </c>
      <c r="Y36" s="73">
        <v>1172.2</v>
      </c>
      <c r="Z36" s="74">
        <v>1182.4</v>
      </c>
      <c r="AA36" s="44">
        <v>0</v>
      </c>
      <c r="AB36" s="73">
        <v>0</v>
      </c>
      <c r="AC36" s="75">
        <v>1182.4</v>
      </c>
      <c r="AD36" s="74">
        <v>1174.724436602775</v>
      </c>
      <c r="AE36" s="44">
        <v>0</v>
      </c>
      <c r="AF36" s="44"/>
      <c r="AG36" s="73">
        <v>652.2</v>
      </c>
      <c r="AH36" s="75">
        <v>652.2</v>
      </c>
      <c r="AI36" s="75">
        <v>1159.745158526135</v>
      </c>
      <c r="AJ36" s="74">
        <v>1241.014799154334</v>
      </c>
      <c r="AK36" s="44">
        <v>1330.724070450098</v>
      </c>
      <c r="AL36" s="73">
        <v>1357.6</v>
      </c>
      <c r="AM36" s="75">
        <v>1327.8</v>
      </c>
      <c r="AN36" s="75">
        <v>1213.298646568653</v>
      </c>
      <c r="AO36" s="74">
        <v>1305.2</v>
      </c>
      <c r="AP36" s="44">
        <v>1277.6</v>
      </c>
      <c r="AQ36" s="44">
        <v>919.7</v>
      </c>
      <c r="AR36" s="73">
        <v>1104.1</v>
      </c>
      <c r="AS36" s="74">
        <v>1039.4</v>
      </c>
      <c r="AT36" s="44"/>
      <c r="AU36" s="44">
        <v>0</v>
      </c>
      <c r="AV36" s="73">
        <v>1039.4</v>
      </c>
      <c r="AW36" s="75">
        <v>1094.794034677926</v>
      </c>
      <c r="AX36" s="74">
        <v>0</v>
      </c>
      <c r="AY36" s="44">
        <v>0</v>
      </c>
      <c r="AZ36" s="44">
        <v>0</v>
      </c>
      <c r="BA36" s="73">
        <v>0</v>
      </c>
      <c r="BB36" s="75">
        <v>1094.794034677926</v>
      </c>
      <c r="BC36" s="75">
        <v>1239.143367043426</v>
      </c>
      <c r="BD36" s="75">
        <v>1225.819186735097</v>
      </c>
      <c r="BE36" s="75">
        <v>1174.155069582505</v>
      </c>
      <c r="BF36" s="75">
        <v>1209.838014563828</v>
      </c>
      <c r="BG36" s="75">
        <v>1138.138432250840</v>
      </c>
      <c r="BH36" s="75">
        <v>-75.1602143178136</v>
      </c>
      <c r="BI36" s="195">
        <v>-0.06194700252108188</v>
      </c>
      <c r="BJ36" s="74">
        <v>1256.773655689871</v>
      </c>
      <c r="BK36" s="44">
        <v>1203.778677462888</v>
      </c>
      <c r="BL36" s="44">
        <v>1013.045659809333</v>
      </c>
      <c r="BM36" s="44">
        <v>1130.227695167286</v>
      </c>
      <c r="BN36" s="44">
        <v>1010.700909577314</v>
      </c>
      <c r="BO36" s="44"/>
      <c r="BP36" s="44"/>
      <c r="BQ36" s="44"/>
      <c r="BR36" s="79"/>
      <c r="BS36" s="44">
        <v>1010.700909577314</v>
      </c>
      <c r="BT36" s="44">
        <v>-28.69909042268603</v>
      </c>
      <c r="BU36" s="79">
        <v>-0.02761120879611894</v>
      </c>
      <c r="BV36" s="73">
        <v>1108.905220960198</v>
      </c>
      <c r="BW36" s="75">
        <v>14.111186282272</v>
      </c>
      <c r="BX36" s="195">
        <v>0.01288935254969974</v>
      </c>
      <c r="BY36" s="75">
        <v>0</v>
      </c>
      <c r="BZ36" s="75"/>
      <c r="CA36" s="195"/>
      <c r="CB36" s="75"/>
      <c r="CC36" s="75"/>
      <c r="CD36" s="195"/>
      <c r="CE36" s="75"/>
      <c r="CF36" s="75">
        <f>CE36-AZ36</f>
        <v>0</v>
      </c>
      <c r="CG36" s="195">
        <f>CF36/AZ36</f>
      </c>
      <c r="CH36" s="75"/>
      <c r="CI36" s="75">
        <f>CH36-BA36</f>
        <v>0</v>
      </c>
      <c r="CJ36" s="195">
        <f>CI36/BA36</f>
      </c>
      <c r="CK36" s="75"/>
      <c r="CL36" s="75">
        <f>CK36-BB36</f>
        <v>-1094.794034677926</v>
      </c>
      <c r="CM36" s="195">
        <f>CL36/BB36</f>
        <v>-1</v>
      </c>
      <c r="CN36" s="75">
        <v>1090.592334494774</v>
      </c>
      <c r="CO36" s="75">
        <f>CN36-BC36</f>
        <v>-148.5510325486528</v>
      </c>
      <c r="CP36" s="195">
        <f>CO36/BC36</f>
        <v>-0.11988203826898</v>
      </c>
      <c r="CQ36" s="75">
        <v>1199.385155906895</v>
      </c>
      <c r="CR36" s="75">
        <f>CQ36-BD36</f>
        <v>-26.43403082820168</v>
      </c>
      <c r="CS36" s="195">
        <f>CR36/BD36</f>
        <v>-0.02156438006049432</v>
      </c>
      <c r="CT36" s="75">
        <v>1206.896551724138</v>
      </c>
      <c r="CU36" s="75">
        <f>CT36-BE36</f>
        <v>32.74148214163301</v>
      </c>
      <c r="CV36" s="195">
        <f>CU36/BE36</f>
        <v>0.02788514310403218</v>
      </c>
      <c r="CW36" s="75">
        <v>1197.084548104956</v>
      </c>
      <c r="CX36" s="75">
        <f>CW36-BF36</f>
        <v>-12.75346645887203</v>
      </c>
      <c r="CY36" s="195">
        <f>CX36/BF36</f>
        <v>-0.01054146613459647</v>
      </c>
      <c r="CZ36" s="75">
        <v>1137.946485725259</v>
      </c>
      <c r="DA36" s="75">
        <f>CZ36-BG36</f>
        <v>-0.1919465255805335</v>
      </c>
      <c r="DB36" s="195">
        <f>DA36/BG36</f>
        <v>-0.0001686495422186301</v>
      </c>
      <c r="DC36" s="23"/>
      <c r="DD36" s="25"/>
    </row>
    <row r="37" ht="17" customHeight="1">
      <c r="A37" t="s" s="71">
        <v>94</v>
      </c>
      <c r="B37" s="207">
        <v>492.79</v>
      </c>
      <c r="C37" s="74">
        <v>479.6</v>
      </c>
      <c r="D37" s="44">
        <v>451.8647007805724</v>
      </c>
      <c r="E37" s="44">
        <v>468.3</v>
      </c>
      <c r="F37" s="73">
        <v>466.8</v>
      </c>
      <c r="G37" s="74">
        <v>480.4</v>
      </c>
      <c r="H37" s="44">
        <v>426.9</v>
      </c>
      <c r="I37" s="73">
        <v>339.238845144357</v>
      </c>
      <c r="J37" s="75">
        <v>441.8</v>
      </c>
      <c r="K37" s="74">
        <v>459.1075624007836</v>
      </c>
      <c r="L37" s="44">
        <v>600</v>
      </c>
      <c r="M37" s="44"/>
      <c r="N37" s="73">
        <v>469.6836555360281</v>
      </c>
      <c r="O37" s="75">
        <v>470</v>
      </c>
      <c r="P37" s="75">
        <v>459.8867160060211</v>
      </c>
      <c r="Q37" s="74">
        <v>492.5373134328358</v>
      </c>
      <c r="R37" s="44">
        <v>492.208285822881</v>
      </c>
      <c r="S37" s="73">
        <v>488.8373441577269</v>
      </c>
      <c r="T37" s="75">
        <v>490.8</v>
      </c>
      <c r="U37" s="75">
        <v>469.914</v>
      </c>
      <c r="V37" s="74">
        <v>477.5</v>
      </c>
      <c r="W37" s="44">
        <v>455.828293608443</v>
      </c>
      <c r="X37" s="44">
        <v>479.7</v>
      </c>
      <c r="Y37" s="73">
        <v>469.6</v>
      </c>
      <c r="Z37" s="74">
        <v>480.4646251319958</v>
      </c>
      <c r="AA37" s="44">
        <v>444.6555819477435</v>
      </c>
      <c r="AB37" s="73">
        <v>495.8</v>
      </c>
      <c r="AC37" s="75">
        <v>470.1</v>
      </c>
      <c r="AD37" s="74">
        <v>469.715209665956</v>
      </c>
      <c r="AE37" s="44"/>
      <c r="AF37" s="44"/>
      <c r="AG37" s="73">
        <v>484.1</v>
      </c>
      <c r="AH37" s="75">
        <v>484.6</v>
      </c>
      <c r="AI37" s="75">
        <v>470.7093718909598</v>
      </c>
      <c r="AJ37" s="74">
        <v>485.8552631578947</v>
      </c>
      <c r="AK37" s="44">
        <v>488.6708296164139</v>
      </c>
      <c r="AL37" s="73">
        <v>475.9</v>
      </c>
      <c r="AM37" s="75">
        <v>482.6</v>
      </c>
      <c r="AN37" s="75">
        <v>475.4140532307199</v>
      </c>
      <c r="AO37" s="74">
        <v>471.7</v>
      </c>
      <c r="AP37" s="44">
        <v>462.871</v>
      </c>
      <c r="AQ37" s="44">
        <v>472</v>
      </c>
      <c r="AR37" s="73">
        <v>468.5</v>
      </c>
      <c r="AS37" s="74">
        <v>445.7</v>
      </c>
      <c r="AT37" s="44">
        <v>457.6338928856915</v>
      </c>
      <c r="AU37" s="44">
        <v>564</v>
      </c>
      <c r="AV37" s="73">
        <v>450.8</v>
      </c>
      <c r="AW37" s="75">
        <v>462.3009938988388</v>
      </c>
      <c r="AX37" s="74">
        <v>0</v>
      </c>
      <c r="AY37" s="44">
        <v>0</v>
      </c>
      <c r="AZ37" s="44">
        <v>500.9</v>
      </c>
      <c r="BA37" s="73">
        <v>500.9</v>
      </c>
      <c r="BB37" s="75">
        <v>464.4122697674419</v>
      </c>
      <c r="BC37" s="75">
        <v>486.8720281166012</v>
      </c>
      <c r="BD37" s="75">
        <v>487.8932316491897</v>
      </c>
      <c r="BE37" s="75">
        <v>457.9053638837679</v>
      </c>
      <c r="BF37" s="75">
        <v>471.7552274949937</v>
      </c>
      <c r="BG37" s="75">
        <v>466.8578722876244</v>
      </c>
      <c r="BH37" s="75">
        <v>-8.556180943095512</v>
      </c>
      <c r="BI37" s="195">
        <v>-0.01799732440585464</v>
      </c>
      <c r="BJ37" s="74">
        <v>455.6952263437958</v>
      </c>
      <c r="BK37" s="44">
        <v>479.7201138519924</v>
      </c>
      <c r="BL37" s="44">
        <v>470.8587193930337</v>
      </c>
      <c r="BM37" s="44">
        <v>466.8084258090238</v>
      </c>
      <c r="BN37" s="44">
        <v>487.3336745138178</v>
      </c>
      <c r="BO37" s="44">
        <v>454.5454545454546</v>
      </c>
      <c r="BP37" s="44">
        <v>438.3202099737533</v>
      </c>
      <c r="BQ37" s="44">
        <v>-125.6797900262467</v>
      </c>
      <c r="BR37" s="79">
        <v>-0.2228365071387353</v>
      </c>
      <c r="BS37" s="44">
        <v>467.9384322814524</v>
      </c>
      <c r="BT37" s="44">
        <v>17.13843228145237</v>
      </c>
      <c r="BU37" s="79">
        <v>0.03801781783818182</v>
      </c>
      <c r="BV37" s="73">
        <v>467.2136387852957</v>
      </c>
      <c r="BW37" s="75">
        <v>4.91264488645686</v>
      </c>
      <c r="BX37" s="195">
        <v>0.01062650729998614</v>
      </c>
      <c r="BY37" s="75">
        <v>0</v>
      </c>
      <c r="BZ37" s="75"/>
      <c r="CA37" s="195"/>
      <c r="CB37" s="75">
        <v>1000</v>
      </c>
      <c r="CC37" s="75">
        <v>1000</v>
      </c>
      <c r="CD37" s="195"/>
      <c r="CE37" s="75">
        <v>425.531914893617</v>
      </c>
      <c r="CF37" s="75">
        <f>CE37-AZ37</f>
        <v>-75.36808510638298</v>
      </c>
      <c r="CG37" s="195">
        <f>CF37/AZ37</f>
        <v>-0.1504653326140606</v>
      </c>
      <c r="CH37" s="75">
        <v>425.7500949487277</v>
      </c>
      <c r="CI37" s="75">
        <f>CH37-BA37</f>
        <v>-75.1499050512723</v>
      </c>
      <c r="CJ37" s="195">
        <f>CI37/BA37</f>
        <v>-0.1500297565407712</v>
      </c>
      <c r="CK37" s="75">
        <v>465.0106945397312</v>
      </c>
      <c r="CL37" s="75">
        <f>CK37-BB37</f>
        <v>0.5984247722893201</v>
      </c>
      <c r="CM37" s="195">
        <f>CL37/BB37</f>
        <v>0.00128856365614325</v>
      </c>
      <c r="CN37" s="75">
        <v>454.1263254956201</v>
      </c>
      <c r="CO37" s="75">
        <f>CN37-BC37</f>
        <v>-32.74570262098115</v>
      </c>
      <c r="CP37" s="195">
        <f>CO37/BC37</f>
        <v>-0.06725730937481351</v>
      </c>
      <c r="CQ37" s="75">
        <v>452.8688524590164</v>
      </c>
      <c r="CR37" s="75">
        <f>CQ37-BD37</f>
        <v>-35.02437919017331</v>
      </c>
      <c r="CS37" s="195">
        <f>CR37/BD37</f>
        <v>-0.07178697493257483</v>
      </c>
      <c r="CT37" s="75">
        <v>474.2157476092591</v>
      </c>
      <c r="CU37" s="75">
        <f>CT37-BE37</f>
        <v>16.31038372549119</v>
      </c>
      <c r="CV37" s="195">
        <f>CU37/BE37</f>
        <v>0.03561955157535854</v>
      </c>
      <c r="CW37" s="75">
        <v>459.9417334304443</v>
      </c>
      <c r="CX37" s="75">
        <f>CW37-BF37</f>
        <v>-11.81349406454945</v>
      </c>
      <c r="CY37" s="195">
        <f>CX37/BF37</f>
        <v>-0.02504157532557455</v>
      </c>
      <c r="CZ37" s="75">
        <v>462.8882424697382</v>
      </c>
      <c r="DA37" s="75">
        <f>CZ37-BG37</f>
        <v>-3.969629817886187</v>
      </c>
      <c r="DB37" s="195">
        <f>DA37/BG37</f>
        <v>-0.00850286576176776</v>
      </c>
      <c r="DC37" s="23"/>
      <c r="DD37" s="25"/>
    </row>
    <row r="38" ht="17" customHeight="1">
      <c r="A38" t="s" s="61">
        <v>95</v>
      </c>
      <c r="B38" s="203"/>
      <c r="C38" s="74"/>
      <c r="D38" s="44"/>
      <c r="E38" s="44"/>
      <c r="F38" s="73">
        <v>0</v>
      </c>
      <c r="G38" s="74"/>
      <c r="H38" s="44"/>
      <c r="I38" s="73"/>
      <c r="J38" s="75">
        <v>0</v>
      </c>
      <c r="K38" s="74">
        <v>0</v>
      </c>
      <c r="L38" s="44"/>
      <c r="M38" s="44"/>
      <c r="N38" s="73"/>
      <c r="O38" s="75"/>
      <c r="P38" s="75">
        <v>0</v>
      </c>
      <c r="Q38" s="74"/>
      <c r="R38" s="44"/>
      <c r="S38" s="73"/>
      <c r="T38" s="75"/>
      <c r="U38" s="75">
        <v>0</v>
      </c>
      <c r="V38" s="74"/>
      <c r="W38" s="44"/>
      <c r="X38" s="44"/>
      <c r="Y38" s="73">
        <v>0</v>
      </c>
      <c r="Z38" s="74"/>
      <c r="AA38" s="44"/>
      <c r="AB38" s="73"/>
      <c r="AC38" s="75">
        <v>0</v>
      </c>
      <c r="AD38" s="74">
        <v>0</v>
      </c>
      <c r="AE38" s="44"/>
      <c r="AF38" s="44"/>
      <c r="AG38" s="73"/>
      <c r="AH38" s="75"/>
      <c r="AI38" s="75">
        <v>0</v>
      </c>
      <c r="AJ38" s="74"/>
      <c r="AK38" s="44"/>
      <c r="AL38" s="73"/>
      <c r="AM38" s="75"/>
      <c r="AN38" s="75">
        <v>0</v>
      </c>
      <c r="AO38" s="74"/>
      <c r="AP38" s="44"/>
      <c r="AQ38" s="44"/>
      <c r="AR38" s="73">
        <v>0</v>
      </c>
      <c r="AS38" s="74"/>
      <c r="AT38" s="44"/>
      <c r="AU38" s="44"/>
      <c r="AV38" s="73">
        <v>0</v>
      </c>
      <c r="AW38" s="75">
        <v>0</v>
      </c>
      <c r="AX38" s="74"/>
      <c r="AY38" s="44"/>
      <c r="AZ38" s="44"/>
      <c r="BA38" s="73">
        <v>0</v>
      </c>
      <c r="BB38" s="75">
        <v>0</v>
      </c>
      <c r="BC38" s="74"/>
      <c r="BD38" s="44"/>
      <c r="BE38" s="44"/>
      <c r="BF38" s="73">
        <v>0</v>
      </c>
      <c r="BG38" s="75">
        <v>0</v>
      </c>
      <c r="BH38" s="75">
        <v>0</v>
      </c>
      <c r="BI38" s="195"/>
      <c r="BJ38" s="23"/>
      <c r="BK38" s="24"/>
      <c r="BL38" s="24"/>
      <c r="BM38" s="24"/>
      <c r="BN38" s="24"/>
      <c r="BO38" s="44"/>
      <c r="BP38" s="44"/>
      <c r="BQ38" s="44">
        <v>0</v>
      </c>
      <c r="BR38" s="79"/>
      <c r="BS38" s="44"/>
      <c r="BT38" s="44">
        <v>0</v>
      </c>
      <c r="BU38" s="79"/>
      <c r="BV38" s="73">
        <v>0</v>
      </c>
      <c r="BW38" s="75">
        <v>0</v>
      </c>
      <c r="BX38" s="195"/>
      <c r="BY38" s="75"/>
      <c r="BZ38" s="75">
        <v>0</v>
      </c>
      <c r="CA38" s="195"/>
      <c r="CB38" s="75"/>
      <c r="CC38" s="75">
        <v>0</v>
      </c>
      <c r="CD38" s="195"/>
      <c r="CE38" s="75"/>
      <c r="CF38" s="75">
        <f>CE38-AZ38</f>
        <v>0</v>
      </c>
      <c r="CG38" s="195">
        <f>CF38/AZ38</f>
      </c>
      <c r="CH38" s="75"/>
      <c r="CI38" s="75">
        <f>CH38-BA38</f>
        <v>0</v>
      </c>
      <c r="CJ38" s="195">
        <f>CI38/BA38</f>
      </c>
      <c r="CK38" s="75"/>
      <c r="CL38" s="75">
        <f>CK38-BB38</f>
        <v>0</v>
      </c>
      <c r="CM38" s="195">
        <f>CL38/BB38</f>
      </c>
      <c r="CN38" s="75"/>
      <c r="CO38" s="75">
        <f>CN38-BC38</f>
        <v>0</v>
      </c>
      <c r="CP38" s="195">
        <f>CO38/BC38</f>
      </c>
      <c r="CQ38" s="75"/>
      <c r="CR38" s="75">
        <f>CQ38-BD38</f>
        <v>0</v>
      </c>
      <c r="CS38" s="195">
        <f>CR38/BD38</f>
      </c>
      <c r="CT38" s="75"/>
      <c r="CU38" s="75">
        <f>CT38-BE38</f>
        <v>0</v>
      </c>
      <c r="CV38" s="195">
        <f>CU38/BE38</f>
      </c>
      <c r="CW38" s="75"/>
      <c r="CX38" s="75">
        <f>CW38-BF38</f>
        <v>0</v>
      </c>
      <c r="CY38" s="195">
        <f>CX38/BF38</f>
      </c>
      <c r="CZ38" s="75">
        <v>0</v>
      </c>
      <c r="DA38" s="75">
        <f>CZ38-BG38</f>
        <v>0</v>
      </c>
      <c r="DB38" s="195">
        <f>DA38/BG38</f>
      </c>
      <c r="DC38" s="23"/>
      <c r="DD38" s="25"/>
    </row>
    <row r="39" ht="17" customHeight="1">
      <c r="A39" t="s" s="100">
        <v>96</v>
      </c>
      <c r="B39" s="190">
        <v>471.8</v>
      </c>
      <c r="C39" s="65">
        <v>476.5</v>
      </c>
      <c r="D39" s="63">
        <v>471.18</v>
      </c>
      <c r="E39" s="63">
        <v>475.21</v>
      </c>
      <c r="F39" s="64">
        <v>474.4</v>
      </c>
      <c r="G39" s="65">
        <v>505.79</v>
      </c>
      <c r="H39" s="63">
        <v>517.0700000000001</v>
      </c>
      <c r="I39" s="64">
        <v>425.2419514122062</v>
      </c>
      <c r="J39" s="149">
        <v>489.77</v>
      </c>
      <c r="K39" s="65">
        <v>481.1761489047344</v>
      </c>
      <c r="L39" s="63">
        <v>450</v>
      </c>
      <c r="M39" s="63">
        <v>436.5</v>
      </c>
      <c r="N39" s="64">
        <v>389.8744283951514</v>
      </c>
      <c r="O39" s="149">
        <v>420.8902077151335</v>
      </c>
      <c r="P39" s="149">
        <v>464.6441607583535</v>
      </c>
      <c r="Q39" s="65">
        <v>478.0293757649939</v>
      </c>
      <c r="R39" s="63">
        <v>470.4916037965442</v>
      </c>
      <c r="S39" s="64">
        <v>482.5986078886311</v>
      </c>
      <c r="T39" s="149">
        <v>477.27</v>
      </c>
      <c r="U39" s="149">
        <v>468.2431162457905</v>
      </c>
      <c r="V39" s="65">
        <v>489</v>
      </c>
      <c r="W39" s="63">
        <v>488.05</v>
      </c>
      <c r="X39" s="63">
        <v>460.39</v>
      </c>
      <c r="Y39" s="64">
        <v>478.96</v>
      </c>
      <c r="Z39" s="65">
        <v>500.25</v>
      </c>
      <c r="AA39" s="63">
        <v>498</v>
      </c>
      <c r="AB39" s="64">
        <v>360.29</v>
      </c>
      <c r="AC39" s="149">
        <v>467.37</v>
      </c>
      <c r="AD39" s="65">
        <v>474.1149783545086</v>
      </c>
      <c r="AE39" s="63">
        <v>427.3</v>
      </c>
      <c r="AF39" s="63">
        <v>427.7</v>
      </c>
      <c r="AG39" s="64">
        <v>377.2365805168986</v>
      </c>
      <c r="AH39" s="149">
        <v>407.7505132466517</v>
      </c>
      <c r="AI39" s="149">
        <v>457.5381771045305</v>
      </c>
      <c r="AJ39" s="65">
        <v>492.9703458477144</v>
      </c>
      <c r="AK39" s="63">
        <v>504.3385769467614</v>
      </c>
      <c r="AL39" s="64">
        <v>483.6201838451008</v>
      </c>
      <c r="AM39" s="149">
        <v>493.2</v>
      </c>
      <c r="AN39" s="149">
        <v>468.217</v>
      </c>
      <c r="AO39" s="65">
        <v>485.2106068836107</v>
      </c>
      <c r="AP39" s="63">
        <v>488.05</v>
      </c>
      <c r="AQ39" s="63">
        <v>461.7</v>
      </c>
      <c r="AR39" s="64">
        <v>473.5</v>
      </c>
      <c r="AS39" s="65">
        <v>513.3185169124025</v>
      </c>
      <c r="AT39" s="63">
        <v>549.9086226947998</v>
      </c>
      <c r="AU39" s="63">
        <v>532.01</v>
      </c>
      <c r="AV39" s="64">
        <v>478.96</v>
      </c>
      <c r="AW39" s="149">
        <v>475.9631746212228</v>
      </c>
      <c r="AX39" s="65">
        <v>450.2197430696417</v>
      </c>
      <c r="AY39" s="63">
        <v>488.05</v>
      </c>
      <c r="AZ39" s="63">
        <v>398</v>
      </c>
      <c r="BA39" s="64">
        <v>478.96</v>
      </c>
      <c r="BB39" s="149">
        <v>476.7307264192169</v>
      </c>
      <c r="BC39" s="149">
        <v>504.655612244898</v>
      </c>
      <c r="BD39" s="149">
        <v>538.3484039655735</v>
      </c>
      <c r="BE39" s="149">
        <v>509.8629568106313</v>
      </c>
      <c r="BF39" s="149">
        <v>518.141908371168</v>
      </c>
      <c r="BG39" s="149">
        <v>491.7917018998236</v>
      </c>
      <c r="BH39" s="149">
        <v>23.57470189982365</v>
      </c>
      <c r="BI39" s="191">
        <v>0.05034994863455119</v>
      </c>
      <c r="BJ39" s="65">
        <v>482.8304378746317</v>
      </c>
      <c r="BK39" s="63">
        <v>487.0622286541245</v>
      </c>
      <c r="BL39" s="63">
        <v>476.0428563659107</v>
      </c>
      <c r="BM39" s="63">
        <v>481.8963648189637</v>
      </c>
      <c r="BN39" s="64">
        <v>496.5322675443753</v>
      </c>
      <c r="BO39" s="149">
        <v>526.1823802163833</v>
      </c>
      <c r="BP39" s="149">
        <v>462.0693830598777</v>
      </c>
      <c r="BQ39" s="149">
        <v>-69.94061694012225</v>
      </c>
      <c r="BR39" s="193">
        <v>-0.1314648539315469</v>
      </c>
      <c r="BS39" s="149">
        <v>494.7290065585643</v>
      </c>
      <c r="BT39" s="149">
        <v>15.76900655856434</v>
      </c>
      <c r="BU39" s="193">
        <v>0.03292343109772078</v>
      </c>
      <c r="BV39" s="149">
        <v>487.9680925999962</v>
      </c>
      <c r="BW39" s="149">
        <v>12.00491797877339</v>
      </c>
      <c r="BX39" s="191">
        <v>0.02522236723109314</v>
      </c>
      <c r="BY39" s="149">
        <v>483.0715532286213</v>
      </c>
      <c r="BZ39" s="149">
        <v>32.85181015897962</v>
      </c>
      <c r="CA39" s="191">
        <v>0.07296839080177338</v>
      </c>
      <c r="CB39" s="149">
        <v>465.2491569876359</v>
      </c>
      <c r="CC39" s="149">
        <v>-22.80084301236411</v>
      </c>
      <c r="CD39" s="191">
        <v>-0.046718252253589</v>
      </c>
      <c r="CE39" s="149">
        <v>399.5196156925541</v>
      </c>
      <c r="CF39" s="149">
        <f>CE39-AZ39</f>
        <v>1.519615692554055</v>
      </c>
      <c r="CG39" s="191">
        <f>CF39/AZ39</f>
        <v>0.003818129880789083</v>
      </c>
      <c r="CH39" s="149">
        <v>449.9213144488011</v>
      </c>
      <c r="CI39" s="149">
        <f>CH39-BA39</f>
        <v>-29.03868555119891</v>
      </c>
      <c r="CJ39" s="191">
        <f>CI39/BA39</f>
        <v>-0.06062862358276038</v>
      </c>
      <c r="CK39" s="149">
        <v>477.9613455400049</v>
      </c>
      <c r="CL39" s="149">
        <f>CK39-BB39</f>
        <v>1.230619120787935</v>
      </c>
      <c r="CM39" s="191">
        <f>CL39/BB39</f>
        <v>0.002581371521888817</v>
      </c>
      <c r="CN39" s="149">
        <v>467.1961325966851</v>
      </c>
      <c r="CO39" s="149">
        <f>CN39-BC39</f>
        <v>-37.45947964821289</v>
      </c>
      <c r="CP39" s="191">
        <f>CO39/BC39</f>
        <v>-0.07422780751724734</v>
      </c>
      <c r="CQ39" s="149">
        <v>489.0921044767199</v>
      </c>
      <c r="CR39" s="149">
        <f>CQ39-BD39</f>
        <v>-49.25629948885364</v>
      </c>
      <c r="CS39" s="191">
        <f>CR39/BD39</f>
        <v>-0.09149520854157395</v>
      </c>
      <c r="CT39" s="149">
        <v>498.3641160949868</v>
      </c>
      <c r="CU39" s="149">
        <f>CT39-BE39</f>
        <v>-11.49884071564446</v>
      </c>
      <c r="CV39" s="191">
        <f>CU39/BE39</f>
        <v>-0.02255280671412899</v>
      </c>
      <c r="CW39" s="149">
        <v>486.274197085385</v>
      </c>
      <c r="CX39" s="149">
        <f>CW39-BF39</f>
        <v>-31.867711285783</v>
      </c>
      <c r="CY39" s="191">
        <f>CX39/BF39</f>
        <v>-0.06150382891428799</v>
      </c>
      <c r="CZ39" s="149">
        <v>480.1251647587516</v>
      </c>
      <c r="DA39" s="149">
        <f>CZ39-BG39</f>
        <v>-11.66653714107201</v>
      </c>
      <c r="DB39" s="191">
        <f>DA39/BG39</f>
        <v>-0.02372251726900518</v>
      </c>
      <c r="DC39" s="23"/>
      <c r="DD39" s="45"/>
    </row>
    <row r="40" ht="17" customHeight="1">
      <c r="A40" t="s" s="71">
        <v>97</v>
      </c>
      <c r="B40" s="207">
        <v>478.6</v>
      </c>
      <c r="C40" s="74">
        <v>470</v>
      </c>
      <c r="D40" s="44">
        <v>475.08</v>
      </c>
      <c r="E40" s="44">
        <v>488.03</v>
      </c>
      <c r="F40" s="73">
        <v>477.83</v>
      </c>
      <c r="G40" s="74">
        <v>489.9</v>
      </c>
      <c r="H40" s="44">
        <v>492.9</v>
      </c>
      <c r="I40" s="73">
        <v>495.114006514658</v>
      </c>
      <c r="J40" s="75">
        <v>491.75</v>
      </c>
      <c r="K40" s="74">
        <v>483.6986542571794</v>
      </c>
      <c r="L40" s="44"/>
      <c r="M40" s="44"/>
      <c r="N40" s="73"/>
      <c r="O40" s="75"/>
      <c r="P40" s="75">
        <v>483.6986542571794</v>
      </c>
      <c r="Q40" s="74">
        <v>473.0396997827375</v>
      </c>
      <c r="R40" s="44">
        <v>471.0530836626009</v>
      </c>
      <c r="S40" s="73">
        <v>468.9635535307517</v>
      </c>
      <c r="T40" s="75">
        <v>470.8</v>
      </c>
      <c r="U40" s="75">
        <v>478.4057164134644</v>
      </c>
      <c r="V40" s="74">
        <v>488</v>
      </c>
      <c r="W40" s="44">
        <v>475.05</v>
      </c>
      <c r="X40" s="44">
        <v>410.49</v>
      </c>
      <c r="Y40" s="73">
        <v>456.81</v>
      </c>
      <c r="Z40" s="74">
        <v>488</v>
      </c>
      <c r="AA40" s="44">
        <v>470.1</v>
      </c>
      <c r="AB40" s="73">
        <v>0</v>
      </c>
      <c r="AC40" s="75">
        <v>478.83</v>
      </c>
      <c r="AD40" s="74">
        <v>464.0923554024913</v>
      </c>
      <c r="AE40" s="44"/>
      <c r="AF40" s="44"/>
      <c r="AG40" s="73"/>
      <c r="AH40" s="75"/>
      <c r="AI40" s="75">
        <v>464.0923554024913</v>
      </c>
      <c r="AJ40" s="74">
        <v>471.9686581782566</v>
      </c>
      <c r="AK40" s="44">
        <v>491.0836762688614</v>
      </c>
      <c r="AL40" s="73">
        <v>491.5485743554721</v>
      </c>
      <c r="AM40" s="75">
        <v>485.41</v>
      </c>
      <c r="AN40" s="75">
        <v>471.5722150721852</v>
      </c>
      <c r="AO40" s="74">
        <v>488.8813444236972</v>
      </c>
      <c r="AP40" s="44">
        <v>475.0511247443763</v>
      </c>
      <c r="AQ40" s="44">
        <v>417.31</v>
      </c>
      <c r="AR40" s="73">
        <v>461.4</v>
      </c>
      <c r="AS40" s="74">
        <v>470.0320512820513</v>
      </c>
      <c r="AT40" s="44">
        <v>467.9723163009866</v>
      </c>
      <c r="AU40" s="44">
        <v>481</v>
      </c>
      <c r="AV40" s="73">
        <v>472.23</v>
      </c>
      <c r="AW40" s="75">
        <v>467.1210992708918</v>
      </c>
      <c r="AX40" s="75">
        <v>0</v>
      </c>
      <c r="AY40" s="74">
        <v>0</v>
      </c>
      <c r="AZ40" s="44">
        <v>490.2</v>
      </c>
      <c r="BA40" s="73">
        <v>430.17</v>
      </c>
      <c r="BB40" s="75">
        <v>466.5709535025735</v>
      </c>
      <c r="BC40" s="75">
        <v>471.2904200664853</v>
      </c>
      <c r="BD40" s="75">
        <v>478.9926443086896</v>
      </c>
      <c r="BE40" s="75">
        <v>486.7424242424242</v>
      </c>
      <c r="BF40" s="75">
        <v>479.0959401013812</v>
      </c>
      <c r="BG40" s="75">
        <v>471.3896178343949</v>
      </c>
      <c r="BH40" s="75">
        <v>-0.1825972377903327</v>
      </c>
      <c r="BI40" s="195">
        <v>-0.0003872094918959164</v>
      </c>
      <c r="BJ40" s="74">
        <v>489.1424365108575</v>
      </c>
      <c r="BK40" s="44">
        <v>489.1607641124705</v>
      </c>
      <c r="BL40" s="44">
        <v>484.3058773962503</v>
      </c>
      <c r="BM40" s="44">
        <v>487.6010781671159</v>
      </c>
      <c r="BN40" s="44">
        <v>481.9155384926248</v>
      </c>
      <c r="BO40" s="44">
        <v>478.9235980429056</v>
      </c>
      <c r="BP40" s="44">
        <v>480.3001876172607</v>
      </c>
      <c r="BQ40" s="44">
        <v>-0.6998123827392533</v>
      </c>
      <c r="BR40" s="79">
        <v>-0.001454911398626306</v>
      </c>
      <c r="BS40" s="44">
        <v>480.3630974434976</v>
      </c>
      <c r="BT40" s="44">
        <v>8.133097443497604</v>
      </c>
      <c r="BU40" s="79">
        <v>0.01722274621158673</v>
      </c>
      <c r="BV40" s="73">
        <v>484.552972382587</v>
      </c>
      <c r="BW40" s="75">
        <v>17.43187311169527</v>
      </c>
      <c r="BX40" s="195">
        <v>0.0373176744508092</v>
      </c>
      <c r="BY40" s="75"/>
      <c r="BZ40" s="75"/>
      <c r="CA40" s="195"/>
      <c r="CB40" s="75"/>
      <c r="CC40" s="75"/>
      <c r="CD40" s="195"/>
      <c r="CE40" s="75"/>
      <c r="CF40" s="75">
        <f>CE40-AZ40</f>
        <v>-490.2</v>
      </c>
      <c r="CG40" s="195">
        <f>CF40/AZ40</f>
        <v>-1</v>
      </c>
      <c r="CH40" s="75"/>
      <c r="CI40" s="75">
        <f>CH40-BA40</f>
        <v>-430.17</v>
      </c>
      <c r="CJ40" s="195">
        <f>CI40/BA40</f>
        <v>-1</v>
      </c>
      <c r="CK40" s="75"/>
      <c r="CL40" s="75">
        <f>CK40-BB40</f>
        <v>-466.5709535025735</v>
      </c>
      <c r="CM40" s="195">
        <f>CL40/BB40</f>
        <v>-1</v>
      </c>
      <c r="CN40" s="75">
        <v>477.888730385164</v>
      </c>
      <c r="CO40" s="75">
        <f>CN40-BC40</f>
        <v>6.598310318678728</v>
      </c>
      <c r="CP40" s="195">
        <f>CO40/BC40</f>
        <v>0.01400051865630517</v>
      </c>
      <c r="CQ40" s="75">
        <v>461.965276534813</v>
      </c>
      <c r="CR40" s="75">
        <f>CQ40-BD40</f>
        <v>-17.02736777387668</v>
      </c>
      <c r="CS40" s="195">
        <f>CR40/BD40</f>
        <v>-0.03554828654717981</v>
      </c>
      <c r="CT40" s="75">
        <v>479.4826760338496</v>
      </c>
      <c r="CU40" s="75">
        <f>CT40-BE40</f>
        <v>-7.259748208574649</v>
      </c>
      <c r="CV40" s="195">
        <f>CU40/BE40</f>
        <v>-0.01491496908220784</v>
      </c>
      <c r="CW40" s="75">
        <v>472.9696063776781</v>
      </c>
      <c r="CX40" s="75">
        <f>CW40-BF40</f>
        <v>-6.126333723703112</v>
      </c>
      <c r="CY40" s="195">
        <f>CX40/BF40</f>
        <v>-0.01278727956326811</v>
      </c>
      <c r="CZ40" s="75">
        <v>182.1452556845438</v>
      </c>
      <c r="DA40" s="75">
        <f>CZ40-BG40</f>
        <v>-289.2443621498511</v>
      </c>
      <c r="DB40" s="195">
        <f>DA40/BG40</f>
        <v>-0.613599347984508</v>
      </c>
      <c r="DC40" s="23"/>
      <c r="DD40" s="346"/>
    </row>
    <row r="41" ht="17" customHeight="1">
      <c r="A41" t="s" s="71">
        <v>98</v>
      </c>
      <c r="B41" s="207">
        <v>210.4</v>
      </c>
      <c r="C41" s="74">
        <v>195.9</v>
      </c>
      <c r="D41" s="44">
        <v>191.07</v>
      </c>
      <c r="E41" s="44">
        <v>184.57</v>
      </c>
      <c r="F41" s="73">
        <v>190.82</v>
      </c>
      <c r="G41" s="74">
        <v>181.9</v>
      </c>
      <c r="H41" s="44">
        <v>179.4</v>
      </c>
      <c r="I41" s="73">
        <v>211.2646566164154</v>
      </c>
      <c r="J41" s="75">
        <v>195.04</v>
      </c>
      <c r="K41" s="74">
        <v>192.7205344782266</v>
      </c>
      <c r="L41" s="44">
        <v>291.4</v>
      </c>
      <c r="M41" s="44">
        <v>270.7</v>
      </c>
      <c r="N41" s="73">
        <v>185.8506697064691</v>
      </c>
      <c r="O41" s="75">
        <v>245.2820242488139</v>
      </c>
      <c r="P41" s="75">
        <v>216.576680065078</v>
      </c>
      <c r="Q41" s="74">
        <v>186.4406779661017</v>
      </c>
      <c r="R41" s="44">
        <v>189.5444818098441</v>
      </c>
      <c r="S41" s="73">
        <v>197.8891820580475</v>
      </c>
      <c r="T41" s="75">
        <v>191.17</v>
      </c>
      <c r="U41" s="75">
        <v>211.8758126157746</v>
      </c>
      <c r="V41" s="74">
        <v>214.8</v>
      </c>
      <c r="W41" s="44">
        <v>206.14</v>
      </c>
      <c r="X41" s="44">
        <v>190.34</v>
      </c>
      <c r="Y41" s="73">
        <v>204.37</v>
      </c>
      <c r="Z41" s="74">
        <v>178</v>
      </c>
      <c r="AA41" s="44">
        <v>194.4</v>
      </c>
      <c r="AB41" s="73">
        <v>196.61</v>
      </c>
      <c r="AC41" s="75">
        <v>191.46</v>
      </c>
      <c r="AD41" s="74">
        <v>197.5839657416567</v>
      </c>
      <c r="AE41" s="44">
        <v>292.9587741700109</v>
      </c>
      <c r="AF41" s="44">
        <v>267.9973821989528</v>
      </c>
      <c r="AG41" s="73">
        <v>179.4015107495642</v>
      </c>
      <c r="AH41" s="75">
        <v>242.3985279792185</v>
      </c>
      <c r="AI41" s="75">
        <v>219.5577877139445</v>
      </c>
      <c r="AJ41" s="74">
        <v>186.0914105594957</v>
      </c>
      <c r="AK41" s="44">
        <v>189.3860561914672</v>
      </c>
      <c r="AL41" s="73">
        <v>200.9067048437127</v>
      </c>
      <c r="AM41" s="75">
        <v>193.54</v>
      </c>
      <c r="AN41" s="75">
        <v>214.2702858532253</v>
      </c>
      <c r="AO41" s="74">
        <v>196.7947207164742</v>
      </c>
      <c r="AP41" s="44">
        <v>211.2021253044056</v>
      </c>
      <c r="AQ41" s="44">
        <v>174.62</v>
      </c>
      <c r="AR41" s="73">
        <v>194.7</v>
      </c>
      <c r="AS41" s="74">
        <v>156.8206229860365</v>
      </c>
      <c r="AT41" s="44">
        <v>0</v>
      </c>
      <c r="AU41" s="44">
        <v>297.4</v>
      </c>
      <c r="AV41" s="73">
        <v>208.3</v>
      </c>
      <c r="AW41" s="75">
        <v>197.224597207304</v>
      </c>
      <c r="AX41" s="75">
        <v>286.5802323623506</v>
      </c>
      <c r="AY41" s="74">
        <v>267.6591700981945</v>
      </c>
      <c r="AZ41" s="44">
        <v>175.9</v>
      </c>
      <c r="BA41" s="73">
        <v>242.69</v>
      </c>
      <c r="BB41" s="75">
        <v>221.735400990099</v>
      </c>
      <c r="BC41" s="75">
        <v>196.3837267704671</v>
      </c>
      <c r="BD41" s="75">
        <v>210.589651022864</v>
      </c>
      <c r="BE41" s="75">
        <v>194.1560938100731</v>
      </c>
      <c r="BF41" s="75">
        <v>197.4921630094044</v>
      </c>
      <c r="BG41" s="75">
        <v>218.4290337751175</v>
      </c>
      <c r="BH41" s="75">
        <v>4.158747921892171</v>
      </c>
      <c r="BI41" s="195">
        <v>0.01940888772949556</v>
      </c>
      <c r="BJ41" s="74">
        <v>194.8554518552242</v>
      </c>
      <c r="BK41" s="44">
        <v>185.9688195991091</v>
      </c>
      <c r="BL41" s="44">
        <v>195.4303460514641</v>
      </c>
      <c r="BM41" s="44">
        <v>192.5078043704475</v>
      </c>
      <c r="BN41" s="44">
        <v>176.797385620915</v>
      </c>
      <c r="BO41" s="44">
        <v>195.9858323494687</v>
      </c>
      <c r="BP41" s="44">
        <v>189.1600861450108</v>
      </c>
      <c r="BQ41" s="44">
        <v>-108.2399138549892</v>
      </c>
      <c r="BR41" s="79">
        <v>-0.3639539806825461</v>
      </c>
      <c r="BS41" s="44">
        <v>186.6163083478598</v>
      </c>
      <c r="BT41" s="44">
        <v>-21.68369165214025</v>
      </c>
      <c r="BU41" s="79">
        <v>-0.1040983756703805</v>
      </c>
      <c r="BV41" s="73">
        <v>189.841798501249</v>
      </c>
      <c r="BW41" s="75">
        <v>-7.382798706054984</v>
      </c>
      <c r="BX41" s="195">
        <v>-0.03743345815174808</v>
      </c>
      <c r="BY41" s="75">
        <v>290.3225806451613</v>
      </c>
      <c r="BZ41" s="75">
        <v>3.742348282810724</v>
      </c>
      <c r="CA41" s="195">
        <v>0.0130586406883742</v>
      </c>
      <c r="CB41" s="75">
        <v>301.9206605636331</v>
      </c>
      <c r="CC41" s="75">
        <v>34.26149046543867</v>
      </c>
      <c r="CD41" s="195">
        <v>0.1280041720702839</v>
      </c>
      <c r="CE41" s="75">
        <v>199.3549377975733</v>
      </c>
      <c r="CF41" s="75">
        <f>CE41-AZ41</f>
        <v>23.45493779757334</v>
      </c>
      <c r="CG41" s="195">
        <f>CF41/AZ41</f>
        <v>0.1333424547900701</v>
      </c>
      <c r="CH41" s="75">
        <v>260.4985022325213</v>
      </c>
      <c r="CI41" s="75">
        <f>CH41-BA41</f>
        <v>17.80850223252133</v>
      </c>
      <c r="CJ41" s="195">
        <f>CI41/BA41</f>
        <v>0.07337962929054075</v>
      </c>
      <c r="CK41" s="75">
        <v>220.7000394944708</v>
      </c>
      <c r="CL41" s="75">
        <f>CK41-BB41</f>
        <v>-1.035361495628223</v>
      </c>
      <c r="CM41" s="195">
        <f>CL41/BB41</f>
        <v>-0.004669355867421704</v>
      </c>
      <c r="CN41" s="75">
        <v>181.624500665779</v>
      </c>
      <c r="CO41" s="75">
        <f>CN41-BC41</f>
        <v>-14.75922610468814</v>
      </c>
      <c r="CP41" s="195">
        <f>CO41/BC41</f>
        <v>-0.07515503625174959</v>
      </c>
      <c r="CQ41" s="75">
        <v>188.1798404641044</v>
      </c>
      <c r="CR41" s="75">
        <f>CQ41-BD41</f>
        <v>-22.4098105587596</v>
      </c>
      <c r="CS41" s="195">
        <f>CR41/BD41</f>
        <v>-0.1064145861390242</v>
      </c>
      <c r="CT41" s="75">
        <v>194.3563728598605</v>
      </c>
      <c r="CU41" s="75">
        <f>CT41-BE41</f>
        <v>0.20027904978744</v>
      </c>
      <c r="CV41" s="195">
        <f>CU41/BE41</f>
        <v>0.001031536254449765</v>
      </c>
      <c r="CW41" s="75">
        <v>187.6487017689045</v>
      </c>
      <c r="CX41" s="75">
        <f>CW41-BF41</f>
        <v>-9.843461240499863</v>
      </c>
      <c r="CY41" s="195">
        <f>CX41/BF41</f>
        <v>-0.0498422878685628</v>
      </c>
      <c r="CZ41" s="75">
        <v>214.3326889734749</v>
      </c>
      <c r="DA41" s="75">
        <f>CZ41-BG41</f>
        <v>-4.096344801642573</v>
      </c>
      <c r="DB41" s="195">
        <f>DA41/BG41</f>
        <v>-0.01875366443208252</v>
      </c>
      <c r="DC41" s="23"/>
      <c r="DD41" s="25"/>
    </row>
    <row r="42" ht="17" customHeight="1">
      <c r="A42" t="s" s="71">
        <v>99</v>
      </c>
      <c r="B42" s="207">
        <v>623.8</v>
      </c>
      <c r="C42" s="74">
        <v>630.1</v>
      </c>
      <c r="D42" s="44">
        <v>629.9400000000001</v>
      </c>
      <c r="E42" s="44">
        <v>680</v>
      </c>
      <c r="F42" s="73">
        <v>641.21</v>
      </c>
      <c r="G42" s="74">
        <v>680</v>
      </c>
      <c r="H42" s="44">
        <v>680.71</v>
      </c>
      <c r="I42" s="73">
        <v>720.4206836108676</v>
      </c>
      <c r="J42" s="75">
        <v>686.97</v>
      </c>
      <c r="K42" s="74">
        <v>663.8217142651609</v>
      </c>
      <c r="L42" s="44">
        <v>743.2</v>
      </c>
      <c r="M42" s="44">
        <v>670.2</v>
      </c>
      <c r="N42" s="73">
        <v>580.5519897304237</v>
      </c>
      <c r="O42" s="75">
        <v>633.1557314659765</v>
      </c>
      <c r="P42" s="75">
        <v>654.0768065980664</v>
      </c>
      <c r="Q42" s="74">
        <v>567.8059536934951</v>
      </c>
      <c r="R42" s="44">
        <v>564.1921397379913</v>
      </c>
      <c r="S42" s="73">
        <v>557.1387031113696</v>
      </c>
      <c r="T42" s="75">
        <v>563.13</v>
      </c>
      <c r="U42" s="75">
        <v>623.1446425041194</v>
      </c>
      <c r="V42" s="74">
        <v>603.5</v>
      </c>
      <c r="W42" s="44">
        <v>605</v>
      </c>
      <c r="X42" s="44">
        <v>603.0599999999999</v>
      </c>
      <c r="Y42" s="73">
        <v>603.77</v>
      </c>
      <c r="Z42" s="74">
        <v>599</v>
      </c>
      <c r="AA42" s="44">
        <v>609.2</v>
      </c>
      <c r="AB42" s="73">
        <v>674.65</v>
      </c>
      <c r="AC42" s="75">
        <v>614.49</v>
      </c>
      <c r="AD42" s="74">
        <v>609.2210367823278</v>
      </c>
      <c r="AE42" s="44">
        <v>693.4635612321563</v>
      </c>
      <c r="AF42" s="44">
        <v>710.8</v>
      </c>
      <c r="AG42" s="73">
        <v>699.4067237969676</v>
      </c>
      <c r="AH42" s="75">
        <v>700.8166295471417</v>
      </c>
      <c r="AI42" s="75">
        <v>625.1512192812567</v>
      </c>
      <c r="AJ42" s="74">
        <v>640.0491400491401</v>
      </c>
      <c r="AK42" s="44">
        <v>609.0794451450189</v>
      </c>
      <c r="AL42" s="73">
        <v>601.2702893436839</v>
      </c>
      <c r="AM42" s="75">
        <v>613.0599999999999</v>
      </c>
      <c r="AN42" s="75">
        <v>621.3490118903608</v>
      </c>
      <c r="AO42" s="74">
        <v>602.9302210081947</v>
      </c>
      <c r="AP42" s="44">
        <v>603.5186930568647</v>
      </c>
      <c r="AQ42" s="44">
        <v>602.1</v>
      </c>
      <c r="AR42" s="73">
        <v>602.8</v>
      </c>
      <c r="AS42" s="74">
        <v>598.8237390839423</v>
      </c>
      <c r="AT42" s="44">
        <v>592.931392931393</v>
      </c>
      <c r="AU42" s="44">
        <v>645.05</v>
      </c>
      <c r="AV42" s="73">
        <v>603.25</v>
      </c>
      <c r="AW42" s="75">
        <v>603.0553454776214</v>
      </c>
      <c r="AX42" s="75">
        <v>615.4103852596315</v>
      </c>
      <c r="AY42" s="74">
        <v>658.2706766917292</v>
      </c>
      <c r="AZ42" s="44">
        <v>680.4</v>
      </c>
      <c r="BA42" s="73">
        <v>646.96</v>
      </c>
      <c r="BB42" s="75">
        <v>612.7184852543014</v>
      </c>
      <c r="BC42" s="75">
        <v>626.8068331143232</v>
      </c>
      <c r="BD42" s="75">
        <v>620.889748549323</v>
      </c>
      <c r="BE42" s="75">
        <v>610.8460959076073</v>
      </c>
      <c r="BF42" s="75">
        <v>618.3426264179966</v>
      </c>
      <c r="BG42" s="75">
        <v>614.0257703738464</v>
      </c>
      <c r="BH42" s="75">
        <v>-7.323241516514372</v>
      </c>
      <c r="BI42" s="195">
        <v>-0.01178603550721762</v>
      </c>
      <c r="BJ42" s="74">
        <v>610.738255033557</v>
      </c>
      <c r="BK42" s="44">
        <v>605.0768855259946</v>
      </c>
      <c r="BL42" s="44">
        <v>614.9905634942032</v>
      </c>
      <c r="BM42" s="44">
        <v>610.1107447797784</v>
      </c>
      <c r="BN42" s="44">
        <v>619.9486101378183</v>
      </c>
      <c r="BO42" s="44">
        <v>619.0287413280475</v>
      </c>
      <c r="BP42" s="44">
        <v>604.9605099071637</v>
      </c>
      <c r="BQ42" s="44">
        <v>-40.08949009283629</v>
      </c>
      <c r="BR42" s="79">
        <v>-0.06214943042064381</v>
      </c>
      <c r="BS42" s="44">
        <v>613.1294202986157</v>
      </c>
      <c r="BT42" s="44">
        <v>9.879420298615742</v>
      </c>
      <c r="BU42" s="79">
        <v>0.01637699179215208</v>
      </c>
      <c r="BV42" s="73">
        <v>611.8708585929789</v>
      </c>
      <c r="BW42" s="75">
        <v>8.815513115357589</v>
      </c>
      <c r="BX42" s="195">
        <v>0.01461808303577125</v>
      </c>
      <c r="BY42" s="75">
        <v>603.4305317324186</v>
      </c>
      <c r="BZ42" s="75">
        <v>-11.97985352721298</v>
      </c>
      <c r="CA42" s="195">
        <v>-0.01946644680388173</v>
      </c>
      <c r="CB42" s="75">
        <v>676.510067114094</v>
      </c>
      <c r="CC42" s="75">
        <v>18.23939042236475</v>
      </c>
      <c r="CD42" s="195">
        <v>0.02770804027612235</v>
      </c>
      <c r="CE42" s="75">
        <v>621.3355048859935</v>
      </c>
      <c r="CF42" s="75">
        <f>CE42-AZ42</f>
        <v>-59.06449511400649</v>
      </c>
      <c r="CG42" s="195">
        <f>CF42/AZ42</f>
        <v>-0.08680848782187903</v>
      </c>
      <c r="CH42" s="75">
        <v>623.1346830149225</v>
      </c>
      <c r="CI42" s="75">
        <f>CH42-BA42</f>
        <v>-23.82531698507751</v>
      </c>
      <c r="CJ42" s="195">
        <f>CI42/BA42</f>
        <v>-0.03682656885290823</v>
      </c>
      <c r="CK42" s="75">
        <v>614.9178515414085</v>
      </c>
      <c r="CL42" s="75">
        <f>CK42-BB42</f>
        <v>2.199366287107068</v>
      </c>
      <c r="CM42" s="195">
        <f>CL42/BB42</f>
        <v>0.003589521680897628</v>
      </c>
      <c r="CN42" s="75">
        <v>648.3679525222552</v>
      </c>
      <c r="CO42" s="75">
        <f>CN42-BC42</f>
        <v>21.56111940793198</v>
      </c>
      <c r="CP42" s="195">
        <f>CO42/BC42</f>
        <v>0.03439834773466717</v>
      </c>
      <c r="CQ42" s="75">
        <v>597.6597659765977</v>
      </c>
      <c r="CR42" s="75">
        <f>CQ42-BD42</f>
        <v>-23.22998257272536</v>
      </c>
      <c r="CS42" s="195">
        <f>CR42/BD42</f>
        <v>-0.03741402177600938</v>
      </c>
      <c r="CT42" s="75">
        <v>614.8168398031711</v>
      </c>
      <c r="CU42" s="75">
        <f>CT42-BE42</f>
        <v>3.970743895563828</v>
      </c>
      <c r="CV42" s="195">
        <f>CU42/BE42</f>
        <v>0.006500399891504615</v>
      </c>
      <c r="CW42" s="75">
        <v>615.9991123932098</v>
      </c>
      <c r="CX42" s="75">
        <f>CW42-BF42</f>
        <v>-2.343514024786828</v>
      </c>
      <c r="CY42" s="195">
        <f>CX42/BF42</f>
        <v>-0.00378999267503616</v>
      </c>
      <c r="CZ42" s="75">
        <v>615.1212791717113</v>
      </c>
      <c r="DA42" s="75">
        <f>CZ42-BG42</f>
        <v>1.095508797864909</v>
      </c>
      <c r="DB42" s="195">
        <f>DA42/BG42</f>
        <v>0.001784141400446294</v>
      </c>
      <c r="DC42" s="23"/>
      <c r="DD42" s="25"/>
    </row>
    <row r="43" ht="17" customHeight="1">
      <c r="A43" t="s" s="71">
        <v>100</v>
      </c>
      <c r="B43" s="207">
        <v>613.7</v>
      </c>
      <c r="C43" s="74">
        <v>604.8</v>
      </c>
      <c r="D43" s="44">
        <v>605.47</v>
      </c>
      <c r="E43" s="44">
        <v>607.21</v>
      </c>
      <c r="F43" s="73">
        <v>605.79</v>
      </c>
      <c r="G43" s="74">
        <v>611.3</v>
      </c>
      <c r="H43" s="44">
        <v>620.88</v>
      </c>
      <c r="I43" s="73">
        <v>614.0510948905109</v>
      </c>
      <c r="J43" s="75">
        <v>615.25</v>
      </c>
      <c r="K43" s="74">
        <v>609.8195649925667</v>
      </c>
      <c r="L43" s="44">
        <v>614.3</v>
      </c>
      <c r="M43" s="44">
        <v>618.1</v>
      </c>
      <c r="N43" s="73">
        <v>619.7188306340928</v>
      </c>
      <c r="O43" s="75">
        <v>617.611212675198</v>
      </c>
      <c r="P43" s="75">
        <v>611.7004261057174</v>
      </c>
      <c r="Q43" s="74">
        <v>618.8662334752408</v>
      </c>
      <c r="R43" s="44">
        <v>622.4098234842671</v>
      </c>
      <c r="S43" s="73">
        <v>622.0722508932116</v>
      </c>
      <c r="T43" s="75">
        <v>621.27</v>
      </c>
      <c r="U43" s="75">
        <v>614.0681884940404</v>
      </c>
      <c r="V43" s="74">
        <v>605.5</v>
      </c>
      <c r="W43" s="44">
        <v>605.6900000000001</v>
      </c>
      <c r="X43" s="44">
        <v>600.04</v>
      </c>
      <c r="Y43" s="73">
        <v>603.79</v>
      </c>
      <c r="Z43" s="74">
        <v>618.4</v>
      </c>
      <c r="AA43" s="44">
        <v>614.8</v>
      </c>
      <c r="AB43" s="73">
        <v>603.9400000000001</v>
      </c>
      <c r="AC43" s="75">
        <v>614.0700000000001</v>
      </c>
      <c r="AD43" s="74">
        <v>607.5936498215623</v>
      </c>
      <c r="AE43" s="44">
        <v>670.8731676226896</v>
      </c>
      <c r="AF43" s="44">
        <v>645.8</v>
      </c>
      <c r="AG43" s="73">
        <v>614.9912557886134</v>
      </c>
      <c r="AH43" s="75">
        <v>636.8266405484819</v>
      </c>
      <c r="AI43" s="75">
        <v>615.3297608942166</v>
      </c>
      <c r="AJ43" s="74">
        <v>621.1089494163424</v>
      </c>
      <c r="AK43" s="44">
        <v>614.3160331854139</v>
      </c>
      <c r="AL43" s="73">
        <v>587.3557614171948</v>
      </c>
      <c r="AM43" s="75">
        <v>605.42</v>
      </c>
      <c r="AN43" s="75">
        <v>612.0309999999999</v>
      </c>
      <c r="AO43" s="74">
        <v>604.7619047619047</v>
      </c>
      <c r="AP43" s="44">
        <v>603.9412273120139</v>
      </c>
      <c r="AQ43" s="44">
        <v>605.0599999999999</v>
      </c>
      <c r="AR43" s="73">
        <v>604.6</v>
      </c>
      <c r="AS43" s="74">
        <v>609.2291446673706</v>
      </c>
      <c r="AT43" s="44">
        <v>610.6393483090594</v>
      </c>
      <c r="AU43" s="44">
        <v>615.23</v>
      </c>
      <c r="AV43" s="73">
        <v>611.17</v>
      </c>
      <c r="AW43" s="75">
        <v>607.218589725933</v>
      </c>
      <c r="AX43" s="75">
        <v>614.8555708390646</v>
      </c>
      <c r="AY43" s="74">
        <v>614.8949713558243</v>
      </c>
      <c r="AZ43" s="44">
        <v>614.8</v>
      </c>
      <c r="BA43" s="73">
        <v>614.85</v>
      </c>
      <c r="BB43" s="75">
        <v>609.1368677183215</v>
      </c>
      <c r="BC43" s="75">
        <v>620.718462823726</v>
      </c>
      <c r="BD43" s="75">
        <v>614.1527001862197</v>
      </c>
      <c r="BE43" s="75">
        <v>609.181568088033</v>
      </c>
      <c r="BF43" s="75">
        <v>614.3107549768373</v>
      </c>
      <c r="BG43" s="75">
        <v>610.645863063721</v>
      </c>
      <c r="BH43" s="75">
        <v>-1.385136936278968</v>
      </c>
      <c r="BI43" s="195">
        <v>-0.002263181009260917</v>
      </c>
      <c r="BJ43" s="74">
        <v>605.5517477724469</v>
      </c>
      <c r="BK43" s="44">
        <v>606.4542317840471</v>
      </c>
      <c r="BL43" s="44">
        <v>607.0440715471142</v>
      </c>
      <c r="BM43" s="44">
        <v>606.3264549610775</v>
      </c>
      <c r="BN43" s="44">
        <v>607.112616426757</v>
      </c>
      <c r="BO43" s="44">
        <v>609.1703056768559</v>
      </c>
      <c r="BP43" s="44">
        <v>612.206572769953</v>
      </c>
      <c r="BQ43" s="44">
        <v>-3.023427230046991</v>
      </c>
      <c r="BR43" s="79">
        <v>-0.004914303967698245</v>
      </c>
      <c r="BS43" s="44">
        <v>609.1686736981978</v>
      </c>
      <c r="BT43" s="44">
        <v>-2.001326301802123</v>
      </c>
      <c r="BU43" s="79">
        <v>-0.003274582034134731</v>
      </c>
      <c r="BV43" s="73">
        <v>607.5388812130229</v>
      </c>
      <c r="BW43" s="75">
        <v>0.3202914870898894</v>
      </c>
      <c r="BX43" s="195">
        <v>0.0005274731250149182</v>
      </c>
      <c r="BY43" s="75">
        <v>614.7711511789182</v>
      </c>
      <c r="BZ43" s="75">
        <v>-0.08441966014640911</v>
      </c>
      <c r="CA43" s="195">
        <v>-0.0001372999841754797</v>
      </c>
      <c r="CB43" s="75">
        <v>617.7700348432055</v>
      </c>
      <c r="CC43" s="75">
        <v>2.875063487381226</v>
      </c>
      <c r="CD43" s="195">
        <v>0.004675698487242139</v>
      </c>
      <c r="CE43" s="75">
        <v>614.8169173999432</v>
      </c>
      <c r="CF43" s="75">
        <f>CE43-AZ43</f>
        <v>0.01691739994328145</v>
      </c>
      <c r="CG43" s="195">
        <f>CF43/AZ43</f>
        <v>2.751691597801147e-05</v>
      </c>
      <c r="CH43" s="75">
        <v>614.7461463835291</v>
      </c>
      <c r="CI43" s="75">
        <f>CH43-BA43</f>
        <v>-0.1038536164709285</v>
      </c>
      <c r="CJ43" s="195">
        <f>CI43/BA43</f>
        <v>-0.0001689088663428942</v>
      </c>
      <c r="CK43" s="75">
        <v>609.3216723549488</v>
      </c>
      <c r="CL43" s="75">
        <f>CK43-BB43</f>
        <v>0.1848046366272911</v>
      </c>
      <c r="CM43" s="195">
        <f>CL43/BB43</f>
        <v>0.0003033877054914182</v>
      </c>
      <c r="CN43" s="75">
        <v>614.1872359350679</v>
      </c>
      <c r="CO43" s="75">
        <f>CN43-BC43</f>
        <v>-6.531226888658125</v>
      </c>
      <c r="CP43" s="195">
        <f>CO43/BC43</f>
        <v>-0.01052204385696336</v>
      </c>
      <c r="CQ43" s="75">
        <v>611.715812388680</v>
      </c>
      <c r="CR43" s="75">
        <f>CQ43-BD43</f>
        <v>-2.436887797539725</v>
      </c>
      <c r="CS43" s="195">
        <f>CR43/BD43</f>
        <v>-0.003967885831652009</v>
      </c>
      <c r="CT43" s="75">
        <v>609.1914893617021</v>
      </c>
      <c r="CU43" s="75">
        <f>CT43-BE43</f>
        <v>0.009921273669078801</v>
      </c>
      <c r="CV43" s="195">
        <f>CU43/BE43</f>
        <v>1.628623416860353e-05</v>
      </c>
      <c r="CW43" s="75">
        <v>611.4748784440842</v>
      </c>
      <c r="CX43" s="75">
        <f>CW43-BF43</f>
        <v>-2.835876532753105</v>
      </c>
      <c r="CY43" s="195">
        <f>CX43/BF43</f>
        <v>-0.004616355012146958</v>
      </c>
      <c r="CZ43" s="75">
        <v>609.9491771996447</v>
      </c>
      <c r="DA43" s="75">
        <f>CZ43-BG43</f>
        <v>-0.6966858640762439</v>
      </c>
      <c r="DB43" s="195">
        <f>DA43/BG43</f>
        <v>-0.001140899998209837</v>
      </c>
      <c r="DC43" s="23"/>
      <c r="DD43" s="25"/>
    </row>
    <row r="44" ht="17" customHeight="1">
      <c r="A44" t="s" s="61">
        <v>101</v>
      </c>
      <c r="B44" s="207"/>
      <c r="C44" s="65">
        <v>407.9189551339525</v>
      </c>
      <c r="D44" s="63">
        <v>408.2531806964107</v>
      </c>
      <c r="E44" s="63">
        <v>400.9568977055682</v>
      </c>
      <c r="F44" s="64">
        <v>405.779950624535</v>
      </c>
      <c r="G44" s="65">
        <v>420.8657715816073</v>
      </c>
      <c r="H44" s="63">
        <v>407.7535582557182</v>
      </c>
      <c r="I44" s="64">
        <v>518.0280064066047</v>
      </c>
      <c r="J44" s="149">
        <v>445.2746746718977</v>
      </c>
      <c r="K44" s="65">
        <v>423.579864293543</v>
      </c>
      <c r="L44" s="63">
        <v>538.885988925023</v>
      </c>
      <c r="M44" s="63">
        <v>546.1486374718262</v>
      </c>
      <c r="N44" s="64">
        <v>542.2730708606639</v>
      </c>
      <c r="O44" s="149">
        <v>542.5103165298791</v>
      </c>
      <c r="P44" s="149">
        <v>457.890654448110</v>
      </c>
      <c r="Q44" s="149">
        <v>431.4695063519004</v>
      </c>
      <c r="R44" s="149">
        <v>410.8168667374555</v>
      </c>
      <c r="S44" s="149">
        <v>411.5313051134693</v>
      </c>
      <c r="T44" s="149">
        <v>417.3652461610723</v>
      </c>
      <c r="U44" s="149">
        <v>446.7187823121147</v>
      </c>
      <c r="V44" s="65">
        <v>408.8091203665647</v>
      </c>
      <c r="W44" s="63">
        <v>411.9475514986479</v>
      </c>
      <c r="X44" s="63">
        <v>407.1168558054171</v>
      </c>
      <c r="Y44" s="64">
        <v>409.2992892143827</v>
      </c>
      <c r="Z44" s="65">
        <v>412.3680607590491</v>
      </c>
      <c r="AA44" s="63">
        <v>418.9718615355652</v>
      </c>
      <c r="AB44" s="64">
        <v>516.8081469960131</v>
      </c>
      <c r="AC44" s="149">
        <v>446.7624052362507</v>
      </c>
      <c r="AD44" s="65">
        <v>425.4762159841451</v>
      </c>
      <c r="AE44" s="63">
        <v>532.5769626439292</v>
      </c>
      <c r="AF44" s="63">
        <v>573.4610176871482</v>
      </c>
      <c r="AG44" s="64">
        <v>525.4744108717384</v>
      </c>
      <c r="AH44" s="149">
        <v>531.790620775071</v>
      </c>
      <c r="AI44" s="149">
        <v>454.0880742013981</v>
      </c>
      <c r="AJ44" s="149">
        <v>390.8117500343817</v>
      </c>
      <c r="AK44" s="149">
        <v>369.945670888865</v>
      </c>
      <c r="AL44" s="149">
        <v>378.3027001003663</v>
      </c>
      <c r="AM44" s="149">
        <v>379.3594963496983</v>
      </c>
      <c r="AN44" s="149">
        <v>433.432381819436</v>
      </c>
      <c r="AO44" s="65">
        <v>371.4369377634467</v>
      </c>
      <c r="AP44" s="63">
        <v>380.0097159580948</v>
      </c>
      <c r="AQ44" s="63">
        <v>357.066332087356</v>
      </c>
      <c r="AR44" s="64">
        <v>369.4974171485483</v>
      </c>
      <c r="AS44" s="65">
        <v>374.9289122767673</v>
      </c>
      <c r="AT44" s="63">
        <v>382.1589495560695</v>
      </c>
      <c r="AU44" s="63">
        <v>425.4160717480038</v>
      </c>
      <c r="AV44" s="64">
        <v>392.239786637368</v>
      </c>
      <c r="AW44" s="149">
        <v>379.5529545000156</v>
      </c>
      <c r="AX44" s="65">
        <v>453.4103788402674</v>
      </c>
      <c r="AY44" s="63">
        <v>468.9585679853547</v>
      </c>
      <c r="AZ44" s="63">
        <v>434.5412002332609</v>
      </c>
      <c r="BA44" s="64">
        <v>452.1726588297215</v>
      </c>
      <c r="BB44" s="149">
        <v>400.5280995975327</v>
      </c>
      <c r="BC44" s="65">
        <v>371.0422859944085</v>
      </c>
      <c r="BD44" s="63">
        <v>348.0310597522051</v>
      </c>
      <c r="BE44" s="63">
        <v>341.8204888174399</v>
      </c>
      <c r="BF44" s="64">
        <v>352.9225850982372</v>
      </c>
      <c r="BG44" s="149">
        <v>387.8013723304644</v>
      </c>
      <c r="BH44" s="149">
        <v>-45.63100948897159</v>
      </c>
      <c r="BI44" s="191">
        <v>-0.1052782657756777</v>
      </c>
      <c r="BJ44" s="65">
        <v>325.6193820550737</v>
      </c>
      <c r="BK44" s="63">
        <v>321.2366228971459</v>
      </c>
      <c r="BL44" s="63">
        <v>325.1523906604939</v>
      </c>
      <c r="BM44" s="63">
        <v>324.0792830033264</v>
      </c>
      <c r="BN44" s="63">
        <v>340.1185300381873</v>
      </c>
      <c r="BO44" s="63">
        <v>352.9015851933414</v>
      </c>
      <c r="BP44" s="63">
        <v>381.5748194417572</v>
      </c>
      <c r="BQ44" s="63">
        <v>-43.84125230624664</v>
      </c>
      <c r="BR44" s="69">
        <v>-0.1030549977251826</v>
      </c>
      <c r="BS44" s="63">
        <v>357.329325610638</v>
      </c>
      <c r="BT44" s="63">
        <v>-34.91046102672999</v>
      </c>
      <c r="BU44" s="69">
        <v>-0.08900285543701174</v>
      </c>
      <c r="BV44" s="64">
        <v>338.8481881679682</v>
      </c>
      <c r="BW44" s="149">
        <v>-40.70476633204737</v>
      </c>
      <c r="BX44" s="191">
        <v>-0.1072439717553185</v>
      </c>
      <c r="BY44" s="149">
        <v>390.4420162154206</v>
      </c>
      <c r="BZ44" s="149">
        <v>-62.96836262484675</v>
      </c>
      <c r="CA44" s="191">
        <v>-0.1388771972664304</v>
      </c>
      <c r="CB44" s="149">
        <v>385.1903192651773</v>
      </c>
      <c r="CC44" s="149">
        <v>-83.76824872017738</v>
      </c>
      <c r="CD44" s="191">
        <v>-0.1786261184651038</v>
      </c>
      <c r="CE44" s="149">
        <v>370.5250635308538</v>
      </c>
      <c r="CF44" s="149">
        <f>CE44-AZ44</f>
        <v>-64.0161367024071</v>
      </c>
      <c r="CG44" s="191">
        <f>CF44/AZ44</f>
        <v>-0.1473189116890259</v>
      </c>
      <c r="CH44" s="149">
        <v>381.8356749632613</v>
      </c>
      <c r="CI44" s="149">
        <f>CH44-BA44</f>
        <v>-70.33698386646017</v>
      </c>
      <c r="CJ44" s="191">
        <f>CI44/BA44</f>
        <v>-0.1555533765542148</v>
      </c>
      <c r="CK44" s="149">
        <v>351.4245013343161</v>
      </c>
      <c r="CL44" s="149">
        <f>CK44-BB44</f>
        <v>-49.10359826321655</v>
      </c>
      <c r="CM44" s="191">
        <f>CL44/BB44</f>
        <v>-0.1225971369113875</v>
      </c>
      <c r="CN44" s="149">
        <v>342.8853228591638</v>
      </c>
      <c r="CO44" s="149">
        <f>CN44-BC44</f>
        <v>-28.15696313524467</v>
      </c>
      <c r="CP44" s="191">
        <f>CO44/BC44</f>
        <v>-0.07588612995896911</v>
      </c>
      <c r="CQ44" s="149">
        <v>338.0868862684962</v>
      </c>
      <c r="CR44" s="149">
        <f>CQ44-BD44</f>
        <v>-9.94417348370888</v>
      </c>
      <c r="CS44" s="191">
        <f>CR44/BD44</f>
        <v>-0.02857266098832972</v>
      </c>
      <c r="CT44" s="149">
        <v>324.6335902951918</v>
      </c>
      <c r="CU44" s="149">
        <f>CT44-BE44</f>
        <v>-17.1868985222481</v>
      </c>
      <c r="CV44" s="191">
        <f>CU44/BE44</f>
        <v>-0.05028048079185595</v>
      </c>
      <c r="CW44" s="149">
        <v>334.700522071909</v>
      </c>
      <c r="CX44" s="149">
        <f>CW44-BF44</f>
        <v>-18.22206302632821</v>
      </c>
      <c r="CY44" s="191">
        <f>CX44/BF44</f>
        <v>-0.05163189831349569</v>
      </c>
      <c r="CZ44" s="149">
        <v>346.8326233194682</v>
      </c>
      <c r="DA44" s="149">
        <f>CZ44-BG44</f>
        <v>-40.96874901099619</v>
      </c>
      <c r="DB44" s="191">
        <f>DA44/BG44</f>
        <v>-0.1056436411372075</v>
      </c>
      <c r="DC44" s="23"/>
      <c r="DD44" s="25"/>
    </row>
    <row r="45" ht="17" customHeight="1">
      <c r="A45" t="s" s="71">
        <v>102</v>
      </c>
      <c r="B45" s="207">
        <v>448.75</v>
      </c>
      <c r="C45" s="74">
        <v>408.0058576760881</v>
      </c>
      <c r="D45" s="44">
        <v>408.3498238932656</v>
      </c>
      <c r="E45" s="44">
        <v>401.0434515439065</v>
      </c>
      <c r="F45" s="73">
        <v>405.81</v>
      </c>
      <c r="G45" s="74">
        <v>420.9674723364423</v>
      </c>
      <c r="H45" s="44">
        <v>407.8467215987575</v>
      </c>
      <c r="I45" s="73">
        <v>518.2612322822329</v>
      </c>
      <c r="J45" s="75">
        <v>445.32</v>
      </c>
      <c r="K45" s="74">
        <v>423.6168142660956</v>
      </c>
      <c r="L45" s="44">
        <v>539.0582131989823</v>
      </c>
      <c r="M45" s="44">
        <v>546.4319479930928</v>
      </c>
      <c r="N45" s="73">
        <v>542.5318359026825</v>
      </c>
      <c r="O45" s="75">
        <v>542.7474117778025</v>
      </c>
      <c r="P45" s="75">
        <v>457.963337350309</v>
      </c>
      <c r="Q45" s="74">
        <v>431.5962525006437</v>
      </c>
      <c r="R45" s="44">
        <v>410.9130355720816</v>
      </c>
      <c r="S45" s="73">
        <v>411.6264879678</v>
      </c>
      <c r="T45" s="75">
        <v>417.47</v>
      </c>
      <c r="U45" s="75">
        <v>446.8048913271534</v>
      </c>
      <c r="V45" s="74">
        <v>408.9110669702695</v>
      </c>
      <c r="W45" s="44">
        <v>412.0518011147777</v>
      </c>
      <c r="X45" s="44">
        <v>407.2127028678784</v>
      </c>
      <c r="Y45" s="73">
        <v>409.4</v>
      </c>
      <c r="Z45" s="74">
        <v>412.4614857925368</v>
      </c>
      <c r="AA45" s="44">
        <v>419.0663348370855</v>
      </c>
      <c r="AB45" s="73">
        <v>516.9506867645323</v>
      </c>
      <c r="AC45" s="75">
        <v>446.87</v>
      </c>
      <c r="AD45" s="74">
        <v>425.5803075009892</v>
      </c>
      <c r="AE45" s="44">
        <v>532.7355246007193</v>
      </c>
      <c r="AF45" s="44">
        <v>573.8362760834671</v>
      </c>
      <c r="AG45" s="73">
        <v>525.7481801024535</v>
      </c>
      <c r="AH45" s="75">
        <v>532.0340043216195</v>
      </c>
      <c r="AI45" s="75">
        <v>454.226765240996</v>
      </c>
      <c r="AJ45" s="74">
        <v>390.8952979136438</v>
      </c>
      <c r="AK45" s="44">
        <v>369.999264597735</v>
      </c>
      <c r="AL45" s="73">
        <v>378.3506330557774</v>
      </c>
      <c r="AM45" s="75">
        <v>379.42</v>
      </c>
      <c r="AN45" s="75">
        <v>433.55</v>
      </c>
      <c r="AO45" s="74">
        <v>371.5021432107087</v>
      </c>
      <c r="AP45" s="44">
        <v>380.0509124807285</v>
      </c>
      <c r="AQ45" s="44">
        <v>357.09</v>
      </c>
      <c r="AR45" s="73">
        <v>369.55</v>
      </c>
      <c r="AS45" s="74">
        <v>374.9851243603475</v>
      </c>
      <c r="AT45" s="44">
        <v>382.2254835449347</v>
      </c>
      <c r="AU45" s="44">
        <v>425.5</v>
      </c>
      <c r="AV45" s="73">
        <v>392.31</v>
      </c>
      <c r="AW45" s="75">
        <v>379.6141112718061</v>
      </c>
      <c r="AX45" s="74">
        <v>453.5</v>
      </c>
      <c r="AY45" s="44">
        <v>469.04</v>
      </c>
      <c r="AZ45" s="44">
        <v>434.66</v>
      </c>
      <c r="BA45" s="73">
        <v>452.27</v>
      </c>
      <c r="BB45" s="75">
        <v>400.6029558656045</v>
      </c>
      <c r="BC45" s="75">
        <v>371.0901852905</v>
      </c>
      <c r="BD45" s="75">
        <v>348.0378389419395</v>
      </c>
      <c r="BE45" s="75">
        <v>341.8397192161451</v>
      </c>
      <c r="BF45" s="75">
        <v>352.9466267496304</v>
      </c>
      <c r="BG45" s="75">
        <v>387.8618362826744</v>
      </c>
      <c r="BH45" s="75">
        <v>-45.68816371732561</v>
      </c>
      <c r="BI45" s="195">
        <v>-0.1053815331964609</v>
      </c>
      <c r="BJ45" s="74">
        <v>325.6218957824733</v>
      </c>
      <c r="BK45" s="44">
        <v>321.226936382856</v>
      </c>
      <c r="BL45" s="44">
        <v>325.1088965349211</v>
      </c>
      <c r="BM45" s="44">
        <v>324.0631889017394</v>
      </c>
      <c r="BN45" s="44">
        <v>340.0721048552849</v>
      </c>
      <c r="BO45" s="44">
        <v>352.9201847106937</v>
      </c>
      <c r="BP45" s="44">
        <v>381.6139182501374</v>
      </c>
      <c r="BQ45" s="44">
        <v>-43.88608174986257</v>
      </c>
      <c r="BR45" s="79">
        <v>-0.1031400276142481</v>
      </c>
      <c r="BS45" s="44">
        <v>357.3318837884618</v>
      </c>
      <c r="BT45" s="44">
        <v>-34.97811621153818</v>
      </c>
      <c r="BU45" s="79">
        <v>-0.08915937960168789</v>
      </c>
      <c r="BV45" s="73">
        <v>338.8408746972564</v>
      </c>
      <c r="BW45" s="75">
        <v>-40.77323657454963</v>
      </c>
      <c r="BX45" s="195">
        <v>-0.1074070624981476</v>
      </c>
      <c r="BY45" s="75">
        <v>390.4737144792922</v>
      </c>
      <c r="BZ45" s="75">
        <v>-63.0262855207078</v>
      </c>
      <c r="CA45" s="195">
        <v>-0.1389774763411418</v>
      </c>
      <c r="CB45" s="75">
        <v>385.251502492507</v>
      </c>
      <c r="CC45" s="75">
        <v>-83.78849750749305</v>
      </c>
      <c r="CD45" s="195">
        <v>-0.1786382771351975</v>
      </c>
      <c r="CE45" s="75">
        <v>370.5486972520624</v>
      </c>
      <c r="CF45" s="75">
        <f>CE45-AZ45</f>
        <v>-64.1113027479376</v>
      </c>
      <c r="CG45" s="195">
        <f>CF45/AZ45</f>
        <v>-0.1474975906408172</v>
      </c>
      <c r="CH45" s="75">
        <v>381.8740061099431</v>
      </c>
      <c r="CI45" s="75">
        <f>CH45-BA45</f>
        <v>-70.39599389005684</v>
      </c>
      <c r="CJ45" s="195">
        <f>CI45/BA45</f>
        <v>-0.1556503723219688</v>
      </c>
      <c r="CK45" s="75">
        <v>351.4307847215147</v>
      </c>
      <c r="CL45" s="75">
        <f>CK45-BB45</f>
        <v>-49.17217114408982</v>
      </c>
      <c r="CM45" s="195">
        <f>CL45/BB45</f>
        <v>-0.1227454027088763</v>
      </c>
      <c r="CN45" s="75">
        <v>342.8880647080417</v>
      </c>
      <c r="CO45" s="75">
        <f>CN45-BC45</f>
        <v>-28.20212058245829</v>
      </c>
      <c r="CP45" s="195">
        <f>CO45/BC45</f>
        <v>-0.0759980233925639</v>
      </c>
      <c r="CQ45" s="75">
        <v>338.077552715811</v>
      </c>
      <c r="CR45" s="75">
        <f>CQ45-BD45</f>
        <v>-9.96028622612846</v>
      </c>
      <c r="CS45" s="195">
        <f>CR45/BD45</f>
        <v>-0.02861840039120016</v>
      </c>
      <c r="CT45" s="75">
        <v>324.6605348619254</v>
      </c>
      <c r="CU45" s="75">
        <f>CT45-BE45</f>
        <v>-17.17918435421961</v>
      </c>
      <c r="CV45" s="195">
        <f>CU45/BE45</f>
        <v>-0.05025508561033315</v>
      </c>
      <c r="CW45" s="75">
        <v>334.7082737899666</v>
      </c>
      <c r="CX45" s="75">
        <f>CW45-BF45</f>
        <v>-18.23835295966381</v>
      </c>
      <c r="CY45" s="195">
        <f>CX45/BF45</f>
        <v>-0.05167453540390838</v>
      </c>
      <c r="CZ45" s="75">
        <v>346.8391207515546</v>
      </c>
      <c r="DA45" s="75">
        <f>CZ45-BG45</f>
        <v>-41.02271553111979</v>
      </c>
      <c r="DB45" s="195">
        <f>DA45/BG45</f>
        <v>-0.1057663108190473</v>
      </c>
      <c r="DC45" s="23"/>
      <c r="DD45" s="25"/>
    </row>
    <row r="46" ht="17" customHeight="1">
      <c r="A46" t="s" s="71">
        <v>103</v>
      </c>
      <c r="B46" s="207">
        <v>587.6900000000001</v>
      </c>
      <c r="C46" s="74">
        <v>595.9093060838053</v>
      </c>
      <c r="D46" s="44">
        <v>592.7808566080669</v>
      </c>
      <c r="E46" s="44">
        <v>594.7380523512054</v>
      </c>
      <c r="F46" s="73">
        <v>594.53</v>
      </c>
      <c r="G46" s="74">
        <v>595.4065458820565</v>
      </c>
      <c r="H46" s="44">
        <v>595.2117236090994</v>
      </c>
      <c r="I46" s="73">
        <v>572.1962431639851</v>
      </c>
      <c r="J46" s="75">
        <v>585.33</v>
      </c>
      <c r="K46" s="74">
        <v>590.2526023512919</v>
      </c>
      <c r="L46" s="44">
        <v>571.1717768099845</v>
      </c>
      <c r="M46" s="44">
        <v>570.0903736799349</v>
      </c>
      <c r="N46" s="73">
        <v>575.4099466900601</v>
      </c>
      <c r="O46" s="75">
        <v>572.2057793542848</v>
      </c>
      <c r="P46" s="75">
        <v>582.7898991918531</v>
      </c>
      <c r="Q46" s="74">
        <v>593.0721916477825</v>
      </c>
      <c r="R46" s="44">
        <v>593.3647494425043</v>
      </c>
      <c r="S46" s="73">
        <v>591.7103019970774</v>
      </c>
      <c r="T46" s="75">
        <v>592.6</v>
      </c>
      <c r="U46" s="75">
        <v>585.0430424331404</v>
      </c>
      <c r="V46" s="74">
        <v>582.7606789207058</v>
      </c>
      <c r="W46" s="44">
        <v>580.0598205383849</v>
      </c>
      <c r="X46" s="44">
        <v>584.2197094252256</v>
      </c>
      <c r="Y46" s="73">
        <v>582.29</v>
      </c>
      <c r="Z46" s="74">
        <v>597.713748825556</v>
      </c>
      <c r="AA46" s="44">
        <v>593.9655172413793</v>
      </c>
      <c r="AB46" s="73">
        <v>571.3968253968253</v>
      </c>
      <c r="AC46" s="75">
        <v>584.88</v>
      </c>
      <c r="AD46" s="74">
        <v>583.3917299695373</v>
      </c>
      <c r="AE46" s="44">
        <v>574.2056254199865</v>
      </c>
      <c r="AF46" s="44">
        <v>573.8362760834671</v>
      </c>
      <c r="AG46" s="73">
        <v>603.3962444912818</v>
      </c>
      <c r="AH46" s="75">
        <v>581.3289630512514</v>
      </c>
      <c r="AI46" s="75">
        <v>582.6976552448787</v>
      </c>
      <c r="AJ46" s="74">
        <v>625.6990923260291</v>
      </c>
      <c r="AK46" s="44">
        <v>616.3140870729078</v>
      </c>
      <c r="AL46" s="73">
        <v>616.2419969413412</v>
      </c>
      <c r="AM46" s="75">
        <v>618.63</v>
      </c>
      <c r="AN46" s="75">
        <v>588.0502308587577</v>
      </c>
      <c r="AO46" s="74">
        <v>603.6809089833116</v>
      </c>
      <c r="AP46" s="44">
        <v>595.5816955960408</v>
      </c>
      <c r="AQ46" s="44">
        <v>614.2</v>
      </c>
      <c r="AR46" s="73">
        <v>603.33</v>
      </c>
      <c r="AS46" s="74">
        <v>618.3076923076924</v>
      </c>
      <c r="AT46" s="44">
        <v>621.9870141421329</v>
      </c>
      <c r="AU46" s="44">
        <v>623.91</v>
      </c>
      <c r="AV46" s="73">
        <v>621.4400000000001</v>
      </c>
      <c r="AW46" s="75">
        <v>610.5839172354728</v>
      </c>
      <c r="AX46" s="74">
        <v>604.2</v>
      </c>
      <c r="AY46" s="44">
        <v>590.03</v>
      </c>
      <c r="AZ46" s="44">
        <v>597.36</v>
      </c>
      <c r="BA46" s="73">
        <v>596.64</v>
      </c>
      <c r="BB46" s="75">
        <v>606.0282082354072</v>
      </c>
      <c r="BC46" s="75">
        <v>604.5665122435473</v>
      </c>
      <c r="BD46" s="75">
        <v>607.1598038698793</v>
      </c>
      <c r="BE46" s="75">
        <v>611.4828069083554</v>
      </c>
      <c r="BF46" s="75">
        <v>607.6394734184034</v>
      </c>
      <c r="BG46" s="75">
        <v>606.3606938220563</v>
      </c>
      <c r="BH46" s="75">
        <v>18.31046296329862</v>
      </c>
      <c r="BI46" s="195">
        <v>0.03113758315604941</v>
      </c>
      <c r="BJ46" s="74">
        <v>626.2853470437018</v>
      </c>
      <c r="BK46" s="44">
        <v>633.3767280391792</v>
      </c>
      <c r="BL46" s="44">
        <v>611.2355866440789</v>
      </c>
      <c r="BM46" s="44">
        <v>623.2533614553124</v>
      </c>
      <c r="BN46" s="44">
        <v>608.869154676259</v>
      </c>
      <c r="BO46" s="44">
        <v>600.5070151667468</v>
      </c>
      <c r="BP46" s="44">
        <v>599.687255668491</v>
      </c>
      <c r="BQ46" s="44">
        <v>-24.22274433150892</v>
      </c>
      <c r="BR46" s="79">
        <v>-0.03882410016109523</v>
      </c>
      <c r="BS46" s="44">
        <v>603.5567076020907</v>
      </c>
      <c r="BT46" s="44">
        <v>-17.88329239790937</v>
      </c>
      <c r="BU46" s="79">
        <v>-0.02877718266913841</v>
      </c>
      <c r="BV46" s="73">
        <v>613.9984825493171</v>
      </c>
      <c r="BW46" s="75">
        <v>3.414565313844378</v>
      </c>
      <c r="BX46" s="195">
        <v>0.005592294879472799</v>
      </c>
      <c r="BY46" s="75"/>
      <c r="BZ46" s="75"/>
      <c r="CA46" s="195"/>
      <c r="CB46" s="75"/>
      <c r="CC46" s="75"/>
      <c r="CD46" s="195"/>
      <c r="CE46" s="75"/>
      <c r="CF46" s="75">
        <f>CE46-AZ46</f>
        <v>-597.36</v>
      </c>
      <c r="CG46" s="195">
        <f>CF46/AZ46</f>
        <v>-1</v>
      </c>
      <c r="CH46" s="75"/>
      <c r="CI46" s="75">
        <f>CH46-BA46</f>
        <v>-596.64</v>
      </c>
      <c r="CJ46" s="195">
        <f>CI46/BA46</f>
        <v>-1</v>
      </c>
      <c r="CK46" s="75">
        <v>0</v>
      </c>
      <c r="CL46" s="75">
        <f>CK46-BB46</f>
        <v>-606.0282082354072</v>
      </c>
      <c r="CM46" s="195">
        <f>CL46/BB46</f>
        <v>-1</v>
      </c>
      <c r="CN46" s="75">
        <v>625.7743723508314</v>
      </c>
      <c r="CO46" s="75">
        <f>CN46-BC46</f>
        <v>21.20786010728409</v>
      </c>
      <c r="CP46" s="195">
        <f>CO46/BC46</f>
        <v>0.03507944895687604</v>
      </c>
      <c r="CQ46" s="75">
        <v>610.2632902901224</v>
      </c>
      <c r="CR46" s="75">
        <f>CQ46-BD46</f>
        <v>3.103486420243144</v>
      </c>
      <c r="CS46" s="195">
        <f>CR46/BD46</f>
        <v>0.00511148201916913</v>
      </c>
      <c r="CT46" s="75">
        <v>610.912246447554</v>
      </c>
      <c r="CU46" s="75">
        <f>CT46-BE46</f>
        <v>-0.5705604608014028</v>
      </c>
      <c r="CV46" s="195">
        <f>CU46/BE46</f>
        <v>-0.0009330768655395967</v>
      </c>
      <c r="CW46" s="75">
        <v>614.4253524025106</v>
      </c>
      <c r="CX46" s="75">
        <f>CW46-BF46</f>
        <v>6.785878984107171</v>
      </c>
      <c r="CY46" s="195">
        <f>CX46/BF46</f>
        <v>0.01116760724238632</v>
      </c>
      <c r="CZ46" s="75">
        <v>614.1379240805845</v>
      </c>
      <c r="DA46" s="75">
        <f>CZ46-BG46</f>
        <v>7.77723025852822</v>
      </c>
      <c r="DB46" s="195">
        <f>DA46/BG46</f>
        <v>0.01282607916008906</v>
      </c>
      <c r="DC46" s="23"/>
      <c r="DD46" s="25"/>
    </row>
    <row r="47" ht="17" customHeight="1">
      <c r="A47" t="s" s="71">
        <v>123</v>
      </c>
      <c r="B47" s="207">
        <v>361.84</v>
      </c>
      <c r="C47" s="74">
        <v>312.3831833927281</v>
      </c>
      <c r="D47" s="44">
        <v>313.7169974765546</v>
      </c>
      <c r="E47" s="44">
        <v>314.693319665129</v>
      </c>
      <c r="F47" s="73">
        <v>313.58</v>
      </c>
      <c r="G47" s="74">
        <v>339.4517913903387</v>
      </c>
      <c r="H47" s="44">
        <v>348.0353937371942</v>
      </c>
      <c r="I47" s="73">
        <v>463.0062684725064</v>
      </c>
      <c r="J47" s="75">
        <v>370.7</v>
      </c>
      <c r="K47" s="74">
        <v>338.909928140745</v>
      </c>
      <c r="L47" s="44">
        <v>496.6831224930577</v>
      </c>
      <c r="M47" s="44">
        <v>508.5469216854</v>
      </c>
      <c r="N47" s="73">
        <v>498.1793686050322</v>
      </c>
      <c r="O47" s="75">
        <v>500.9520390303948</v>
      </c>
      <c r="P47" s="75">
        <v>371.5893290735651</v>
      </c>
      <c r="Q47" s="74">
        <v>360.4246332971862</v>
      </c>
      <c r="R47" s="44">
        <v>333.4405288311224</v>
      </c>
      <c r="S47" s="73">
        <v>313.9611676132611</v>
      </c>
      <c r="T47" s="75">
        <v>334.85</v>
      </c>
      <c r="U47" s="75">
        <v>360.4117514584242</v>
      </c>
      <c r="V47" s="74">
        <v>314.5893880262393</v>
      </c>
      <c r="W47" s="44">
        <v>316.8968812440274</v>
      </c>
      <c r="X47" s="44">
        <v>317.1206557936982</v>
      </c>
      <c r="Y47" s="73">
        <v>316.18</v>
      </c>
      <c r="Z47" s="74">
        <v>346.5758256446433</v>
      </c>
      <c r="AA47" s="44">
        <v>350.078508635950</v>
      </c>
      <c r="AB47" s="73">
        <v>463.3929268483098</v>
      </c>
      <c r="AC47" s="75">
        <v>375.39</v>
      </c>
      <c r="AD47" s="74">
        <v>341.9502104679877</v>
      </c>
      <c r="AE47" s="44">
        <v>492.7681490162216</v>
      </c>
      <c r="AF47" s="44">
        <v>493.174862464560</v>
      </c>
      <c r="AG47" s="73">
        <v>476.4849792581562</v>
      </c>
      <c r="AH47" s="75">
        <v>487.0595911265768</v>
      </c>
      <c r="AI47" s="75">
        <v>374.9667422786013</v>
      </c>
      <c r="AJ47" s="74">
        <v>351.2263880606262</v>
      </c>
      <c r="AK47" s="44">
        <v>321.384806169696</v>
      </c>
      <c r="AL47" s="73">
        <v>315.2864053652905</v>
      </c>
      <c r="AM47" s="75">
        <v>328.6</v>
      </c>
      <c r="AN47" s="75">
        <v>361.596</v>
      </c>
      <c r="AO47" s="74">
        <v>321.2368518826951</v>
      </c>
      <c r="AP47" s="44">
        <v>323.3502653010393</v>
      </c>
      <c r="AQ47" s="44">
        <v>315.57</v>
      </c>
      <c r="AR47" s="73">
        <v>319.97</v>
      </c>
      <c r="AS47" s="74">
        <v>338.9726308119677</v>
      </c>
      <c r="AT47" s="44">
        <v>338.023088023088</v>
      </c>
      <c r="AU47" s="44">
        <v>387.5</v>
      </c>
      <c r="AV47" s="73">
        <v>352.67</v>
      </c>
      <c r="AW47" s="75">
        <v>334.6942204328552</v>
      </c>
      <c r="AX47" s="74">
        <v>416.4974080698457</v>
      </c>
      <c r="AY47" s="44">
        <v>432.59</v>
      </c>
      <c r="AZ47" s="44">
        <v>404.65</v>
      </c>
      <c r="BA47" s="73">
        <v>417.4</v>
      </c>
      <c r="BB47" s="75">
        <v>357.9363632346884</v>
      </c>
      <c r="BC47" s="75">
        <v>333.1180613217701</v>
      </c>
      <c r="BD47" s="75">
        <v>312.3452217550128</v>
      </c>
      <c r="BE47" s="75">
        <v>309.0399793069076</v>
      </c>
      <c r="BF47" s="75">
        <v>317.454582989265</v>
      </c>
      <c r="BG47" s="75">
        <v>346.6464040212656</v>
      </c>
      <c r="BH47" s="75">
        <v>-14.94959597873441</v>
      </c>
      <c r="BI47" s="195">
        <v>-0.04134336657135147</v>
      </c>
      <c r="BJ47" s="74">
        <v>292.866644884242</v>
      </c>
      <c r="BK47" s="44">
        <v>287.739833072856</v>
      </c>
      <c r="BL47" s="44">
        <v>290.1986931590878</v>
      </c>
      <c r="BM47" s="44">
        <v>290.3842607215461</v>
      </c>
      <c r="BN47" s="44">
        <v>303.4539788519406</v>
      </c>
      <c r="BO47" s="44">
        <v>304.6011327965061</v>
      </c>
      <c r="BP47" s="44">
        <v>370.4161681695184</v>
      </c>
      <c r="BQ47" s="44">
        <v>-17.08383183048159</v>
      </c>
      <c r="BR47" s="79">
        <v>-0.0440873079496299</v>
      </c>
      <c r="BS47" s="44">
        <v>326.2106043354029</v>
      </c>
      <c r="BT47" s="44">
        <v>-26.45939566459714</v>
      </c>
      <c r="BU47" s="79">
        <v>-0.07502593264127126</v>
      </c>
      <c r="BV47" s="73">
        <v>306.188863339387</v>
      </c>
      <c r="BW47" s="75">
        <v>-28.50535709346815</v>
      </c>
      <c r="BX47" s="195">
        <v>-0.08516835772246854</v>
      </c>
      <c r="BY47" s="75">
        <v>390.4737144792922</v>
      </c>
      <c r="BZ47" s="75">
        <v>-26.02369359055348</v>
      </c>
      <c r="CA47" s="195">
        <v>-0.06248224619488955</v>
      </c>
      <c r="CB47" s="75">
        <v>385.251502492507</v>
      </c>
      <c r="CC47" s="75">
        <v>-47.338497507493</v>
      </c>
      <c r="CD47" s="195">
        <v>-0.1094304017834277</v>
      </c>
      <c r="CE47" s="75">
        <v>370.5486972520624</v>
      </c>
      <c r="CF47" s="75">
        <f>CE47-AZ47</f>
        <v>-34.10130274793755</v>
      </c>
      <c r="CG47" s="195">
        <f>CF47/AZ47</f>
        <v>-0.08427357654253689</v>
      </c>
      <c r="CH47" s="75">
        <v>381.8740061099431</v>
      </c>
      <c r="CI47" s="75">
        <f>CH47-BA47</f>
        <v>-35.52599389005684</v>
      </c>
      <c r="CJ47" s="195">
        <f>CI47/BA47</f>
        <v>-0.08511258718269488</v>
      </c>
      <c r="CK47" s="75">
        <v>330.1280389819087</v>
      </c>
      <c r="CL47" s="75">
        <f>CK47-BB47</f>
        <v>-27.8083242527797</v>
      </c>
      <c r="CM47" s="195">
        <f>CL47/BB47</f>
        <v>-0.07769069340000696</v>
      </c>
      <c r="CN47" s="75">
        <v>319.0744781588374</v>
      </c>
      <c r="CO47" s="75">
        <f>CN47-BC47</f>
        <v>-14.04358316293275</v>
      </c>
      <c r="CP47" s="195">
        <f>CO47/BC47</f>
        <v>-0.04215797578555061</v>
      </c>
      <c r="CQ47" s="75">
        <v>304.6859462758625</v>
      </c>
      <c r="CR47" s="75">
        <f>CQ47-BD47</f>
        <v>-7.659275479150267</v>
      </c>
      <c r="CS47" s="195">
        <f>CR47/BD47</f>
        <v>-0.02452182695837044</v>
      </c>
      <c r="CT47" s="75">
        <v>292.6898707340416</v>
      </c>
      <c r="CU47" s="75">
        <f>CT47-BE47</f>
        <v>-16.35010857286596</v>
      </c>
      <c r="CV47" s="195">
        <f>CU47/BE47</f>
        <v>-0.05290612758108126</v>
      </c>
      <c r="CW47" s="75">
        <v>304.9411022711595</v>
      </c>
      <c r="CX47" s="75">
        <f>CW47-BF47</f>
        <v>-12.51348071810554</v>
      </c>
      <c r="CY47" s="195">
        <f>CX47/BF47</f>
        <v>-0.03941817629556381</v>
      </c>
      <c r="CZ47" s="75">
        <v>323.3275960036967</v>
      </c>
      <c r="DA47" s="75">
        <f>CZ47-BG47</f>
        <v>-23.31880801756893</v>
      </c>
      <c r="DB47" s="195">
        <f>DA47/BG47</f>
        <v>-0.06726972426962893</v>
      </c>
      <c r="DC47" s="23"/>
      <c r="DD47" s="25"/>
    </row>
    <row r="48" ht="17" customHeight="1">
      <c r="A48" t="s" s="71">
        <v>105</v>
      </c>
      <c r="B48" s="207"/>
      <c r="C48" s="74"/>
      <c r="D48" s="44"/>
      <c r="E48" s="44"/>
      <c r="F48" s="73"/>
      <c r="G48" s="74"/>
      <c r="H48" s="44"/>
      <c r="I48" s="73"/>
      <c r="J48" s="75"/>
      <c r="K48" s="74"/>
      <c r="L48" s="44"/>
      <c r="M48" s="44"/>
      <c r="N48" s="73"/>
      <c r="O48" s="75"/>
      <c r="P48" s="75"/>
      <c r="Q48" s="74"/>
      <c r="R48" s="44"/>
      <c r="S48" s="73"/>
      <c r="T48" s="75"/>
      <c r="U48" s="75"/>
      <c r="V48" s="74"/>
      <c r="W48" s="44"/>
      <c r="X48" s="44"/>
      <c r="Y48" s="73"/>
      <c r="Z48" s="74"/>
      <c r="AA48" s="44"/>
      <c r="AB48" s="73"/>
      <c r="AC48" s="75"/>
      <c r="AD48" s="74"/>
      <c r="AE48" s="44"/>
      <c r="AF48" s="44"/>
      <c r="AG48" s="73"/>
      <c r="AH48" s="75"/>
      <c r="AI48" s="75"/>
      <c r="AJ48" s="74">
        <v>359.1126499539457</v>
      </c>
      <c r="AK48" s="44">
        <v>313.9005374460802</v>
      </c>
      <c r="AL48" s="73">
        <v>311.0904783804656</v>
      </c>
      <c r="AM48" s="75">
        <v>326.1855859220169</v>
      </c>
      <c r="AN48" s="75">
        <v>228.0213277522393</v>
      </c>
      <c r="AO48" s="74">
        <v>315.3812329610412</v>
      </c>
      <c r="AP48" s="44">
        <v>315.0839302687925</v>
      </c>
      <c r="AQ48" s="44">
        <v>306.89</v>
      </c>
      <c r="AR48" s="73">
        <v>312.42</v>
      </c>
      <c r="AS48" s="74">
        <v>339.0455823989519</v>
      </c>
      <c r="AT48" s="44">
        <v>341.9565713127423</v>
      </c>
      <c r="AU48" s="44">
        <v>439.4</v>
      </c>
      <c r="AV48" s="73">
        <v>364</v>
      </c>
      <c r="AW48" s="75">
        <v>334.69</v>
      </c>
      <c r="AX48" s="74">
        <v>495.7</v>
      </c>
      <c r="AY48" s="44">
        <v>507.34</v>
      </c>
      <c r="AZ48" s="44">
        <v>476.5</v>
      </c>
      <c r="BA48" s="73">
        <v>493.42</v>
      </c>
      <c r="BB48" s="75">
        <v>367.39</v>
      </c>
      <c r="BC48" s="75">
        <v>356.0474986321222</v>
      </c>
      <c r="BD48" s="75">
        <v>329.9089121208985</v>
      </c>
      <c r="BE48" s="75">
        <v>328.3252898914681</v>
      </c>
      <c r="BF48" s="75">
        <v>336.7695996143714</v>
      </c>
      <c r="BG48" s="75">
        <v>307.6243063723867</v>
      </c>
      <c r="BH48" s="75">
        <v>79.60297862014744</v>
      </c>
      <c r="BI48" s="195">
        <v>0.349103215058205</v>
      </c>
      <c r="BJ48" s="74">
        <v>338.2622479813741</v>
      </c>
      <c r="BK48" s="44">
        <v>327.2406070469752</v>
      </c>
      <c r="BL48" s="44">
        <v>333.2405073866247</v>
      </c>
      <c r="BM48" s="44">
        <v>333.1254232455358</v>
      </c>
      <c r="BN48" s="44">
        <v>309.2795408062282</v>
      </c>
      <c r="BO48" s="44">
        <v>314.1718960827569</v>
      </c>
      <c r="BP48" s="44">
        <v>449.4205671776569</v>
      </c>
      <c r="BQ48" s="44">
        <v>10.02056717765691</v>
      </c>
      <c r="BR48" s="79">
        <v>0.02280511419585097</v>
      </c>
      <c r="BS48" s="44">
        <v>353.1365793408307</v>
      </c>
      <c r="BT48" s="44">
        <v>-10.86342065916926</v>
      </c>
      <c r="BU48" s="79">
        <v>-0.02984456225046501</v>
      </c>
      <c r="BV48" s="73">
        <v>334.69</v>
      </c>
      <c r="BW48" s="75">
        <v>0</v>
      </c>
      <c r="BX48" s="195">
        <v>0</v>
      </c>
      <c r="BY48" s="75">
        <v>516.656856974691</v>
      </c>
      <c r="BZ48" s="75">
        <v>20.95685697469099</v>
      </c>
      <c r="CA48" s="195">
        <v>0.04227729871835988</v>
      </c>
      <c r="CB48" s="75">
        <v>534.3426883308715</v>
      </c>
      <c r="CC48" s="75">
        <v>27.00268833087154</v>
      </c>
      <c r="CD48" s="195">
        <v>0.05322404764235333</v>
      </c>
      <c r="CE48" s="75">
        <v>507.8186205383723</v>
      </c>
      <c r="CF48" s="75">
        <f>CE48-AZ48</f>
        <v>31.31862053837233</v>
      </c>
      <c r="CG48" s="195">
        <f>CF48/AZ48</f>
        <v>0.06572638098294298</v>
      </c>
      <c r="CH48" s="75">
        <v>519.7645770599507</v>
      </c>
      <c r="CI48" s="75">
        <f>CH48-BA48</f>
        <v>26.34457705995072</v>
      </c>
      <c r="CJ48" s="195">
        <f>CI48/BA48</f>
        <v>0.05339179007731896</v>
      </c>
      <c r="CK48" s="75">
        <v>381.3591978289564</v>
      </c>
      <c r="CL48" s="75">
        <f>CK48-BB48</f>
        <v>13.96919782895645</v>
      </c>
      <c r="CM48" s="195">
        <f>CL48/BB48</f>
        <v>0.03802280363906599</v>
      </c>
      <c r="CN48" s="75">
        <v>379.6557480858903</v>
      </c>
      <c r="CO48" s="75">
        <f>CN48-BC48</f>
        <v>23.60824945376805</v>
      </c>
      <c r="CP48" s="195">
        <f>CO48/BC48</f>
        <v>0.06630646063928883</v>
      </c>
      <c r="CQ48" s="75">
        <v>338.1613549345287</v>
      </c>
      <c r="CR48" s="75">
        <f>CQ48-BD48</f>
        <v>8.252442813630239</v>
      </c>
      <c r="CS48" s="195">
        <f>CR48/BD48</f>
        <v>0.02501430701152458</v>
      </c>
      <c r="CT48" s="75">
        <v>340.4919497946971</v>
      </c>
      <c r="CU48" s="75">
        <f>CT48-BE48</f>
        <v>12.16665990322895</v>
      </c>
      <c r="CV48" s="195">
        <f>CU48/BE48</f>
        <v>0.03705672477210264</v>
      </c>
      <c r="CW48" s="75">
        <v>349.7165860083766</v>
      </c>
      <c r="CX48" s="75">
        <f>CW48-BF48</f>
        <v>12.94698639400519</v>
      </c>
      <c r="CY48" s="195">
        <f>CX48/BF48</f>
        <v>0.03844464111021466</v>
      </c>
      <c r="CZ48" s="75">
        <v>372.0711340997389</v>
      </c>
      <c r="DA48" s="75">
        <f>CZ48-BG48</f>
        <v>64.44682772735212</v>
      </c>
      <c r="DB48" s="195">
        <f>DA48/BG48</f>
        <v>0.2094984901789186</v>
      </c>
      <c r="DC48" s="23"/>
      <c r="DD48" s="25"/>
    </row>
    <row r="49" ht="17" customHeight="1">
      <c r="A49" t="s" s="71">
        <v>106</v>
      </c>
      <c r="B49" s="207"/>
      <c r="C49" s="74"/>
      <c r="D49" s="44"/>
      <c r="E49" s="44"/>
      <c r="F49" s="73"/>
      <c r="G49" s="74"/>
      <c r="H49" s="44"/>
      <c r="I49" s="73"/>
      <c r="J49" s="75"/>
      <c r="K49" s="74"/>
      <c r="L49" s="44"/>
      <c r="M49" s="44"/>
      <c r="N49" s="73"/>
      <c r="O49" s="75"/>
      <c r="P49" s="75"/>
      <c r="Q49" s="74"/>
      <c r="R49" s="44"/>
      <c r="S49" s="73"/>
      <c r="T49" s="75"/>
      <c r="U49" s="75"/>
      <c r="V49" s="74"/>
      <c r="W49" s="44"/>
      <c r="X49" s="44"/>
      <c r="Y49" s="73"/>
      <c r="Z49" s="74"/>
      <c r="AA49" s="44"/>
      <c r="AB49" s="73"/>
      <c r="AC49" s="75"/>
      <c r="AD49" s="74"/>
      <c r="AE49" s="44"/>
      <c r="AF49" s="44"/>
      <c r="AG49" s="73"/>
      <c r="AH49" s="75"/>
      <c r="AI49" s="75"/>
      <c r="AJ49" s="74">
        <v>333.0086136177194</v>
      </c>
      <c r="AK49" s="44">
        <v>341.9503877674495</v>
      </c>
      <c r="AL49" s="73">
        <v>331.2530955918772</v>
      </c>
      <c r="AM49" s="74">
        <v>335.5827930528607</v>
      </c>
      <c r="AN49" s="73">
        <v>335.583</v>
      </c>
      <c r="AO49" s="74">
        <v>336.9421643551279</v>
      </c>
      <c r="AP49" s="44">
        <v>351.0610340976283</v>
      </c>
      <c r="AQ49" s="44">
        <v>341.56</v>
      </c>
      <c r="AR49" s="73">
        <v>342.41</v>
      </c>
      <c r="AS49" s="74">
        <v>338.7015961634815</v>
      </c>
      <c r="AT49" s="44">
        <v>330.8081981688897</v>
      </c>
      <c r="AU49" s="44">
        <v>322.24</v>
      </c>
      <c r="AV49" s="73">
        <v>329.34</v>
      </c>
      <c r="AW49" s="75">
        <v>335.68</v>
      </c>
      <c r="AX49" s="74">
        <v>326.5</v>
      </c>
      <c r="AY49" s="44">
        <v>331.08</v>
      </c>
      <c r="AZ49" s="44">
        <v>340.04</v>
      </c>
      <c r="BA49" s="73">
        <v>331.8727521402158</v>
      </c>
      <c r="BB49" s="75">
        <v>334.3688993702482</v>
      </c>
      <c r="BC49" s="75">
        <v>325.9013125103838</v>
      </c>
      <c r="BD49" s="75">
        <v>327.6252983293556</v>
      </c>
      <c r="BE49" s="75">
        <v>326.2733052360883</v>
      </c>
      <c r="BF49" s="75">
        <v>326.4264625332318</v>
      </c>
      <c r="BG49" s="349">
        <v>332.9522276878491</v>
      </c>
      <c r="BH49" s="75">
        <v>-2.630772312150896</v>
      </c>
      <c r="BI49" s="195">
        <v>-0.007839408766686321</v>
      </c>
      <c r="BJ49" s="74">
        <v>321.9264551827876</v>
      </c>
      <c r="BK49" s="44">
        <v>328.9908808497846</v>
      </c>
      <c r="BL49" s="44">
        <v>328.1261820107421</v>
      </c>
      <c r="BM49" s="44">
        <v>325.9369257724029</v>
      </c>
      <c r="BN49" s="44">
        <v>332.9641025641026</v>
      </c>
      <c r="BO49" s="44">
        <v>332.9782875870545</v>
      </c>
      <c r="BP49" s="44">
        <v>326.2435975345082</v>
      </c>
      <c r="BQ49" s="44">
        <v>4.003597534508174</v>
      </c>
      <c r="BR49" s="79">
        <v>0.01242427238861772</v>
      </c>
      <c r="BS49" s="44">
        <v>330.1816611072448</v>
      </c>
      <c r="BT49" s="44">
        <v>0.8416611072448745</v>
      </c>
      <c r="BU49" s="79">
        <v>0.002555599402577502</v>
      </c>
      <c r="BV49" s="73">
        <v>335.68</v>
      </c>
      <c r="BW49" s="75">
        <v>0</v>
      </c>
      <c r="BX49" s="195">
        <v>0</v>
      </c>
      <c r="BY49" s="75">
        <v>323.2174831274965</v>
      </c>
      <c r="BZ49" s="75">
        <v>-3.28251687250355</v>
      </c>
      <c r="CA49" s="195">
        <v>-0.01005365045177197</v>
      </c>
      <c r="CB49" s="75">
        <v>324.3195553398915</v>
      </c>
      <c r="CC49" s="75">
        <v>-6.760444660108533</v>
      </c>
      <c r="CD49" s="195">
        <v>-0.02041936891418549</v>
      </c>
      <c r="CE49" s="75">
        <v>325.5695341720503</v>
      </c>
      <c r="CF49" s="75">
        <f>CE49-AZ49</f>
        <v>-14.47046582794968</v>
      </c>
      <c r="CG49" s="195">
        <f>CF49/AZ49</f>
        <v>-0.04255518711901447</v>
      </c>
      <c r="CH49" s="75">
        <v>324.3461414271875</v>
      </c>
      <c r="CI49" s="75">
        <f>CH49-BA49</f>
        <v>-7.526610713028219</v>
      </c>
      <c r="CJ49" s="195">
        <f>CI49/BA49</f>
        <v>-0.02267920660701978</v>
      </c>
      <c r="CK49" s="75">
        <v>326.4152172496906</v>
      </c>
      <c r="CL49" s="75">
        <f>CK49-BB49</f>
        <v>-7.95368212055763</v>
      </c>
      <c r="CM49" s="195">
        <f>CL49/BB49</f>
        <v>-0.02378714687740884</v>
      </c>
      <c r="CN49" s="75">
        <v>327.0703300945885</v>
      </c>
      <c r="CO49" s="75">
        <f>CN49-BC49</f>
        <v>1.16901758420471</v>
      </c>
      <c r="CP49" s="195">
        <f>CO49/BC49</f>
        <v>0.00358702938383368</v>
      </c>
      <c r="CQ49" s="75">
        <v>327.5295028051848</v>
      </c>
      <c r="CR49" s="75">
        <f>CQ49-BD49</f>
        <v>-0.0957955241707964</v>
      </c>
      <c r="CS49" s="195">
        <f>CR49/BD49</f>
        <v>-0.0002923935503738021</v>
      </c>
      <c r="CT49" s="75">
        <v>320.3379838868147</v>
      </c>
      <c r="CU49" s="75">
        <f>CT49-BE49</f>
        <v>-5.935321349273579</v>
      </c>
      <c r="CV49" s="195">
        <f>CU49/BE49</f>
        <v>-0.01819125639156668</v>
      </c>
      <c r="CW49" s="75">
        <v>324.9744180925612</v>
      </c>
      <c r="CX49" s="75">
        <f>CW49-BF49</f>
        <v>-1.452044440670591</v>
      </c>
      <c r="CY49" s="195">
        <f>CX49/BF49</f>
        <v>-0.004448304924184158</v>
      </c>
      <c r="CZ49" s="75">
        <v>326.1257134528647</v>
      </c>
      <c r="DA49" s="75">
        <f>CZ49-BG49</f>
        <v>-6.826514234984472</v>
      </c>
      <c r="DB49" s="195">
        <f>DA49/BG49</f>
        <v>-0.0205029841139387</v>
      </c>
      <c r="DC49" s="23"/>
      <c r="DD49" s="25"/>
    </row>
    <row r="50" ht="17" customHeight="1">
      <c r="A50" t="s" s="71">
        <v>107</v>
      </c>
      <c r="B50" s="207"/>
      <c r="C50" s="74"/>
      <c r="D50" s="44"/>
      <c r="E50" s="44"/>
      <c r="F50" s="73"/>
      <c r="G50" s="74"/>
      <c r="H50" s="44"/>
      <c r="I50" s="73"/>
      <c r="J50" s="75"/>
      <c r="K50" s="74"/>
      <c r="L50" s="44"/>
      <c r="M50" s="44"/>
      <c r="N50" s="73"/>
      <c r="O50" s="75"/>
      <c r="P50" s="75"/>
      <c r="Q50" s="74"/>
      <c r="R50" s="44"/>
      <c r="S50" s="73"/>
      <c r="T50" s="75"/>
      <c r="U50" s="75"/>
      <c r="V50" s="74"/>
      <c r="W50" s="44"/>
      <c r="X50" s="44"/>
      <c r="Y50" s="73"/>
      <c r="Z50" s="74"/>
      <c r="AA50" s="44"/>
      <c r="AB50" s="73"/>
      <c r="AC50" s="75"/>
      <c r="AD50" s="74"/>
      <c r="AE50" s="44"/>
      <c r="AF50" s="44"/>
      <c r="AG50" s="73"/>
      <c r="AH50" s="75"/>
      <c r="AI50" s="75"/>
      <c r="AJ50" s="74"/>
      <c r="AK50" s="44"/>
      <c r="AL50" s="73"/>
      <c r="AM50" s="74"/>
      <c r="AN50" s="73"/>
      <c r="AO50" s="74"/>
      <c r="AP50" s="44"/>
      <c r="AQ50" s="44"/>
      <c r="AR50" s="73"/>
      <c r="AS50" s="74"/>
      <c r="AT50" s="44"/>
      <c r="AU50" s="44"/>
      <c r="AV50" s="73"/>
      <c r="AW50" s="75"/>
      <c r="AX50" s="74"/>
      <c r="AY50" s="44">
        <v>447.57</v>
      </c>
      <c r="AZ50" s="44">
        <v>364.88</v>
      </c>
      <c r="BA50" s="73"/>
      <c r="BB50" s="75"/>
      <c r="BC50" s="75">
        <v>291.9010819165379</v>
      </c>
      <c r="BD50" s="75">
        <v>275.3785882838094</v>
      </c>
      <c r="BE50" s="75">
        <v>251.2653187061634</v>
      </c>
      <c r="BF50" s="75">
        <v>271.8626546701241</v>
      </c>
      <c r="BG50" s="75">
        <v>303.8091187802695</v>
      </c>
      <c r="BH50" s="75">
        <v>303.8091187802695</v>
      </c>
      <c r="BI50" s="195"/>
      <c r="BJ50" s="74">
        <v>203.9876439202471</v>
      </c>
      <c r="BK50" s="44">
        <v>203.7948865860442</v>
      </c>
      <c r="BL50" s="44">
        <v>211.0473097074802</v>
      </c>
      <c r="BM50" s="44">
        <v>206.3028299615427</v>
      </c>
      <c r="BN50" s="44">
        <v>279.9342105263158</v>
      </c>
      <c r="BO50" s="44">
        <v>279.8985497821421</v>
      </c>
      <c r="BP50" s="44">
        <v>321.0038414648172</v>
      </c>
      <c r="BQ50" s="44">
        <v>321.0038414648172</v>
      </c>
      <c r="BR50" s="79"/>
      <c r="BS50" s="44">
        <v>293.1274222656134</v>
      </c>
      <c r="BT50" s="44">
        <v>293.1274222656134</v>
      </c>
      <c r="BU50" s="79"/>
      <c r="BV50" s="73">
        <v>327.9362065262849</v>
      </c>
      <c r="BW50" s="75">
        <v>327.9362065262849</v>
      </c>
      <c r="BX50" s="195"/>
      <c r="BY50" s="75">
        <v>331.0592723004695</v>
      </c>
      <c r="BZ50" s="75">
        <v>331.0592723004695</v>
      </c>
      <c r="CA50" s="195"/>
      <c r="CB50" s="75">
        <v>333.7202553685432</v>
      </c>
      <c r="CC50" s="75">
        <v>-113.8497446314568</v>
      </c>
      <c r="CD50" s="195">
        <v>-0.2543730469679754</v>
      </c>
      <c r="CE50" s="75">
        <v>329.5736302202343</v>
      </c>
      <c r="CF50" s="75">
        <f>CE50-AZ50</f>
        <v>-35.30636977976565</v>
      </c>
      <c r="CG50" s="195">
        <f>CF50/AZ50</f>
        <v>-0.09676159224886441</v>
      </c>
      <c r="CH50" s="75">
        <v>331.3025781089449</v>
      </c>
      <c r="CI50" s="75">
        <f>CH50-BA50</f>
        <v>331.3025781089449</v>
      </c>
      <c r="CJ50" s="195">
        <f>CI50/BA50</f>
      </c>
      <c r="CK50" s="75">
        <v>275.8796346832588</v>
      </c>
      <c r="CL50" s="75">
        <f>CK50-BB50</f>
        <v>275.8796346832588</v>
      </c>
      <c r="CM50" s="195">
        <f>CL50/BB50</f>
      </c>
      <c r="CN50" s="75">
        <v>264.6188778202402</v>
      </c>
      <c r="CO50" s="75">
        <f>CN50-BC50</f>
        <v>-27.28220409629768</v>
      </c>
      <c r="CP50" s="195">
        <f>CO50/BC50</f>
        <v>-0.0934638676813756</v>
      </c>
      <c r="CQ50" s="75">
        <v>248.0870304529294</v>
      </c>
      <c r="CR50" s="75">
        <f>CQ50-BD50</f>
        <v>-27.29155783088009</v>
      </c>
      <c r="CS50" s="195">
        <f>CR50/BD50</f>
        <v>-0.09910559132779412</v>
      </c>
      <c r="CT50" s="75">
        <v>222.3165380057017</v>
      </c>
      <c r="CU50" s="75">
        <f>CT50-BE50</f>
        <v>-28.94878070046178</v>
      </c>
      <c r="CV50" s="195">
        <f>CU50/BE50</f>
        <v>-0.1152120031906006</v>
      </c>
      <c r="CW50" s="75">
        <v>0</v>
      </c>
      <c r="CX50" s="75">
        <f>CW50-BF50</f>
        <v>-271.8626546701241</v>
      </c>
      <c r="CY50" s="195">
        <f>CX50/BF50</f>
        <v>-1</v>
      </c>
      <c r="CZ50" s="75">
        <v>196.7890704461138</v>
      </c>
      <c r="DA50" s="75">
        <f>CZ50-BG50</f>
        <v>-107.0200483341557</v>
      </c>
      <c r="DB50" s="195">
        <f>DA50/BG50</f>
        <v>-0.3522608168043768</v>
      </c>
      <c r="DC50" s="23"/>
      <c r="DD50" s="25"/>
    </row>
    <row r="51" ht="17" customHeight="1">
      <c r="A51" t="s" s="71">
        <v>108</v>
      </c>
      <c r="B51" s="207">
        <v>346.18</v>
      </c>
      <c r="C51" s="74">
        <v>337.69</v>
      </c>
      <c r="D51" s="44">
        <v>329.39</v>
      </c>
      <c r="E51" s="44">
        <v>327.79</v>
      </c>
      <c r="F51" s="73">
        <v>331.6233333333333</v>
      </c>
      <c r="G51" s="74">
        <v>332.23</v>
      </c>
      <c r="H51" s="44">
        <v>331.37</v>
      </c>
      <c r="I51" s="73">
        <v>335.31</v>
      </c>
      <c r="J51" s="75">
        <v>332.97</v>
      </c>
      <c r="K51" s="74">
        <v>332.2289269930037</v>
      </c>
      <c r="L51" s="44">
        <v>383.83</v>
      </c>
      <c r="M51" s="44">
        <v>360.11</v>
      </c>
      <c r="N51" s="73">
        <v>338.719</v>
      </c>
      <c r="O51" s="75">
        <v>360.8863333333334</v>
      </c>
      <c r="P51" s="75">
        <v>348.4666894011559</v>
      </c>
      <c r="Q51" s="74">
        <v>332.719</v>
      </c>
      <c r="R51" s="101">
        <v>332.487</v>
      </c>
      <c r="S51" s="73">
        <v>331.786</v>
      </c>
      <c r="T51" s="75">
        <v>332.33</v>
      </c>
      <c r="U51" s="75">
        <v>341.7917992355601</v>
      </c>
      <c r="V51" s="74">
        <v>328.57</v>
      </c>
      <c r="W51" s="44">
        <v>328.49</v>
      </c>
      <c r="X51" s="44">
        <v>330.98</v>
      </c>
      <c r="Y51" s="73">
        <v>329.3466666666666</v>
      </c>
      <c r="Z51" s="74">
        <v>338.22</v>
      </c>
      <c r="AA51" s="44">
        <v>340.03</v>
      </c>
      <c r="AB51" s="73">
        <v>396.41</v>
      </c>
      <c r="AC51" s="75">
        <v>358.22</v>
      </c>
      <c r="AD51" s="74">
        <v>341.5608879287429</v>
      </c>
      <c r="AE51" s="44">
        <v>391.338</v>
      </c>
      <c r="AF51" s="44">
        <v>337.82</v>
      </c>
      <c r="AG51" s="73">
        <v>336.55</v>
      </c>
      <c r="AH51" s="75">
        <v>355.236</v>
      </c>
      <c r="AI51" s="75">
        <v>345.5315305873497</v>
      </c>
      <c r="AJ51" s="74">
        <v>328.12</v>
      </c>
      <c r="AK51" s="352">
        <v>327.596</v>
      </c>
      <c r="AL51" s="73">
        <v>337.822</v>
      </c>
      <c r="AM51" s="75">
        <v>331.179</v>
      </c>
      <c r="AN51" s="75">
        <v>340.934</v>
      </c>
      <c r="AO51" s="74">
        <v>325.439</v>
      </c>
      <c r="AP51" s="44">
        <v>349.4</v>
      </c>
      <c r="AQ51" s="44">
        <v>339.2</v>
      </c>
      <c r="AR51" s="73">
        <v>330.97</v>
      </c>
      <c r="AS51" s="75">
        <v>331.2024603611341</v>
      </c>
      <c r="AT51" s="74">
        <v>331.2240982755148</v>
      </c>
      <c r="AU51" s="44">
        <v>346.1</v>
      </c>
      <c r="AV51" s="73">
        <v>334.967</v>
      </c>
      <c r="AW51" s="75">
        <v>332.6323698023807</v>
      </c>
      <c r="AX51" s="74">
        <v>355.3</v>
      </c>
      <c r="AY51" s="44">
        <v>399.1</v>
      </c>
      <c r="AZ51" s="44">
        <v>332.8</v>
      </c>
      <c r="BA51" s="73">
        <v>362.5</v>
      </c>
      <c r="BB51" s="75">
        <v>340.1827779558298</v>
      </c>
      <c r="BC51" s="74">
        <v>330.1</v>
      </c>
      <c r="BD51" s="44">
        <v>342.0366419452064</v>
      </c>
      <c r="BE51" s="44">
        <v>325.2481774468745</v>
      </c>
      <c r="BF51" s="73">
        <v>332.0865959071799</v>
      </c>
      <c r="BG51" s="75">
        <v>338.1312903057924</v>
      </c>
      <c r="BH51" s="75">
        <v>-2.802709694207635</v>
      </c>
      <c r="BI51" s="195">
        <v>-0.008220681111909153</v>
      </c>
      <c r="BJ51" s="74">
        <v>323.4639971488251</v>
      </c>
      <c r="BK51" s="44">
        <v>329.5675846002056</v>
      </c>
      <c r="BL51" s="44">
        <v>364.1144937797108</v>
      </c>
      <c r="BM51" s="44">
        <v>338.084871075090</v>
      </c>
      <c r="BN51" s="44">
        <v>382.1780485720216</v>
      </c>
      <c r="BO51" s="44">
        <v>336.3627132412672</v>
      </c>
      <c r="BP51" s="44">
        <v>343.7315198107628</v>
      </c>
      <c r="BQ51" s="44">
        <v>-2.368480189237175</v>
      </c>
      <c r="BR51" s="79">
        <v>-0.006843340621893022</v>
      </c>
      <c r="BS51" s="44">
        <v>354.9795684184247</v>
      </c>
      <c r="BT51" s="44">
        <v>20.01256841842473</v>
      </c>
      <c r="BU51" s="79">
        <v>0.05974489552231932</v>
      </c>
      <c r="BV51" s="73">
        <v>345.364798645717</v>
      </c>
      <c r="BW51" s="75">
        <v>12.73242884333632</v>
      </c>
      <c r="BX51" s="195">
        <v>0.03827778051456853</v>
      </c>
      <c r="BY51" s="75">
        <v>356.6021867115223</v>
      </c>
      <c r="BZ51" s="75">
        <v>1.302186711522268</v>
      </c>
      <c r="CA51" s="195">
        <v>0.003665034369609535</v>
      </c>
      <c r="CB51" s="75">
        <v>340.5427151623669</v>
      </c>
      <c r="CC51" s="75">
        <v>-58.55728483763312</v>
      </c>
      <c r="CD51" s="195">
        <v>-0.1467233396082012</v>
      </c>
      <c r="CE51" s="75">
        <v>346.4290576827073</v>
      </c>
      <c r="CF51" s="75">
        <f>CE51-AZ51</f>
        <v>13.6290576827073</v>
      </c>
      <c r="CG51" s="195">
        <f>CF51/AZ51</f>
        <v>0.04095269736390414</v>
      </c>
      <c r="CH51" s="75">
        <v>346.8283795888108</v>
      </c>
      <c r="CI51" s="75">
        <f>CH51-BA51</f>
        <v>-15.67162041118922</v>
      </c>
      <c r="CJ51" s="195">
        <f>CI51/BA51</f>
        <v>-0.04323205630672889</v>
      </c>
      <c r="CK51" s="75">
        <v>345.7855578220955</v>
      </c>
      <c r="CL51" s="75">
        <f>CK51-BB51</f>
        <v>5.602779866265735</v>
      </c>
      <c r="CM51" s="195">
        <f>CL51/BB51</f>
        <v>0.0164699103815103</v>
      </c>
      <c r="CN51" s="75">
        <v>340.2577710386657</v>
      </c>
      <c r="CO51" s="75">
        <f>CN51-BC51</f>
        <v>10.15777103866566</v>
      </c>
      <c r="CP51" s="195">
        <f>CO51/BC51</f>
        <v>0.03077179957184386</v>
      </c>
      <c r="CQ51" s="75">
        <v>347.0132904921863</v>
      </c>
      <c r="CR51" s="75">
        <f>CQ51-BD51</f>
        <v>4.976648546979845</v>
      </c>
      <c r="CS51" s="195">
        <f>CR51/BD51</f>
        <v>0.01455004504393741</v>
      </c>
      <c r="CT51" s="75">
        <v>299.6851792056829</v>
      </c>
      <c r="CU51" s="75">
        <f>CT51-BE51</f>
        <v>-25.56299824119162</v>
      </c>
      <c r="CV51" s="195">
        <f>CU51/BE51</f>
        <v>-0.07859536198436358</v>
      </c>
      <c r="CW51" s="75">
        <v>327.3699223970441</v>
      </c>
      <c r="CX51" s="75">
        <f>CW51-BF51</f>
        <v>-4.716673510135763</v>
      </c>
      <c r="CY51" s="195">
        <f>CX51/BF51</f>
        <v>-0.01420314330137583</v>
      </c>
      <c r="CZ51" s="75">
        <v>340.9187592377507</v>
      </c>
      <c r="DA51" s="75">
        <f>CZ51-BG51</f>
        <v>2.787468931958301</v>
      </c>
      <c r="DB51" s="195">
        <f>DA51/BG51</f>
        <v>0.008243747360492507</v>
      </c>
      <c r="DC51" s="23"/>
      <c r="DD51" s="45"/>
    </row>
    <row r="52" ht="17" customHeight="1">
      <c r="A52" t="s" s="61">
        <v>109</v>
      </c>
      <c r="B52" s="203"/>
      <c r="C52" s="65">
        <v>357.9515035238134</v>
      </c>
      <c r="D52" s="63">
        <v>356.8280239577637</v>
      </c>
      <c r="E52" s="63">
        <v>366.2697842671382</v>
      </c>
      <c r="F52" s="64">
        <v>358.9712111041086</v>
      </c>
      <c r="G52" s="65">
        <v>377.4595677837975</v>
      </c>
      <c r="H52" s="63">
        <v>441.6232743994609</v>
      </c>
      <c r="I52" s="64">
        <v>518.0730484257449</v>
      </c>
      <c r="J52" s="149">
        <v>437.850495980758</v>
      </c>
      <c r="K52" s="65">
        <v>390.1447299525281</v>
      </c>
      <c r="L52" s="63">
        <v>561.3668070186889</v>
      </c>
      <c r="M52" s="63">
        <v>533.1114171991732</v>
      </c>
      <c r="N52" s="64">
        <v>446.2644556654623</v>
      </c>
      <c r="O52" s="149">
        <v>506.3161391990308</v>
      </c>
      <c r="P52" s="149">
        <v>421.4131803358857</v>
      </c>
      <c r="Q52" s="65">
        <v>391.7043185433715</v>
      </c>
      <c r="R52" s="63">
        <v>353.811812220539</v>
      </c>
      <c r="S52" s="64">
        <v>347.2562153773541</v>
      </c>
      <c r="T52" s="65">
        <v>362.0958511886718</v>
      </c>
      <c r="U52" s="64">
        <v>403.3411688667534</v>
      </c>
      <c r="V52" s="65">
        <v>357.7122802834685</v>
      </c>
      <c r="W52" s="63">
        <v>358.9216249520937</v>
      </c>
      <c r="X52" s="63">
        <v>383.316273349611</v>
      </c>
      <c r="Y52" s="64">
        <v>366.1952694521923</v>
      </c>
      <c r="Z52" s="65">
        <v>382.437556712798</v>
      </c>
      <c r="AA52" s="63">
        <v>435.5516055944493</v>
      </c>
      <c r="AB52" s="64">
        <v>497.3758635390611</v>
      </c>
      <c r="AC52" s="149">
        <v>430.9929231690301</v>
      </c>
      <c r="AD52" s="65">
        <v>391.8460167939036</v>
      </c>
      <c r="AE52" s="63">
        <v>518.5769772606225</v>
      </c>
      <c r="AF52" s="63">
        <v>509.4573281761175</v>
      </c>
      <c r="AG52" s="64">
        <v>452.6070279128092</v>
      </c>
      <c r="AH52" s="149">
        <v>490.1388947520733</v>
      </c>
      <c r="AI52" s="149">
        <v>418.1369631006133</v>
      </c>
      <c r="AJ52" s="65">
        <v>418.6386610683701</v>
      </c>
      <c r="AK52" s="63">
        <v>372.082588434612</v>
      </c>
      <c r="AL52" s="64">
        <v>397.665406925225</v>
      </c>
      <c r="AM52" s="149">
        <v>395.3253279027395</v>
      </c>
      <c r="AN52" s="149">
        <v>411.2170688705471</v>
      </c>
      <c r="AO52" s="65">
        <v>383.3525032578545</v>
      </c>
      <c r="AP52" s="63">
        <v>368.9231221347498</v>
      </c>
      <c r="AQ52" s="63">
        <v>390.7098282512806</v>
      </c>
      <c r="AR52" s="64">
        <v>380.9211890312902</v>
      </c>
      <c r="AS52" s="65">
        <v>392.2836663426847</v>
      </c>
      <c r="AT52" s="63">
        <v>457.8931709856505</v>
      </c>
      <c r="AU52" s="63">
        <v>521.8847993728587</v>
      </c>
      <c r="AV52" s="64">
        <v>449.6781671168961</v>
      </c>
      <c r="AW52" s="149">
        <v>408.0876787334665</v>
      </c>
      <c r="AX52" s="65">
        <v>534.8459464376516</v>
      </c>
      <c r="AY52" s="63">
        <v>501.0169695795436</v>
      </c>
      <c r="AZ52" s="63">
        <v>447.6038106277394</v>
      </c>
      <c r="BA52" s="64">
        <v>490.0027177555837</v>
      </c>
      <c r="BB52" s="149">
        <v>429.955792185720</v>
      </c>
      <c r="BC52" s="65">
        <v>413.2946730658205</v>
      </c>
      <c r="BD52" s="63">
        <v>369.7211623219985</v>
      </c>
      <c r="BE52" s="63">
        <v>361.2533255860909</v>
      </c>
      <c r="BF52" s="64">
        <v>380.3113149669612</v>
      </c>
      <c r="BG52" s="149">
        <v>415.2564763677153</v>
      </c>
      <c r="BH52" s="149">
        <v>4.039407497168156</v>
      </c>
      <c r="BI52" s="191">
        <v>0.00982305405819567</v>
      </c>
      <c r="BJ52" s="65">
        <v>360.9601226647484</v>
      </c>
      <c r="BK52" s="63">
        <v>358.7741742447484</v>
      </c>
      <c r="BL52" s="63">
        <v>379.6329487113992</v>
      </c>
      <c r="BM52" s="63">
        <v>365.8705455893671</v>
      </c>
      <c r="BN52" s="63">
        <v>371.8269636383155</v>
      </c>
      <c r="BO52" s="63">
        <v>428.255080093545</v>
      </c>
      <c r="BP52" s="63">
        <v>483.5529858835679</v>
      </c>
      <c r="BQ52" s="63">
        <v>-38.33181348929071</v>
      </c>
      <c r="BR52" s="69">
        <v>-0.07344880237047235</v>
      </c>
      <c r="BS52" s="63">
        <v>422.1480358642164</v>
      </c>
      <c r="BT52" s="63">
        <v>-27.53013125267978</v>
      </c>
      <c r="BU52" s="69">
        <v>-0.06122185435238883</v>
      </c>
      <c r="BV52" s="64">
        <v>388.0066024117976</v>
      </c>
      <c r="BW52" s="149">
        <v>-20.08107632166889</v>
      </c>
      <c r="BX52" s="191">
        <v>-0.04920774962868801</v>
      </c>
      <c r="BY52" s="149">
        <v>523.2086353816205</v>
      </c>
      <c r="BZ52" s="149">
        <v>-11.63731105603108</v>
      </c>
      <c r="CA52" s="191">
        <v>-0.02175824858268356</v>
      </c>
      <c r="CB52" s="149">
        <v>515.8929858862078</v>
      </c>
      <c r="CC52" s="149">
        <v>14.87601630666421</v>
      </c>
      <c r="CD52" s="191">
        <v>0.02969164162073842</v>
      </c>
      <c r="CE52" s="149">
        <v>455.4108024459459</v>
      </c>
      <c r="CF52" s="149">
        <f>CE52-AZ52</f>
        <v>7.806991818206484</v>
      </c>
      <c r="CG52" s="191">
        <f>CF52/AZ52</f>
        <v>0.01744174565282993</v>
      </c>
      <c r="CH52" s="149">
        <v>494.335712132731</v>
      </c>
      <c r="CI52" s="149">
        <f>CH52-BA52</f>
        <v>4.332994377147315</v>
      </c>
      <c r="CJ52" s="191">
        <f>CI52/BA52</f>
        <v>0.008842796621606983</v>
      </c>
      <c r="CK52" s="149">
        <v>416.2100070679124</v>
      </c>
      <c r="CL52" s="149">
        <f>CK52-BB52</f>
        <v>-13.74578511780766</v>
      </c>
      <c r="CM52" s="191">
        <f>CL52/BB52</f>
        <v>-0.03197022895756256</v>
      </c>
      <c r="CN52" s="149">
        <v>424.919263264758</v>
      </c>
      <c r="CO52" s="149">
        <f>CN52-BC52</f>
        <v>11.62459019893754</v>
      </c>
      <c r="CP52" s="191">
        <f>CO52/BC52</f>
        <v>0.02812663931210706</v>
      </c>
      <c r="CQ52" s="149">
        <v>371.102671966957</v>
      </c>
      <c r="CR52" s="149">
        <f>CQ52-BD52</f>
        <v>1.381509644958498</v>
      </c>
      <c r="CS52" s="191">
        <f>CR52/BD52</f>
        <v>0.0037366258298066</v>
      </c>
      <c r="CT52" s="149">
        <v>371.2047441110813</v>
      </c>
      <c r="CU52" s="149">
        <f>CT52-BE52</f>
        <v>9.951418524990345</v>
      </c>
      <c r="CV52" s="191">
        <f>CU52/BE52</f>
        <v>0.02754692571714141</v>
      </c>
      <c r="CW52" s="149">
        <v>386.8741752385828</v>
      </c>
      <c r="CX52" s="149">
        <f>CW52-BF52</f>
        <v>6.56286027162156</v>
      </c>
      <c r="CY52" s="191">
        <f>CX52/BF52</f>
        <v>0.01725654750028064</v>
      </c>
      <c r="CZ52" s="149">
        <v>407.3152076150817</v>
      </c>
      <c r="DA52" s="149">
        <f>CZ52-BG52</f>
        <v>-7.941268752633562</v>
      </c>
      <c r="DB52" s="191">
        <f>DA52/BG52</f>
        <v>-0.01912376857333216</v>
      </c>
      <c r="DC52" s="23"/>
      <c r="DD52" s="45"/>
    </row>
    <row r="53" ht="17" customHeight="1">
      <c r="A53" t="s" s="71">
        <v>110</v>
      </c>
      <c r="B53" s="73">
        <v>415.376</v>
      </c>
      <c r="C53" s="74">
        <v>348.1447097391859</v>
      </c>
      <c r="D53" s="44">
        <v>346.86</v>
      </c>
      <c r="E53" s="44">
        <v>359.9527137443065</v>
      </c>
      <c r="F53" s="73">
        <v>351.3484689481003</v>
      </c>
      <c r="G53" s="74">
        <v>371.4984493583117</v>
      </c>
      <c r="H53" s="44">
        <v>447.8072945448804</v>
      </c>
      <c r="I53" s="73">
        <v>533.7527611690009</v>
      </c>
      <c r="J53" s="75">
        <v>442.4354435991212</v>
      </c>
      <c r="K53" s="74">
        <v>387.3769684404872</v>
      </c>
      <c r="L53" s="44">
        <v>576.4493254132708</v>
      </c>
      <c r="M53" s="44">
        <v>547.2279372543896</v>
      </c>
      <c r="N53" s="73">
        <v>451.7848765300465</v>
      </c>
      <c r="O53" s="75">
        <v>517.9986890386058</v>
      </c>
      <c r="P53" s="75">
        <v>423.4541518132104</v>
      </c>
      <c r="Q53" s="74">
        <v>388.780816142370</v>
      </c>
      <c r="R53" s="44">
        <v>344.2476568572658</v>
      </c>
      <c r="S53" s="73">
        <v>338.27</v>
      </c>
      <c r="T53" s="75">
        <v>354.79</v>
      </c>
      <c r="U53" s="75">
        <v>402.5320134675853</v>
      </c>
      <c r="V53" s="74">
        <v>349.9687507233629</v>
      </c>
      <c r="W53" s="44">
        <v>350.66</v>
      </c>
      <c r="X53" s="44">
        <v>378.9410138069366</v>
      </c>
      <c r="Y53" s="73">
        <v>359.41</v>
      </c>
      <c r="Z53" s="74">
        <v>377.75</v>
      </c>
      <c r="AA53" s="44">
        <v>440.4003469922673</v>
      </c>
      <c r="AB53" s="73">
        <v>509.5128893600839</v>
      </c>
      <c r="AC53" s="75">
        <v>434.737288268630</v>
      </c>
      <c r="AD53" s="74">
        <v>389.2846817923725</v>
      </c>
      <c r="AE53" s="44">
        <v>531.2644117746308</v>
      </c>
      <c r="AF53" s="44">
        <v>522.1464292653992</v>
      </c>
      <c r="AG53" s="73">
        <v>460.1545551964175</v>
      </c>
      <c r="AH53" s="75">
        <v>501.2323155258488</v>
      </c>
      <c r="AI53" s="75">
        <v>419.8383729133037</v>
      </c>
      <c r="AJ53" s="74">
        <v>419.5379630933934</v>
      </c>
      <c r="AK53" s="44">
        <v>366.6837065483019</v>
      </c>
      <c r="AL53" s="73">
        <v>397.4077558273231</v>
      </c>
      <c r="AM53" s="75">
        <v>393.7182053077386</v>
      </c>
      <c r="AN53" s="75">
        <v>411.8782651609663</v>
      </c>
      <c r="AO53" s="74">
        <v>380.3578134950225</v>
      </c>
      <c r="AP53" s="44">
        <v>361.7981516461505</v>
      </c>
      <c r="AQ53" s="44">
        <v>388.9</v>
      </c>
      <c r="AR53" s="73">
        <v>377.1</v>
      </c>
      <c r="AS53" s="74">
        <v>388.6143303754697</v>
      </c>
      <c r="AT53" s="44">
        <v>467.8666355793891</v>
      </c>
      <c r="AU53" s="44">
        <v>535.3099999999999</v>
      </c>
      <c r="AV53" s="73">
        <v>456.09</v>
      </c>
      <c r="AW53" s="75">
        <v>408.399994393644</v>
      </c>
      <c r="AX53" s="75">
        <v>549.7760267688489</v>
      </c>
      <c r="AY53" s="74">
        <v>513.1482872834633</v>
      </c>
      <c r="AZ53" s="44">
        <v>454.85</v>
      </c>
      <c r="BA53" s="73">
        <v>501.46</v>
      </c>
      <c r="BB53" s="75">
        <v>433.6933648868969</v>
      </c>
      <c r="BC53" s="74">
        <v>415.74</v>
      </c>
      <c r="BD53" s="44">
        <v>363.7</v>
      </c>
      <c r="BE53" s="44">
        <v>355.2342301488442</v>
      </c>
      <c r="BF53" s="73">
        <v>376.9764333154399</v>
      </c>
      <c r="BG53" s="75">
        <v>416.8986441997574</v>
      </c>
      <c r="BH53" s="75">
        <v>5.020379038791134</v>
      </c>
      <c r="BI53" s="195">
        <v>0.01218898753210276</v>
      </c>
      <c r="BJ53" s="74">
        <v>355.0357696948801</v>
      </c>
      <c r="BK53" s="44">
        <v>351.3194220697584</v>
      </c>
      <c r="BL53" s="44">
        <v>375.9508503862983</v>
      </c>
      <c r="BM53" s="44">
        <v>360.2299129240157</v>
      </c>
      <c r="BN53" s="44">
        <v>365.4603673766879</v>
      </c>
      <c r="BO53" s="44">
        <v>433.8691009557946</v>
      </c>
      <c r="BP53" s="44">
        <v>494.1763002634273</v>
      </c>
      <c r="BQ53" s="44">
        <v>-41.13369973657262</v>
      </c>
      <c r="BR53" s="79">
        <v>-0.07684089543735896</v>
      </c>
      <c r="BS53" s="44">
        <v>425.108451594620</v>
      </c>
      <c r="BT53" s="44">
        <v>-30.98154840538001</v>
      </c>
      <c r="BU53" s="79">
        <v>-0.06792858515946416</v>
      </c>
      <c r="BV53" s="73">
        <v>385.758276445598</v>
      </c>
      <c r="BW53" s="75">
        <v>-22.64171794804605</v>
      </c>
      <c r="BX53" s="195">
        <v>-0.05544005450260218</v>
      </c>
      <c r="BY53" s="75">
        <v>536.7173629382446</v>
      </c>
      <c r="BZ53" s="75">
        <v>-13.05866383060425</v>
      </c>
      <c r="CA53" s="195">
        <v>-0.02375269781651412</v>
      </c>
      <c r="CB53" s="75">
        <v>527.5258071018599</v>
      </c>
      <c r="CC53" s="75">
        <v>14.37751981839654</v>
      </c>
      <c r="CD53" s="195">
        <v>0.02801825549201217</v>
      </c>
      <c r="CE53" s="75">
        <v>462.912526689195</v>
      </c>
      <c r="CF53" s="75">
        <f>CE53-AZ53</f>
        <v>8.06252668919501</v>
      </c>
      <c r="CG53" s="195">
        <f>CF53/AZ53</f>
        <v>0.01772568250894803</v>
      </c>
      <c r="CH53" s="75">
        <v>505.2670702960711</v>
      </c>
      <c r="CI53" s="75">
        <f>CH53-BA53</f>
        <v>3.807070296071117</v>
      </c>
      <c r="CJ53" s="195">
        <f>CI53/BA53</f>
        <v>0.007591972033803528</v>
      </c>
      <c r="CK53" s="75">
        <v>418.4047353130306</v>
      </c>
      <c r="CL53" s="75">
        <f>CK53-BB53</f>
        <v>-15.28862957386633</v>
      </c>
      <c r="CM53" s="195">
        <f>CL53/BB53</f>
        <v>-0.03525216388277801</v>
      </c>
      <c r="CN53" s="75">
        <v>428.3158176171769</v>
      </c>
      <c r="CO53" s="75">
        <f>CN53-BC53</f>
        <v>12.57581761717694</v>
      </c>
      <c r="CP53" s="195">
        <f>CO53/BC53</f>
        <v>0.0302492365833861</v>
      </c>
      <c r="CQ53" s="75">
        <v>365.729425154393</v>
      </c>
      <c r="CR53" s="75">
        <f>CQ53-BD53</f>
        <v>2.029425154392982</v>
      </c>
      <c r="CS53" s="195">
        <f>CR53/BD53</f>
        <v>0.005579942684610893</v>
      </c>
      <c r="CT53" s="75">
        <v>366.7466633884046</v>
      </c>
      <c r="CU53" s="75">
        <f>CT53-BE53</f>
        <v>11.51243323956038</v>
      </c>
      <c r="CV53" s="195">
        <f>CU53/BE53</f>
        <v>0.0324080064996457</v>
      </c>
      <c r="CW53" s="75">
        <v>384.6047906738417</v>
      </c>
      <c r="CX53" s="75">
        <f>CW53-BF53</f>
        <v>7.628357358401786</v>
      </c>
      <c r="CY53" s="195">
        <f>CX53/BF53</f>
        <v>0.02023563460270382</v>
      </c>
      <c r="CZ53" s="75">
        <v>408.0810417747931</v>
      </c>
      <c r="DA53" s="75">
        <f>CZ53-BG53</f>
        <v>-8.817602424964321</v>
      </c>
      <c r="DB53" s="195">
        <f>DA53/BG53</f>
        <v>-0.02115047037845332</v>
      </c>
      <c r="DC53" s="23"/>
      <c r="DD53" s="45"/>
    </row>
    <row r="54" ht="17" customHeight="1">
      <c r="A54" t="s" s="71">
        <v>111</v>
      </c>
      <c r="B54" s="73">
        <v>411.93</v>
      </c>
      <c r="C54" s="74">
        <v>346.1736459979053</v>
      </c>
      <c r="D54" s="44">
        <v>343.9621865454766</v>
      </c>
      <c r="E54" s="44">
        <v>356.6153604186475</v>
      </c>
      <c r="F54" s="73">
        <v>348.6509837374367</v>
      </c>
      <c r="G54" s="74">
        <v>359.1214790471316</v>
      </c>
      <c r="H54" s="44">
        <v>445.8173421947643</v>
      </c>
      <c r="I54" s="73">
        <v>533.3739713501982</v>
      </c>
      <c r="J54" s="75">
        <v>437.2748591736576</v>
      </c>
      <c r="K54" s="74">
        <v>383.0146532998717</v>
      </c>
      <c r="L54" s="44">
        <v>577.4461353575239</v>
      </c>
      <c r="M54" s="44">
        <v>548.263825515605</v>
      </c>
      <c r="N54" s="73">
        <v>448.5682231990143</v>
      </c>
      <c r="O54" s="75">
        <v>517.8211018251025</v>
      </c>
      <c r="P54" s="75">
        <v>419.5824464736899</v>
      </c>
      <c r="Q54" s="74">
        <v>382.765468634399</v>
      </c>
      <c r="R54" s="44">
        <v>341.6659549447156</v>
      </c>
      <c r="S54" s="73">
        <v>335.3330940457267</v>
      </c>
      <c r="T54" s="75">
        <v>350.8</v>
      </c>
      <c r="U54" s="75">
        <v>398.3953244886961</v>
      </c>
      <c r="V54" s="74">
        <v>348.2348370233883</v>
      </c>
      <c r="W54" s="44">
        <v>348.5836105817372</v>
      </c>
      <c r="X54" s="44">
        <v>375.9212777714898</v>
      </c>
      <c r="Y54" s="73">
        <v>357.1057037263222</v>
      </c>
      <c r="Z54" s="74">
        <v>372.6564656867256</v>
      </c>
      <c r="AA54" s="44">
        <v>439.2350582020933</v>
      </c>
      <c r="AB54" s="73">
        <v>507.8237354803023</v>
      </c>
      <c r="AC54" s="75">
        <v>431.3893031050819</v>
      </c>
      <c r="AD54" s="74">
        <v>386.0479883184809</v>
      </c>
      <c r="AE54" s="44">
        <v>529.7236581477366</v>
      </c>
      <c r="AF54" s="44">
        <v>519.4083245860201</v>
      </c>
      <c r="AG54" s="73">
        <v>457.7356604786319</v>
      </c>
      <c r="AH54" s="75">
        <v>498.9655754778056</v>
      </c>
      <c r="AI54" s="75">
        <v>416.2617668850505</v>
      </c>
      <c r="AJ54" s="74">
        <v>417.4125126342157</v>
      </c>
      <c r="AK54" s="44">
        <v>364.4925409323516</v>
      </c>
      <c r="AL54" s="73">
        <v>395.6141191322922</v>
      </c>
      <c r="AM54" s="75">
        <v>391.574904023676</v>
      </c>
      <c r="AN54" s="75">
        <v>408.6814022699666</v>
      </c>
      <c r="AO54" s="74">
        <v>379.4056707256269</v>
      </c>
      <c r="AP54" s="44">
        <v>360.4524507750314</v>
      </c>
      <c r="AQ54" s="44">
        <v>385.8</v>
      </c>
      <c r="AR54" s="73">
        <v>375.3</v>
      </c>
      <c r="AS54" s="74">
        <v>382.6491796771633</v>
      </c>
      <c r="AT54" s="44">
        <v>465.8284882291021</v>
      </c>
      <c r="AU54" s="44">
        <v>535.8</v>
      </c>
      <c r="AV54" s="73">
        <v>452.84</v>
      </c>
      <c r="AW54" s="75">
        <v>405.4301133283781</v>
      </c>
      <c r="AX54" s="75">
        <v>550.9135395943381</v>
      </c>
      <c r="AY54" s="74">
        <v>513.0124543086655</v>
      </c>
      <c r="AZ54" s="44">
        <v>452.6</v>
      </c>
      <c r="BA54" s="73">
        <v>500.7</v>
      </c>
      <c r="BB54" s="75">
        <v>431.1224109536699</v>
      </c>
      <c r="BC54" s="74">
        <v>414.2</v>
      </c>
      <c r="BD54" s="44">
        <v>363.7</v>
      </c>
      <c r="BE54" s="44">
        <v>353.4617051430713</v>
      </c>
      <c r="BF54" s="73">
        <v>374.9146614347216</v>
      </c>
      <c r="BG54" s="75">
        <v>414.3176453165304</v>
      </c>
      <c r="BH54" s="75">
        <v>5.636243046563777</v>
      </c>
      <c r="BI54" s="195">
        <v>0.0137912883122599</v>
      </c>
      <c r="BJ54" s="74">
        <v>353.3085975234917</v>
      </c>
      <c r="BK54" s="44">
        <v>348.7691146783962</v>
      </c>
      <c r="BL54" s="44">
        <v>371.3016941730301</v>
      </c>
      <c r="BM54" s="44">
        <v>357.2925437171979</v>
      </c>
      <c r="BN54" s="44">
        <v>359.7066207404741</v>
      </c>
      <c r="BO54" s="44">
        <v>431.6662418883683</v>
      </c>
      <c r="BP54" s="44">
        <v>492.0934949979254</v>
      </c>
      <c r="BQ54" s="44">
        <v>-43.70650500207455</v>
      </c>
      <c r="BR54" s="79">
        <v>-0.08157242441596595</v>
      </c>
      <c r="BS54" s="44">
        <v>421.3370781735393</v>
      </c>
      <c r="BT54" s="44">
        <v>-31.50292182646069</v>
      </c>
      <c r="BU54" s="79">
        <v>-0.06956744507212413</v>
      </c>
      <c r="BV54" s="73">
        <v>382.0933021329027</v>
      </c>
      <c r="BW54" s="75">
        <v>-23.33681119547543</v>
      </c>
      <c r="BX54" s="195">
        <v>-0.05756062618016187</v>
      </c>
      <c r="BY54" s="75">
        <v>535.5566957414059</v>
      </c>
      <c r="BZ54" s="75">
        <v>-15.35684385293223</v>
      </c>
      <c r="CA54" s="195">
        <v>-0.02787523404169763</v>
      </c>
      <c r="CB54" s="75">
        <v>527.6133906929007</v>
      </c>
      <c r="CC54" s="75">
        <v>14.60093638423518</v>
      </c>
      <c r="CD54" s="195">
        <v>0.02846117333332848</v>
      </c>
      <c r="CE54" s="75">
        <v>461.0102730611594</v>
      </c>
      <c r="CF54" s="75">
        <f>CE54-AZ54</f>
        <v>8.41027306115933</v>
      </c>
      <c r="CG54" s="195">
        <f>CF54/AZ54</f>
        <v>0.018582132260626</v>
      </c>
      <c r="CH54" s="75">
        <v>504.2891926044389</v>
      </c>
      <c r="CI54" s="75">
        <f>CH54-BA54</f>
        <v>3.589192604438892</v>
      </c>
      <c r="CJ54" s="195">
        <f>CI54/BA54</f>
        <v>0.007168349519550414</v>
      </c>
      <c r="CK54" s="75">
        <v>415.1056859572335</v>
      </c>
      <c r="CL54" s="75">
        <f>CK54-BB54</f>
        <v>-16.01672499643644</v>
      </c>
      <c r="CM54" s="195">
        <f>CL54/BB54</f>
        <v>-0.03715122338689476</v>
      </c>
      <c r="CN54" s="75">
        <v>426.4815451627694</v>
      </c>
      <c r="CO54" s="75">
        <f>CN54-BC54</f>
        <v>12.28154516276936</v>
      </c>
      <c r="CP54" s="195">
        <f>CO54/BC54</f>
        <v>0.02965124375366818</v>
      </c>
      <c r="CQ54" s="75">
        <v>363.4803937142966</v>
      </c>
      <c r="CR54" s="75">
        <f>CQ54-BD54</f>
        <v>-0.219606285703378</v>
      </c>
      <c r="CS54" s="195">
        <f>CR54/BD54</f>
        <v>-0.0006038116186510257</v>
      </c>
      <c r="CT54" s="75">
        <v>365.1859110457837</v>
      </c>
      <c r="CU54" s="75">
        <f>CT54-BE54</f>
        <v>11.72420590271236</v>
      </c>
      <c r="CV54" s="195">
        <f>CU54/BE54</f>
        <v>0.03316966373476507</v>
      </c>
      <c r="CW54" s="75">
        <v>382.4282685629994</v>
      </c>
      <c r="CX54" s="75">
        <f>CW54-BF54</f>
        <v>7.51360712827784</v>
      </c>
      <c r="CY54" s="195">
        <f>CX54/BF54</f>
        <v>0.02004084636094199</v>
      </c>
      <c r="CZ54" s="75">
        <v>405.0474596199389</v>
      </c>
      <c r="DA54" s="75">
        <f>CZ54-BG54</f>
        <v>-9.270185696591511</v>
      </c>
      <c r="DB54" s="195">
        <f>DA54/BG54</f>
        <v>-0.02237458578311159</v>
      </c>
      <c r="DC54" s="23"/>
      <c r="DD54" s="45"/>
    </row>
    <row r="55" ht="17" customHeight="1">
      <c r="A55" t="s" s="71">
        <v>112</v>
      </c>
      <c r="B55" s="73">
        <v>474.36</v>
      </c>
      <c r="C55" s="74">
        <v>433.6283185840708</v>
      </c>
      <c r="D55" s="44">
        <v>431.4516129032258</v>
      </c>
      <c r="E55" s="44">
        <v>438.755980861244</v>
      </c>
      <c r="F55" s="73">
        <v>434.388420550342</v>
      </c>
      <c r="G55" s="74">
        <v>449.5301606547439</v>
      </c>
      <c r="H55" s="44">
        <v>454.5982013344938</v>
      </c>
      <c r="I55" s="73">
        <v>534.2071611253198</v>
      </c>
      <c r="J55" s="75">
        <v>478.1243670245088</v>
      </c>
      <c r="K55" s="74">
        <v>461.1100798217932</v>
      </c>
      <c r="L55" s="44">
        <v>542.5273390036452</v>
      </c>
      <c r="M55" s="44">
        <v>543.004359889021</v>
      </c>
      <c r="N55" s="73">
        <v>478.7043664996421</v>
      </c>
      <c r="O55" s="75">
        <v>511.3566605279313</v>
      </c>
      <c r="P55" s="75">
        <v>481.8966768248441</v>
      </c>
      <c r="Q55" s="74">
        <v>478.3379782112997</v>
      </c>
      <c r="R55" s="44">
        <v>446.7353951890034</v>
      </c>
      <c r="S55" s="73">
        <v>517.3058933582788</v>
      </c>
      <c r="T55" s="75">
        <v>477.67</v>
      </c>
      <c r="U55" s="75">
        <v>481.0930680182167</v>
      </c>
      <c r="V55" s="74">
        <v>437.609841827768</v>
      </c>
      <c r="W55" s="44">
        <v>466.7143879742305</v>
      </c>
      <c r="X55" s="44">
        <v>448.1132075471698</v>
      </c>
      <c r="Y55" s="73">
        <v>451.4299220042543</v>
      </c>
      <c r="Z55" s="74">
        <v>449.7832369942196</v>
      </c>
      <c r="AA55" s="44">
        <v>451.9071310116086</v>
      </c>
      <c r="AB55" s="73">
        <v>519.5843325339729</v>
      </c>
      <c r="AC55" s="75">
        <v>476.3783410592761</v>
      </c>
      <c r="AD55" s="74">
        <v>469.0327070285317</v>
      </c>
      <c r="AE55" s="44">
        <v>532.2292993630573</v>
      </c>
      <c r="AF55" s="44">
        <v>543.3929350196249</v>
      </c>
      <c r="AG55" s="73">
        <v>481.3105676049839</v>
      </c>
      <c r="AH55" s="75">
        <v>513.7414708112206</v>
      </c>
      <c r="AI55" s="75">
        <v>487.9624428216035</v>
      </c>
      <c r="AJ55" s="74">
        <v>475.6598240469208</v>
      </c>
      <c r="AK55" s="44">
        <v>445.2319587628866</v>
      </c>
      <c r="AL55" s="73">
        <v>487.3366013071895</v>
      </c>
      <c r="AM55" s="75">
        <v>473.1443994601889</v>
      </c>
      <c r="AN55" s="75">
        <v>484.5663738710875</v>
      </c>
      <c r="AO55" s="74">
        <v>407.2727272727273</v>
      </c>
      <c r="AP55" s="44">
        <v>413.7596899224806</v>
      </c>
      <c r="AQ55" s="44">
        <v>426.6</v>
      </c>
      <c r="AR55" s="73">
        <v>417.6</v>
      </c>
      <c r="AS55" s="74">
        <v>430.2892427689308</v>
      </c>
      <c r="AT55" s="44">
        <v>477.5132275132275</v>
      </c>
      <c r="AU55" s="44">
        <v>501.3</v>
      </c>
      <c r="AV55" s="73">
        <v>472.28</v>
      </c>
      <c r="AW55" s="75">
        <v>456.1722347629797</v>
      </c>
      <c r="AX55" s="75">
        <v>521.6833461637157</v>
      </c>
      <c r="AY55" s="74">
        <v>516.8340224453632</v>
      </c>
      <c r="AZ55" s="44">
        <v>494.4</v>
      </c>
      <c r="BA55" s="73">
        <v>510.6</v>
      </c>
      <c r="BB55" s="75">
        <v>476.3664425606548</v>
      </c>
      <c r="BC55" s="74">
        <v>475.2</v>
      </c>
      <c r="BD55" s="44">
        <v>448.4</v>
      </c>
      <c r="BE55" s="44">
        <v>420.6896551724138</v>
      </c>
      <c r="BF55" s="73">
        <v>450.9693205345379</v>
      </c>
      <c r="BG55" s="75">
        <v>471.7548598769652</v>
      </c>
      <c r="BH55" s="75">
        <v>-12.81151399412232</v>
      </c>
      <c r="BI55" s="195">
        <v>-0.02643913132430988</v>
      </c>
      <c r="BJ55" s="74">
        <v>430.3253529772867</v>
      </c>
      <c r="BK55" s="44">
        <v>483.5972850678733</v>
      </c>
      <c r="BL55" s="44">
        <v>463.0671166104237</v>
      </c>
      <c r="BM55" s="44">
        <v>460.2572559366754</v>
      </c>
      <c r="BN55" s="44">
        <v>454.2692190823458</v>
      </c>
      <c r="BO55" s="44">
        <v>474.6460746460747</v>
      </c>
      <c r="BP55" s="44">
        <v>509.8814229249012</v>
      </c>
      <c r="BQ55" s="44">
        <v>8.581422924901176</v>
      </c>
      <c r="BR55" s="79">
        <v>0.0171183381705589</v>
      </c>
      <c r="BS55" s="44">
        <v>480.7219031993437</v>
      </c>
      <c r="BT55" s="44">
        <v>8.441903199343756</v>
      </c>
      <c r="BU55" s="79">
        <v>0.01787478444851308</v>
      </c>
      <c r="BV55" s="73">
        <v>473.4370413853831</v>
      </c>
      <c r="BW55" s="75">
        <v>17.2648066224034</v>
      </c>
      <c r="BX55" s="195">
        <v>0.03784712287755509</v>
      </c>
      <c r="BY55" s="75">
        <v>532.7078446703154</v>
      </c>
      <c r="BZ55" s="75">
        <v>11.02449850659968</v>
      </c>
      <c r="CA55" s="195">
        <v>0.02113254829327052</v>
      </c>
      <c r="CB55" s="75">
        <v>548.7483530961791</v>
      </c>
      <c r="CC55" s="75">
        <v>31.91433065081594</v>
      </c>
      <c r="CD55" s="195">
        <v>0.06174967061923588</v>
      </c>
      <c r="CE55" s="75">
        <v>498.9669421487603</v>
      </c>
      <c r="CF55" s="75">
        <f>CE55-AZ55</f>
        <v>4.566942148760347</v>
      </c>
      <c r="CG55" s="195">
        <f>CF55/AZ55</f>
        <v>0.00923734253390038</v>
      </c>
      <c r="CH55" s="75">
        <v>519.0779794016674</v>
      </c>
      <c r="CI55" s="75">
        <f>CH55-BA55</f>
        <v>8.477979401667426</v>
      </c>
      <c r="CJ55" s="195">
        <f>CI55/BA55</f>
        <v>0.01660395495822058</v>
      </c>
      <c r="CK55" s="75">
        <v>490.5251560778553</v>
      </c>
      <c r="CL55" s="75">
        <f>CK55-BB55</f>
        <v>14.15871351720045</v>
      </c>
      <c r="CM55" s="195">
        <f>CL55/BB55</f>
        <v>0.02972231511752143</v>
      </c>
      <c r="CN55" s="75">
        <v>467.5215471936094</v>
      </c>
      <c r="CO55" s="75">
        <f>CN55-BC55</f>
        <v>-7.678452806390567</v>
      </c>
      <c r="CP55" s="195">
        <f>CO55/BC55</f>
        <v>-0.01615836028280843</v>
      </c>
      <c r="CQ55" s="75">
        <v>455.794504181601</v>
      </c>
      <c r="CR55" s="75">
        <f>CQ55-BD55</f>
        <v>7.394504181601008</v>
      </c>
      <c r="CS55" s="195">
        <f>CR55/BD55</f>
        <v>0.01649086570383811</v>
      </c>
      <c r="CT55" s="75">
        <v>424.7619047619048</v>
      </c>
      <c r="CU55" s="75">
        <f>CT55-BE55</f>
        <v>4.07224958949098</v>
      </c>
      <c r="CV55" s="195">
        <f>CU55/BE55</f>
        <v>0.009679937548790034</v>
      </c>
      <c r="CW55" s="75">
        <v>456.6575068698476</v>
      </c>
      <c r="CX55" s="75">
        <f>CW55-BF55</f>
        <v>5.688186335309695</v>
      </c>
      <c r="CY55" s="195">
        <f>CX55/BF55</f>
        <v>0.01261324457408197</v>
      </c>
      <c r="CZ55" s="75">
        <v>482.8300601657396</v>
      </c>
      <c r="DA55" s="75">
        <f>CZ55-BG55</f>
        <v>11.07520028877434</v>
      </c>
      <c r="DB55" s="195">
        <f>DA55/BG55</f>
        <v>0.0234766003081829</v>
      </c>
      <c r="DC55" s="23"/>
      <c r="DD55" s="25"/>
    </row>
    <row r="56" ht="17" customHeight="1">
      <c r="A56" t="s" s="71">
        <v>113</v>
      </c>
      <c r="B56" s="166"/>
      <c r="C56" s="74"/>
      <c r="D56" s="44"/>
      <c r="E56" s="44"/>
      <c r="F56" s="73">
        <v>0</v>
      </c>
      <c r="G56" s="74"/>
      <c r="H56" s="44"/>
      <c r="I56" s="73"/>
      <c r="J56" s="75">
        <v>0</v>
      </c>
      <c r="K56" s="74">
        <v>0</v>
      </c>
      <c r="L56" s="44"/>
      <c r="M56" s="44"/>
      <c r="N56" s="73"/>
      <c r="O56" s="75"/>
      <c r="P56" s="75">
        <v>0</v>
      </c>
      <c r="Q56" s="74"/>
      <c r="R56" s="44"/>
      <c r="S56" s="73"/>
      <c r="T56" s="75"/>
      <c r="U56" s="75">
        <v>0</v>
      </c>
      <c r="V56" s="74"/>
      <c r="W56" s="44"/>
      <c r="X56" s="44"/>
      <c r="Y56" s="73">
        <v>0</v>
      </c>
      <c r="Z56" s="74"/>
      <c r="AA56" s="44"/>
      <c r="AB56" s="73"/>
      <c r="AC56" s="75">
        <v>0</v>
      </c>
      <c r="AD56" s="74">
        <v>0</v>
      </c>
      <c r="AE56" s="44"/>
      <c r="AF56" s="44"/>
      <c r="AG56" s="73"/>
      <c r="AH56" s="75"/>
      <c r="AI56" s="75">
        <v>0</v>
      </c>
      <c r="AJ56" s="74"/>
      <c r="AK56" s="44"/>
      <c r="AL56" s="73"/>
      <c r="AM56" s="75"/>
      <c r="AN56" s="75">
        <v>0</v>
      </c>
      <c r="AO56" s="74"/>
      <c r="AP56" s="44"/>
      <c r="AQ56" s="44"/>
      <c r="AR56" s="73"/>
      <c r="AS56" s="74"/>
      <c r="AT56" s="44"/>
      <c r="AU56" s="44"/>
      <c r="AV56" s="73"/>
      <c r="AW56" s="75">
        <v>0</v>
      </c>
      <c r="AX56" s="75"/>
      <c r="AY56" s="74"/>
      <c r="AZ56" s="44"/>
      <c r="BA56" s="73"/>
      <c r="BB56" s="75">
        <v>0</v>
      </c>
      <c r="BC56" s="74"/>
      <c r="BD56" s="44"/>
      <c r="BE56" s="44"/>
      <c r="BF56" s="73"/>
      <c r="BG56" s="75">
        <v>0</v>
      </c>
      <c r="BH56" s="75">
        <v>0</v>
      </c>
      <c r="BI56" s="195"/>
      <c r="BJ56" s="23"/>
      <c r="BK56" s="24"/>
      <c r="BL56" s="24"/>
      <c r="BM56" s="24"/>
      <c r="BN56" s="24"/>
      <c r="BO56" s="44"/>
      <c r="BP56" s="44"/>
      <c r="BQ56" s="44"/>
      <c r="BR56" s="79"/>
      <c r="BS56" s="44"/>
      <c r="BT56" s="44"/>
      <c r="BU56" s="79"/>
      <c r="BV56" s="73"/>
      <c r="BW56" s="75"/>
      <c r="BX56" s="195"/>
      <c r="BY56" s="75">
        <v>0</v>
      </c>
      <c r="BZ56" s="75">
        <v>0</v>
      </c>
      <c r="CA56" s="195"/>
      <c r="CB56" s="75">
        <v>0</v>
      </c>
      <c r="CC56" s="75">
        <v>0</v>
      </c>
      <c r="CD56" s="195"/>
      <c r="CE56" s="75">
        <v>0</v>
      </c>
      <c r="CF56" s="75">
        <f>CE56-AZ56</f>
        <v>0</v>
      </c>
      <c r="CG56" s="195">
        <f>CF56/AZ56</f>
      </c>
      <c r="CH56" s="75">
        <v>0</v>
      </c>
      <c r="CI56" s="75">
        <f>CH56-BA56</f>
        <v>0</v>
      </c>
      <c r="CJ56" s="195">
        <f>CI56/BA56</f>
      </c>
      <c r="CK56" s="75">
        <v>0</v>
      </c>
      <c r="CL56" s="75">
        <f>CK56-BB56</f>
        <v>0</v>
      </c>
      <c r="CM56" s="195">
        <f>CL56/BB56</f>
      </c>
      <c r="CN56" s="75">
        <v>0</v>
      </c>
      <c r="CO56" s="75">
        <f>CN56-BC56</f>
        <v>0</v>
      </c>
      <c r="CP56" s="195">
        <f>CO56/BC56</f>
      </c>
      <c r="CQ56" s="75">
        <v>0</v>
      </c>
      <c r="CR56" s="75">
        <f>CQ56-BD56</f>
        <v>0</v>
      </c>
      <c r="CS56" s="195">
        <f>CR56/BD56</f>
      </c>
      <c r="CT56" s="75">
        <v>0</v>
      </c>
      <c r="CU56" s="75">
        <f>CT56-BE56</f>
        <v>0</v>
      </c>
      <c r="CV56" s="195">
        <f>CU56/BE56</f>
      </c>
      <c r="CW56" s="75">
        <v>0</v>
      </c>
      <c r="CX56" s="75">
        <f>CW56-BF56</f>
        <v>0</v>
      </c>
      <c r="CY56" s="195">
        <f>CX56/BF56</f>
      </c>
      <c r="CZ56" s="75">
        <v>0</v>
      </c>
      <c r="DA56" s="75">
        <f>CZ56-BG56</f>
        <v>0</v>
      </c>
      <c r="DB56" s="195">
        <f>DA56/BG56</f>
      </c>
      <c r="DC56" s="23"/>
      <c r="DD56" s="25"/>
    </row>
    <row r="57" ht="17" customHeight="1">
      <c r="A57" t="s" s="71">
        <v>89</v>
      </c>
      <c r="B57" s="73">
        <v>496.6</v>
      </c>
      <c r="C57" s="74">
        <v>441.9060052219321</v>
      </c>
      <c r="D57" s="44">
        <v>435.4964816262705</v>
      </c>
      <c r="E57" s="44">
        <v>507.0126227208976</v>
      </c>
      <c r="F57" s="73">
        <v>461.8834080717489</v>
      </c>
      <c r="G57" s="74">
        <v>546.225614927905</v>
      </c>
      <c r="H57" s="44">
        <v>540.2144772117963</v>
      </c>
      <c r="I57" s="73">
        <v>544.0074906367041</v>
      </c>
      <c r="J57" s="75">
        <v>543.920292801952</v>
      </c>
      <c r="K57" s="74">
        <v>505.9530311305297</v>
      </c>
      <c r="L57" s="44">
        <v>543.3125433125433</v>
      </c>
      <c r="M57" s="44">
        <v>493.8373048479869</v>
      </c>
      <c r="N57" s="73">
        <v>502.0134228187919</v>
      </c>
      <c r="O57" s="75">
        <v>513.9759036144579</v>
      </c>
      <c r="P57" s="75">
        <v>508.455467869222</v>
      </c>
      <c r="Q57" s="74">
        <v>533.3333333333334</v>
      </c>
      <c r="R57" s="44">
        <v>458.8563458856345</v>
      </c>
      <c r="S57" s="73">
        <v>465.2694610778443</v>
      </c>
      <c r="T57" s="75">
        <v>490.85</v>
      </c>
      <c r="U57" s="75">
        <v>503.5157699794528</v>
      </c>
      <c r="V57" s="74">
        <v>440.0564174894217</v>
      </c>
      <c r="W57" s="44">
        <v>442.7001569858713</v>
      </c>
      <c r="X57" s="44">
        <v>465.8823529411765</v>
      </c>
      <c r="Y57" s="73">
        <v>449.2059490799093</v>
      </c>
      <c r="Z57" s="74">
        <v>538.7263339070569</v>
      </c>
      <c r="AA57" s="44">
        <v>436.8048533872599</v>
      </c>
      <c r="AB57" s="73">
        <v>505.9360730593608</v>
      </c>
      <c r="AC57" s="75">
        <v>503.0049647243271</v>
      </c>
      <c r="AD57" s="74">
        <v>475.6222735437516</v>
      </c>
      <c r="AE57" s="44">
        <v>562.6874625074985</v>
      </c>
      <c r="AF57" s="44">
        <v>590.5044510385757</v>
      </c>
      <c r="AG57" s="73">
        <v>477.9516358463727</v>
      </c>
      <c r="AH57" s="75">
        <v>544.2207645329112</v>
      </c>
      <c r="AI57" s="75">
        <v>500.4502660663119</v>
      </c>
      <c r="AJ57" s="74">
        <v>463.0738522954092</v>
      </c>
      <c r="AK57" s="44">
        <v>463.8977635782748</v>
      </c>
      <c r="AL57" s="73">
        <v>439.4347240915208</v>
      </c>
      <c r="AM57" s="75">
        <v>455.6433904259991</v>
      </c>
      <c r="AN57" s="349">
        <v>488.2819488341583</v>
      </c>
      <c r="AO57" s="74">
        <v>443.758573388203</v>
      </c>
      <c r="AP57" s="44">
        <v>453.4792806880375</v>
      </c>
      <c r="AQ57" s="44">
        <v>491.4</v>
      </c>
      <c r="AR57" s="73">
        <v>463.6</v>
      </c>
      <c r="AS57" s="74">
        <v>526.032315978456</v>
      </c>
      <c r="AT57" s="44">
        <v>479.1666666666667</v>
      </c>
      <c r="AU57" s="44">
        <v>538.4</v>
      </c>
      <c r="AV57" s="73">
        <v>518.29</v>
      </c>
      <c r="AW57" s="75">
        <v>489.6283888888888</v>
      </c>
      <c r="AX57" s="75">
        <v>514.0056022408963</v>
      </c>
      <c r="AY57" s="74">
        <v>515.1515151515151</v>
      </c>
      <c r="AZ57" s="44">
        <v>520.6</v>
      </c>
      <c r="BA57" s="73">
        <v>517.2</v>
      </c>
      <c r="BB57" s="75">
        <v>497.6371014365802</v>
      </c>
      <c r="BC57" s="74">
        <v>460.2</v>
      </c>
      <c r="BD57" s="44">
        <v>492.6</v>
      </c>
      <c r="BE57" s="44">
        <v>443.5770049680625</v>
      </c>
      <c r="BF57" s="73">
        <v>466.9978708303761</v>
      </c>
      <c r="BG57" s="349">
        <v>489.3578693345266</v>
      </c>
      <c r="BH57" s="349">
        <v>1.075920500368284</v>
      </c>
      <c r="BI57" s="449">
        <v>0.002203482031103535</v>
      </c>
      <c r="BJ57" s="74">
        <v>443.7412095639944</v>
      </c>
      <c r="BK57" s="44">
        <v>450.7389162561577</v>
      </c>
      <c r="BL57" s="44">
        <v>492.4514737598849</v>
      </c>
      <c r="BM57" s="44">
        <v>462.6643512775987</v>
      </c>
      <c r="BN57" s="44">
        <v>503.9370078740158</v>
      </c>
      <c r="BO57" s="44">
        <v>466.804979253112</v>
      </c>
      <c r="BP57" s="44">
        <v>480.9286898839138</v>
      </c>
      <c r="BQ57" s="44">
        <v>-57.47131011608622</v>
      </c>
      <c r="BR57" s="79">
        <v>-0.1067446324592983</v>
      </c>
      <c r="BS57" s="44">
        <v>488.1987577639752</v>
      </c>
      <c r="BT57" s="44">
        <v>-30.09124223602481</v>
      </c>
      <c r="BU57" s="79">
        <v>-0.0580586973239399</v>
      </c>
      <c r="BV57" s="73">
        <v>474.0035857123156</v>
      </c>
      <c r="BW57" s="75">
        <v>-15.62480317657327</v>
      </c>
      <c r="BX57" s="195">
        <v>-0.03191155482636648</v>
      </c>
      <c r="BY57" s="75">
        <v>502.8376844494892</v>
      </c>
      <c r="BZ57" s="75">
        <v>-11.16791779140715</v>
      </c>
      <c r="CA57" s="195">
        <v>-0.02172722970862317</v>
      </c>
      <c r="CB57" s="75">
        <v>479.2576419213974</v>
      </c>
      <c r="CC57" s="75">
        <v>-35.89387323011778</v>
      </c>
      <c r="CD57" s="195">
        <v>-0.06967634215258157</v>
      </c>
      <c r="CE57" s="75">
        <v>487.8472222222223</v>
      </c>
      <c r="CF57" s="75">
        <f>CE57-AZ57</f>
        <v>-32.75277777777774</v>
      </c>
      <c r="CG57" s="195">
        <f>CF57/AZ57</f>
        <v>-0.06291351858966142</v>
      </c>
      <c r="CH57" s="75">
        <v>488.9942431425669</v>
      </c>
      <c r="CI57" s="75">
        <f>CH57-BA57</f>
        <v>-28.20575685743319</v>
      </c>
      <c r="CJ57" s="195">
        <f>CI57/BA57</f>
        <v>-0.05453549276379192</v>
      </c>
      <c r="CK57" s="75">
        <v>478.3418267346138</v>
      </c>
      <c r="CL57" s="75">
        <f>CK57-BB57</f>
        <v>-19.29527470196632</v>
      </c>
      <c r="CM57" s="195">
        <f>CL57/BB57</f>
        <v>-0.03877378645254678</v>
      </c>
      <c r="CN57" s="75">
        <v>466.6130329847144</v>
      </c>
      <c r="CO57" s="75">
        <f>CN57-BC57</f>
        <v>6.413032984714391</v>
      </c>
      <c r="CP57" s="195">
        <f>CO57/BC57</f>
        <v>0.01393531722015296</v>
      </c>
      <c r="CQ57" s="75">
        <v>454.270597127740</v>
      </c>
      <c r="CR57" s="75">
        <f>CQ57-BD57</f>
        <v>-38.329402872260</v>
      </c>
      <c r="CS57" s="195">
        <f>CR57/BD57</f>
        <v>-0.07781039965948032</v>
      </c>
      <c r="CT57" s="75">
        <v>449.5021337126601</v>
      </c>
      <c r="CU57" s="75">
        <f>CT57-BE57</f>
        <v>5.9251287445976</v>
      </c>
      <c r="CV57" s="195">
        <f>CU57/BE57</f>
        <v>0.01335761024182083</v>
      </c>
      <c r="CW57" s="75">
        <v>456.4451158106747</v>
      </c>
      <c r="CX57" s="75">
        <f>CW57-BF57</f>
        <v>-10.55275501970146</v>
      </c>
      <c r="CY57" s="195">
        <f>CX57/BF57</f>
        <v>-0.02259700884917836</v>
      </c>
      <c r="CZ57" s="75">
        <v>472.2065462753949</v>
      </c>
      <c r="DA57" s="75">
        <f>CZ57-BG57</f>
        <v>-17.15132305913164</v>
      </c>
      <c r="DB57" s="195">
        <f>DA57/BG57</f>
        <v>-0.03504863032540086</v>
      </c>
      <c r="DC57" s="23"/>
      <c r="DD57" s="25"/>
    </row>
    <row r="58" ht="17" customHeight="1">
      <c r="A58" t="s" s="71">
        <v>114</v>
      </c>
      <c r="B58" s="73">
        <v>626.8</v>
      </c>
      <c r="C58" s="74">
        <v>533.3333333333334</v>
      </c>
      <c r="D58" s="44">
        <v>582.4175824175825</v>
      </c>
      <c r="E58" s="44">
        <v>585.3658536585366</v>
      </c>
      <c r="F58" s="73">
        <v>568.3646112600537</v>
      </c>
      <c r="G58" s="74">
        <v>733.7761880429229</v>
      </c>
      <c r="H58" s="44">
        <v>568</v>
      </c>
      <c r="I58" s="73">
        <v>609.7560975609756</v>
      </c>
      <c r="J58" s="75">
        <v>704.443538524256</v>
      </c>
      <c r="K58" s="74">
        <v>661.8141097424412</v>
      </c>
      <c r="L58" s="44">
        <v>709.8976109215017</v>
      </c>
      <c r="M58" s="44">
        <v>514.1612200435731</v>
      </c>
      <c r="N58" s="73">
        <v>540.0425230333096</v>
      </c>
      <c r="O58" s="75">
        <v>575.7328990228013</v>
      </c>
      <c r="P58" s="75">
        <v>626.7418712674187</v>
      </c>
      <c r="Q58" s="74">
        <v>543.421052631579</v>
      </c>
      <c r="R58" s="44">
        <v>484.9557522123894</v>
      </c>
      <c r="S58" s="73">
        <v>571.1297071129708</v>
      </c>
      <c r="T58" s="75">
        <v>532.45</v>
      </c>
      <c r="U58" s="75">
        <v>605.032224492402</v>
      </c>
      <c r="V58" s="74">
        <v>527.8514588859416</v>
      </c>
      <c r="W58" s="44">
        <v>511.3636363636364</v>
      </c>
      <c r="X58" s="44">
        <v>634.2015855039638</v>
      </c>
      <c r="Y58" s="73">
        <v>586.6141732283464</v>
      </c>
      <c r="Z58" s="74">
        <v>647.1816283924844</v>
      </c>
      <c r="AA58" s="44">
        <v>659.4594594594595</v>
      </c>
      <c r="AB58" s="73">
        <v>689.8954703832752</v>
      </c>
      <c r="AC58" s="75">
        <v>667.6036542515812</v>
      </c>
      <c r="AD58" s="74">
        <v>625.7210722768917</v>
      </c>
      <c r="AE58" s="44">
        <v>669.9029126213593</v>
      </c>
      <c r="AF58" s="44">
        <v>669.6658097686376</v>
      </c>
      <c r="AG58" s="73">
        <v>607.324516785351</v>
      </c>
      <c r="AH58" s="75">
        <v>642.7943760984183</v>
      </c>
      <c r="AI58" s="75">
        <v>633.161018571702</v>
      </c>
      <c r="AJ58" s="74">
        <v>482.1763602251407</v>
      </c>
      <c r="AK58" s="44">
        <v>488.5764499121266</v>
      </c>
      <c r="AL58" s="73">
        <v>485.2216748768473</v>
      </c>
      <c r="AM58" s="75">
        <v>485.41</v>
      </c>
      <c r="AN58" s="75">
        <v>600.0591709998513</v>
      </c>
      <c r="AO58" s="74">
        <v>489.6907216494845</v>
      </c>
      <c r="AP58" s="44">
        <v>489.8648648648649</v>
      </c>
      <c r="AQ58" s="44">
        <v>656.6</v>
      </c>
      <c r="AR58" s="73">
        <v>585.7</v>
      </c>
      <c r="AS58" s="74">
        <v>755.0403225806451</v>
      </c>
      <c r="AT58" s="44">
        <v>659.0909090909091</v>
      </c>
      <c r="AU58" s="44">
        <v>681</v>
      </c>
      <c r="AV58" s="73">
        <v>704.11</v>
      </c>
      <c r="AW58" s="75">
        <v>656.4022672672672</v>
      </c>
      <c r="AX58" s="75">
        <v>611.8881118881119</v>
      </c>
      <c r="AY58" s="74">
        <v>530.8056872037915</v>
      </c>
      <c r="AZ58" s="44">
        <v>562.9</v>
      </c>
      <c r="BA58" s="73">
        <v>582.2</v>
      </c>
      <c r="BB58" s="75">
        <v>640.3738787522072</v>
      </c>
      <c r="BC58" s="74">
        <v>532</v>
      </c>
      <c r="BD58" s="44">
        <v>552.4</v>
      </c>
      <c r="BE58" s="44">
        <v>518.8470066518846</v>
      </c>
      <c r="BF58" s="73">
        <v>534.2465753424658</v>
      </c>
      <c r="BG58" s="75">
        <v>620.5882936951317</v>
      </c>
      <c r="BH58" s="75">
        <v>20.52912269528042</v>
      </c>
      <c r="BI58" s="195">
        <v>0.03421183057843059</v>
      </c>
      <c r="BJ58" s="74">
        <v>524.4215938303341</v>
      </c>
      <c r="BK58" s="44">
        <v>511.9047619047619</v>
      </c>
      <c r="BL58" s="44">
        <v>714.1162514827995</v>
      </c>
      <c r="BM58" s="44">
        <v>630.0539083557951</v>
      </c>
      <c r="BN58" s="44">
        <v>694.3231441048034</v>
      </c>
      <c r="BO58" s="44">
        <v>560.4395604395604</v>
      </c>
      <c r="BP58" s="44">
        <v>679.4871794871796</v>
      </c>
      <c r="BQ58" s="44">
        <v>-1.51282051282044</v>
      </c>
      <c r="BR58" s="79">
        <v>-0.002221469181821498</v>
      </c>
      <c r="BS58" s="44">
        <v>661.5491974877879</v>
      </c>
      <c r="BT58" s="44">
        <v>-42.56080251221215</v>
      </c>
      <c r="BU58" s="79">
        <v>-0.06044624066156162</v>
      </c>
      <c r="BV58" s="73">
        <v>645.5262255742201</v>
      </c>
      <c r="BW58" s="75">
        <v>-10.87604169304711</v>
      </c>
      <c r="BX58" s="195">
        <v>-0.01656917142947454</v>
      </c>
      <c r="BY58" s="75">
        <v>673.4883720930233</v>
      </c>
      <c r="BZ58" s="75">
        <v>61.60026020491136</v>
      </c>
      <c r="CA58" s="195">
        <v>0.1006724252491694</v>
      </c>
      <c r="CB58" s="75">
        <v>553.6480686695279</v>
      </c>
      <c r="CC58" s="75">
        <v>22.84238146573637</v>
      </c>
      <c r="CD58" s="195">
        <v>0.04303341508277118</v>
      </c>
      <c r="CE58" s="75">
        <v>508.0645161290323</v>
      </c>
      <c r="CF58" s="75">
        <f>CE58-AZ58</f>
        <v>-54.83548387096772</v>
      </c>
      <c r="CG58" s="195">
        <f>CF58/AZ58</f>
        <v>-0.09741603103742712</v>
      </c>
      <c r="CH58" s="75">
        <v>629.1773778920308</v>
      </c>
      <c r="CI58" s="75">
        <f>CH58-BA58</f>
        <v>46.97737789203074</v>
      </c>
      <c r="CJ58" s="195">
        <f>CI58/BA58</f>
        <v>0.08068941582279412</v>
      </c>
      <c r="CK58" s="75">
        <v>639.8390342052314</v>
      </c>
      <c r="CL58" s="75">
        <f>CK58-BB58</f>
        <v>-0.534844546975819</v>
      </c>
      <c r="CM58" s="195">
        <f>CL58/BB58</f>
        <v>-0.0008352066889704868</v>
      </c>
      <c r="CN58" s="75">
        <v>505.2631578947369</v>
      </c>
      <c r="CO58" s="75">
        <f>CN58-BC58</f>
        <v>-26.73684210526312</v>
      </c>
      <c r="CP58" s="195">
        <f>CO58/BC58</f>
        <v>-0.05025722200237429</v>
      </c>
      <c r="CQ58" s="75">
        <v>570.0712589073635</v>
      </c>
      <c r="CR58" s="75">
        <f>CQ58-BD58</f>
        <v>17.67125890736349</v>
      </c>
      <c r="CS58" s="195">
        <f>CR58/BD58</f>
        <v>0.0319899690575009</v>
      </c>
      <c r="CT58" s="75">
        <v>554.7619047619048</v>
      </c>
      <c r="CU58" s="75">
        <f>CT58-BE58</f>
        <v>35.9148981100202</v>
      </c>
      <c r="CV58" s="195">
        <f>CU58/BE58</f>
        <v>0.06922059422059451</v>
      </c>
      <c r="CW58" s="75">
        <v>547.9573712255773</v>
      </c>
      <c r="CX58" s="75">
        <f>CW58-BF58</f>
        <v>13.71079588311147</v>
      </c>
      <c r="CY58" s="195">
        <f>CX58/BF58</f>
        <v>0.02566379742223429</v>
      </c>
      <c r="CZ58" s="75">
        <v>621.360957313806</v>
      </c>
      <c r="DA58" s="75">
        <f>CZ58-BG58</f>
        <v>0.7726636186743008</v>
      </c>
      <c r="DB58" s="195">
        <f>DA58/BG58</f>
        <v>0.001245050263635616</v>
      </c>
      <c r="DC58" s="23"/>
      <c r="DD58" s="25"/>
    </row>
    <row r="59" ht="17" customHeight="1">
      <c r="A59" t="s" s="71">
        <v>115</v>
      </c>
      <c r="B59" s="73">
        <v>404.28</v>
      </c>
      <c r="C59" s="74">
        <v>413.6365283924094</v>
      </c>
      <c r="D59" s="44">
        <v>408.8693986610681</v>
      </c>
      <c r="E59" s="44">
        <v>405.0648955814445</v>
      </c>
      <c r="F59" s="73">
        <v>402.0222755227114</v>
      </c>
      <c r="G59" s="74">
        <v>410.7305947853726</v>
      </c>
      <c r="H59" s="44">
        <v>408.6531125929559</v>
      </c>
      <c r="I59" s="73">
        <v>417.5780723845976</v>
      </c>
      <c r="J59" s="75">
        <v>411.7133297096267</v>
      </c>
      <c r="K59" s="74">
        <v>405.8338767455827</v>
      </c>
      <c r="L59" s="44">
        <v>436.1</v>
      </c>
      <c r="M59" s="44">
        <v>420.4</v>
      </c>
      <c r="N59" s="73">
        <v>410.5236400610066</v>
      </c>
      <c r="O59" s="75">
        <v>420.0311972571994</v>
      </c>
      <c r="P59" s="75">
        <v>409.0499225828104</v>
      </c>
      <c r="Q59" s="74">
        <v>410.7717484294341</v>
      </c>
      <c r="R59" s="44">
        <v>411.8030907205922</v>
      </c>
      <c r="S59" s="73">
        <v>399.0203420442867</v>
      </c>
      <c r="T59" s="75">
        <v>406.404222930635</v>
      </c>
      <c r="U59" s="75">
        <v>408.2444409562928</v>
      </c>
      <c r="V59" s="74">
        <v>401.587872</v>
      </c>
      <c r="W59" s="44">
        <v>407.477109</v>
      </c>
      <c r="X59" s="44">
        <v>410.357805</v>
      </c>
      <c r="Y59" s="73">
        <v>406.166361</v>
      </c>
      <c r="Z59" s="74">
        <v>408.416881</v>
      </c>
      <c r="AA59" s="44">
        <v>407.204486</v>
      </c>
      <c r="AB59" s="73">
        <v>410.424827</v>
      </c>
      <c r="AC59" s="75">
        <v>408.456273</v>
      </c>
      <c r="AD59" s="74">
        <v>407.0627874969542</v>
      </c>
      <c r="AE59" s="44">
        <v>415.4605603864522</v>
      </c>
      <c r="AF59" s="44">
        <v>410.552923</v>
      </c>
      <c r="AG59" s="73">
        <v>403.5346549503636</v>
      </c>
      <c r="AH59" s="75">
        <v>408.8435076442494</v>
      </c>
      <c r="AI59" s="75">
        <v>407.4782573906791</v>
      </c>
      <c r="AJ59" s="74">
        <v>412.7432459094081</v>
      </c>
      <c r="AK59" s="44">
        <v>406.8290979858166</v>
      </c>
      <c r="AL59" s="73">
        <v>399.4</v>
      </c>
      <c r="AM59" s="75">
        <v>405.9</v>
      </c>
      <c r="AN59" s="75">
        <v>407.013542865975</v>
      </c>
      <c r="AO59" s="74">
        <v>400.2407780062205</v>
      </c>
      <c r="AP59" s="44">
        <v>407.2356090624655</v>
      </c>
      <c r="AQ59" s="44">
        <v>403.4</v>
      </c>
      <c r="AR59" s="73">
        <v>403.5</v>
      </c>
      <c r="AS59" s="74">
        <v>413.8</v>
      </c>
      <c r="AT59" s="44">
        <v>405.3046928339106</v>
      </c>
      <c r="AU59" s="44">
        <v>413.5</v>
      </c>
      <c r="AV59" s="73">
        <v>410.5</v>
      </c>
      <c r="AW59" s="75">
        <v>406.2178266614462</v>
      </c>
      <c r="AX59" s="75">
        <v>414.6545215561559</v>
      </c>
      <c r="AY59" s="74">
        <v>411.4</v>
      </c>
      <c r="AZ59" s="44">
        <v>400.1</v>
      </c>
      <c r="BA59" s="73">
        <v>407.4</v>
      </c>
      <c r="BB59" s="75">
        <v>406.4975431136122</v>
      </c>
      <c r="BC59" s="74">
        <v>397.5</v>
      </c>
      <c r="BD59" s="44">
        <v>405.9</v>
      </c>
      <c r="BE59" s="44">
        <v>399.8</v>
      </c>
      <c r="BF59" s="73">
        <v>401.2590324571588</v>
      </c>
      <c r="BG59" s="75">
        <v>404.9472234232471</v>
      </c>
      <c r="BH59" s="75">
        <v>-2.066319442727945</v>
      </c>
      <c r="BI59" s="195">
        <v>-0.005076783018515826</v>
      </c>
      <c r="BJ59" s="74">
        <v>396.1544567792415</v>
      </c>
      <c r="BK59" s="44">
        <v>397.6241191760859</v>
      </c>
      <c r="BL59" s="44">
        <v>402.8303778669117</v>
      </c>
      <c r="BM59" s="44">
        <v>398.4878041592298</v>
      </c>
      <c r="BN59" s="44">
        <v>406.8</v>
      </c>
      <c r="BO59" s="44">
        <v>396.9703464660583</v>
      </c>
      <c r="BP59" s="44">
        <v>413.1043014295707</v>
      </c>
      <c r="BQ59" s="44">
        <v>-0.3956985704292606</v>
      </c>
      <c r="BR59" s="79">
        <v>-0.0009569493843512953</v>
      </c>
      <c r="BS59" s="44">
        <v>404.9600943952734</v>
      </c>
      <c r="BT59" s="44">
        <v>-5.539905604726584</v>
      </c>
      <c r="BU59" s="79">
        <v>-0.01349550695426695</v>
      </c>
      <c r="BV59" s="73">
        <v>401.0282896671565</v>
      </c>
      <c r="BW59" s="75">
        <v>-5.189536994289654</v>
      </c>
      <c r="BX59" s="195">
        <v>-0.01277525665710079</v>
      </c>
      <c r="BY59" s="75">
        <v>411.2</v>
      </c>
      <c r="BZ59" s="75">
        <v>-3.454521556155896</v>
      </c>
      <c r="CA59" s="195">
        <v>-0.008331083773526527</v>
      </c>
      <c r="CB59" s="75">
        <v>420.6</v>
      </c>
      <c r="CC59" s="75">
        <v>9.200000000000045</v>
      </c>
      <c r="CD59" s="195">
        <v>0.02236266407389413</v>
      </c>
      <c r="CE59" s="75">
        <v>403.9</v>
      </c>
      <c r="CF59" s="75">
        <f>CE59-AZ59</f>
        <v>3.799999999999955</v>
      </c>
      <c r="CG59" s="195">
        <f>CF59/AZ59</f>
        <v>0.009497625593601485</v>
      </c>
      <c r="CH59" s="75">
        <v>410.7599738874727</v>
      </c>
      <c r="CI59" s="75">
        <f>CH59-BA59</f>
        <v>3.359973887472677</v>
      </c>
      <c r="CJ59" s="195">
        <f>CI59/BA59</f>
        <v>0.008247358584861751</v>
      </c>
      <c r="CK59" s="75">
        <v>402.5970910282915</v>
      </c>
      <c r="CL59" s="75">
        <f>CK59-BB59</f>
        <v>-3.900452085320751</v>
      </c>
      <c r="CM59" s="195">
        <f>CL59/BB59</f>
        <v>-0.009595266075767182</v>
      </c>
      <c r="CN59" s="75">
        <v>401.7044466047067</v>
      </c>
      <c r="CO59" s="75">
        <f>CN59-BC59</f>
        <v>4.204446604706675</v>
      </c>
      <c r="CP59" s="195">
        <f>CO59/BC59</f>
        <v>0.01057722416278409</v>
      </c>
      <c r="CQ59" s="75">
        <v>403.9937805849685</v>
      </c>
      <c r="CR59" s="75">
        <f>CQ59-BD59</f>
        <v>-1.906219415031501</v>
      </c>
      <c r="CS59" s="195">
        <f>CR59/BD59</f>
        <v>-0.004696278430725551</v>
      </c>
      <c r="CT59" s="75">
        <v>398.0257823438637</v>
      </c>
      <c r="CU59" s="75">
        <f>CT59-BE59</f>
        <v>-1.774217656136329</v>
      </c>
      <c r="CV59" s="195">
        <f>CU59/BE59</f>
        <v>-0.00443776302185175</v>
      </c>
      <c r="CW59" s="75">
        <v>401.1106371045733</v>
      </c>
      <c r="CX59" s="75">
        <f>CW59-BF59</f>
        <v>-0.14839535258551</v>
      </c>
      <c r="CY59" s="195">
        <f>CX59/BF59</f>
        <v>-0.0003698243293784388</v>
      </c>
      <c r="CZ59" s="75">
        <v>402.5486695732959</v>
      </c>
      <c r="DA59" s="75">
        <f>CZ59-BG59</f>
        <v>-2.398553849951156</v>
      </c>
      <c r="DB59" s="195">
        <f>DA59/BG59</f>
        <v>-0.005923127042765793</v>
      </c>
      <c r="DC59" s="23"/>
      <c r="DD59" s="25"/>
    </row>
    <row r="60" ht="17" customHeight="1">
      <c r="A60" t="s" s="71">
        <v>116</v>
      </c>
      <c r="B60" s="166"/>
      <c r="C60" s="74">
        <v>586.97439</v>
      </c>
      <c r="D60" s="44">
        <v>578.2226000000001</v>
      </c>
      <c r="E60" s="44">
        <v>354.349069</v>
      </c>
      <c r="F60" s="73">
        <v>513.9220309999999</v>
      </c>
      <c r="G60" s="74">
        <v>484.053483</v>
      </c>
      <c r="H60" s="44"/>
      <c r="I60" s="73"/>
      <c r="J60" s="75">
        <v>484.053483</v>
      </c>
      <c r="K60" s="74">
        <v>512.1128000774038</v>
      </c>
      <c r="L60" s="44"/>
      <c r="M60" s="44"/>
      <c r="N60" s="73"/>
      <c r="O60" s="75"/>
      <c r="P60" s="75">
        <v>512.1128000774038</v>
      </c>
      <c r="Q60" s="74">
        <v>646.562247921906</v>
      </c>
      <c r="R60" s="44">
        <v>541.7676830401989</v>
      </c>
      <c r="S60" s="73">
        <v>568.3489613134509</v>
      </c>
      <c r="T60" s="75">
        <v>568.3835496456428</v>
      </c>
      <c r="U60" s="75">
        <v>533.1222208982214</v>
      </c>
      <c r="V60" s="74">
        <v>669.689623</v>
      </c>
      <c r="W60" s="44">
        <v>712.4296880000001</v>
      </c>
      <c r="X60" s="44">
        <v>760.438855</v>
      </c>
      <c r="Y60" s="73">
        <v>710.672074</v>
      </c>
      <c r="Z60" s="74">
        <v>686.166096</v>
      </c>
      <c r="AA60" s="44"/>
      <c r="AB60" s="73"/>
      <c r="AC60" s="75">
        <v>686.166096</v>
      </c>
      <c r="AD60" s="74">
        <v>706.1380577911902</v>
      </c>
      <c r="AE60" s="44"/>
      <c r="AF60" s="44"/>
      <c r="AG60" s="73"/>
      <c r="AH60" s="75"/>
      <c r="AI60" s="75">
        <v>706.1380577911902</v>
      </c>
      <c r="AJ60" s="74">
        <v>715.7985675296027</v>
      </c>
      <c r="AK60" s="44">
        <v>712.6</v>
      </c>
      <c r="AL60" s="73">
        <v>676.4</v>
      </c>
      <c r="AM60" s="75">
        <v>702</v>
      </c>
      <c r="AN60" s="75">
        <v>703.8206773776179</v>
      </c>
      <c r="AO60" s="74">
        <v>658.1</v>
      </c>
      <c r="AP60" s="44">
        <v>708.2</v>
      </c>
      <c r="AQ60" s="44">
        <v>694.5</v>
      </c>
      <c r="AR60" s="73">
        <v>684.9</v>
      </c>
      <c r="AS60" s="74">
        <v>648.8</v>
      </c>
      <c r="AT60" s="44">
        <v>778.0246762015836</v>
      </c>
      <c r="AU60" s="44"/>
      <c r="AV60" s="73"/>
      <c r="AW60" s="75">
        <v>453.4286468751337</v>
      </c>
      <c r="AX60" s="75">
        <v>0</v>
      </c>
      <c r="AY60" s="74">
        <v>0</v>
      </c>
      <c r="AZ60" s="44"/>
      <c r="BA60" s="73"/>
      <c r="BB60" s="75">
        <v>453.4286468751337</v>
      </c>
      <c r="BC60" s="74">
        <v>682.4</v>
      </c>
      <c r="BD60" s="44">
        <v>800.7</v>
      </c>
      <c r="BE60" s="44">
        <v>693.4</v>
      </c>
      <c r="BF60" s="73">
        <v>739.8</v>
      </c>
      <c r="BG60" s="75">
        <v>697</v>
      </c>
      <c r="BH60" s="75">
        <v>-6.820677377617926</v>
      </c>
      <c r="BI60" s="195">
        <v>-0.009690930654426421</v>
      </c>
      <c r="BJ60" s="74">
        <v>684.4114831482929</v>
      </c>
      <c r="BK60" s="44">
        <v>681.2180459576381</v>
      </c>
      <c r="BL60" s="44">
        <v>667.0225043277553</v>
      </c>
      <c r="BM60" s="44">
        <v>678.1239379177524</v>
      </c>
      <c r="BN60" s="44">
        <v>661.1</v>
      </c>
      <c r="BO60" s="44"/>
      <c r="BP60" s="44"/>
      <c r="BQ60" s="44"/>
      <c r="BR60" s="79"/>
      <c r="BS60" s="44">
        <v>661.0811030809753</v>
      </c>
      <c r="BT60" s="44">
        <v>661.0811030809753</v>
      </c>
      <c r="BU60" s="79"/>
      <c r="BV60" s="73">
        <v>675.0908765434526</v>
      </c>
      <c r="BW60" s="75">
        <v>221.6622296683189</v>
      </c>
      <c r="BX60" s="195">
        <v>0.4888580181158267</v>
      </c>
      <c r="BY60" s="75"/>
      <c r="BZ60" s="75"/>
      <c r="CA60" s="195"/>
      <c r="CB60" s="75"/>
      <c r="CC60" s="75"/>
      <c r="CD60" s="195"/>
      <c r="CE60" s="75">
        <v>0</v>
      </c>
      <c r="CF60" s="75">
        <f>CE60-AZ60</f>
        <v>0</v>
      </c>
      <c r="CG60" s="195">
        <f>CF60/AZ60</f>
      </c>
      <c r="CH60" s="75">
        <v>0</v>
      </c>
      <c r="CI60" s="75">
        <f>CH60-BA60</f>
        <v>0</v>
      </c>
      <c r="CJ60" s="195">
        <f>CI60/BA60</f>
      </c>
      <c r="CK60" s="75">
        <v>883.9356481140677</v>
      </c>
      <c r="CL60" s="75">
        <f>CK60-BB60</f>
        <v>430.507001238934</v>
      </c>
      <c r="CM60" s="195">
        <f>CL60/BB60</f>
        <v>0.9494481749352022</v>
      </c>
      <c r="CN60" s="75">
        <v>732.1504260512431</v>
      </c>
      <c r="CO60" s="75">
        <f>CN60-BC60</f>
        <v>49.75042605124315</v>
      </c>
      <c r="CP60" s="195">
        <f>CO60/BC60</f>
        <v>0.07290507920756617</v>
      </c>
      <c r="CQ60" s="75">
        <v>718.2003391288944</v>
      </c>
      <c r="CR60" s="75">
        <f>CQ60-BD60</f>
        <v>-82.49966087110568</v>
      </c>
      <c r="CS60" s="195">
        <f>CR60/BD60</f>
        <v>-0.1030344209705329</v>
      </c>
      <c r="CT60" s="75">
        <v>710.261923730135</v>
      </c>
      <c r="CU60" s="75">
        <f>CT60-BE60</f>
        <v>16.861923730135</v>
      </c>
      <c r="CV60" s="195">
        <f>CU60/BE60</f>
        <v>0.02431774405845833</v>
      </c>
      <c r="CW60" s="75">
        <v>715.8166666322704</v>
      </c>
      <c r="CX60" s="75">
        <f>CW60-BF60</f>
        <v>-23.98333336772953</v>
      </c>
      <c r="CY60" s="195">
        <f>CX60/BF60</f>
        <v>-0.03241867175956952</v>
      </c>
      <c r="CZ60" s="75">
        <v>691.408237258445</v>
      </c>
      <c r="DA60" s="75">
        <f>CZ60-BG60</f>
        <v>-5.591762741555044</v>
      </c>
      <c r="DB60" s="195">
        <f>DA60/BG60</f>
        <v>-0.008022615124182272</v>
      </c>
      <c r="DC60" s="23"/>
      <c r="DD60" s="25"/>
    </row>
    <row r="61" ht="17" customHeight="1">
      <c r="A61" t="s" s="71">
        <v>117</v>
      </c>
      <c r="B61" s="207"/>
      <c r="C61" s="74"/>
      <c r="D61" s="44"/>
      <c r="E61" s="44"/>
      <c r="F61" s="73"/>
      <c r="G61" s="74"/>
      <c r="H61" s="44"/>
      <c r="I61" s="73"/>
      <c r="J61" s="75"/>
      <c r="K61" s="74"/>
      <c r="L61" s="44"/>
      <c r="M61" s="44"/>
      <c r="N61" s="73"/>
      <c r="O61" s="75"/>
      <c r="P61" s="75"/>
      <c r="Q61" s="74"/>
      <c r="R61" s="44"/>
      <c r="S61" s="73"/>
      <c r="T61" s="75"/>
      <c r="U61" s="75"/>
      <c r="V61" s="74"/>
      <c r="W61" s="44"/>
      <c r="X61" s="44"/>
      <c r="Y61" s="73"/>
      <c r="Z61" s="74"/>
      <c r="AA61" s="44"/>
      <c r="AB61" s="73"/>
      <c r="AC61" s="75"/>
      <c r="AD61" s="74"/>
      <c r="AE61" s="44"/>
      <c r="AF61" s="44"/>
      <c r="AG61" s="73"/>
      <c r="AH61" s="75"/>
      <c r="AI61" s="75"/>
      <c r="AJ61" s="74"/>
      <c r="AK61" s="44"/>
      <c r="AL61" s="73"/>
      <c r="AM61" s="75"/>
      <c r="AN61" s="75"/>
      <c r="AO61" s="74"/>
      <c r="AP61" s="44"/>
      <c r="AQ61" s="44"/>
      <c r="AR61" s="73"/>
      <c r="AS61" s="74"/>
      <c r="AT61" s="44"/>
      <c r="AU61" s="44"/>
      <c r="AV61" s="73"/>
      <c r="AW61" s="75"/>
      <c r="AX61" s="74"/>
      <c r="AY61" s="44"/>
      <c r="AZ61" s="44"/>
      <c r="BA61" s="73"/>
      <c r="BB61" s="75"/>
      <c r="BC61" s="74"/>
      <c r="BD61" s="44"/>
      <c r="BE61" s="44"/>
      <c r="BF61" s="73"/>
      <c r="BG61" s="75"/>
      <c r="BH61" s="75">
        <v>0</v>
      </c>
      <c r="BI61" s="195"/>
      <c r="BJ61" s="23"/>
      <c r="BK61" s="24"/>
      <c r="BL61" s="24"/>
      <c r="BM61" s="24"/>
      <c r="BN61" s="24"/>
      <c r="BO61" s="44"/>
      <c r="BP61" s="44"/>
      <c r="BQ61" s="44"/>
      <c r="BR61" s="79"/>
      <c r="BS61" s="44"/>
      <c r="BT61" s="44"/>
      <c r="BU61" s="79"/>
      <c r="BV61" s="73"/>
      <c r="BW61" s="75"/>
      <c r="BX61" s="195"/>
      <c r="BY61" s="75"/>
      <c r="BZ61" s="75">
        <v>0</v>
      </c>
      <c r="CA61" s="195"/>
      <c r="CB61" s="75"/>
      <c r="CC61" s="75">
        <v>0</v>
      </c>
      <c r="CD61" s="195"/>
      <c r="CE61" s="75"/>
      <c r="CF61" s="75">
        <f>CE61-AZ61</f>
        <v>0</v>
      </c>
      <c r="CG61" s="195">
        <f>CF61/AZ61</f>
      </c>
      <c r="CH61" s="75"/>
      <c r="CI61" s="75">
        <f>CH61-BA61</f>
        <v>0</v>
      </c>
      <c r="CJ61" s="195">
        <f>CI61/BA61</f>
      </c>
      <c r="CK61" s="75"/>
      <c r="CL61" s="75">
        <f>CK61-BB61</f>
        <v>0</v>
      </c>
      <c r="CM61" s="195">
        <f>CL61/BB61</f>
      </c>
      <c r="CN61" s="75"/>
      <c r="CO61" s="75">
        <f>CN61-BC61</f>
        <v>0</v>
      </c>
      <c r="CP61" s="195">
        <f>CO61/BC61</f>
      </c>
      <c r="CQ61" s="75"/>
      <c r="CR61" s="75">
        <f>CQ61-BD61</f>
        <v>0</v>
      </c>
      <c r="CS61" s="195">
        <f>CR61/BD61</f>
      </c>
      <c r="CT61" s="75"/>
      <c r="CU61" s="75">
        <f>CT61-BE61</f>
        <v>0</v>
      </c>
      <c r="CV61" s="195">
        <f>CU61/BE61</f>
      </c>
      <c r="CW61" s="75"/>
      <c r="CX61" s="75">
        <f>CW61-BF61</f>
        <v>0</v>
      </c>
      <c r="CY61" s="195">
        <f>CX61/BF61</f>
      </c>
      <c r="CZ61" s="75"/>
      <c r="DA61" s="75">
        <f>CZ61-BG61</f>
        <v>0</v>
      </c>
      <c r="DB61" s="195">
        <f>DA61/BG61</f>
      </c>
      <c r="DC61" s="23"/>
      <c r="DD61" s="25"/>
    </row>
    <row r="62" ht="17" customHeight="1">
      <c r="A62" t="s" s="46">
        <v>118</v>
      </c>
      <c r="B62" s="445">
        <v>472</v>
      </c>
      <c r="C62" s="52">
        <v>455.3756177142656</v>
      </c>
      <c r="D62" s="48">
        <v>454.4038420275516</v>
      </c>
      <c r="E62" s="48">
        <v>461.5457327536022</v>
      </c>
      <c r="F62" s="49">
        <v>457.1454184188748</v>
      </c>
      <c r="G62" s="52">
        <v>464.6654092856625</v>
      </c>
      <c r="H62" s="48">
        <v>463.3920075362367</v>
      </c>
      <c r="I62" s="49">
        <v>472.8984394257009</v>
      </c>
      <c r="J62" s="159">
        <v>466.5553831400456</v>
      </c>
      <c r="K62" s="52">
        <v>461.2525307245189</v>
      </c>
      <c r="L62" s="48">
        <v>471.2222881086964</v>
      </c>
      <c r="M62" s="48">
        <v>469.9612784689421</v>
      </c>
      <c r="N62" s="49">
        <v>464.4745479311832</v>
      </c>
      <c r="O62" s="159">
        <v>468.0055855539485</v>
      </c>
      <c r="P62" s="159">
        <v>463.2251253886286</v>
      </c>
      <c r="Q62" s="52">
        <v>463.5415512804794</v>
      </c>
      <c r="R62" s="48">
        <v>452.9831026930491</v>
      </c>
      <c r="S62" s="49">
        <v>458.1220854310508</v>
      </c>
      <c r="T62" s="159">
        <v>458.1171912647092</v>
      </c>
      <c r="U62" s="159">
        <v>461.6961006838378</v>
      </c>
      <c r="V62" s="52">
        <v>461.3271246501975</v>
      </c>
      <c r="W62" s="48">
        <v>461.8072965323233</v>
      </c>
      <c r="X62" s="48">
        <v>462.446983441818</v>
      </c>
      <c r="Y62" s="49">
        <v>461.8556291638015</v>
      </c>
      <c r="Z62" s="52">
        <v>468.3999745409425</v>
      </c>
      <c r="AA62" s="48">
        <v>478.6375647605686</v>
      </c>
      <c r="AB62" s="49">
        <v>494.9650950279227</v>
      </c>
      <c r="AC62" s="159">
        <v>478.6715334827279</v>
      </c>
      <c r="AD62" s="52">
        <v>469.0259925997083</v>
      </c>
      <c r="AE62" s="48">
        <v>496.7028733015929</v>
      </c>
      <c r="AF62" s="48">
        <v>484.0984678195926</v>
      </c>
      <c r="AG62" s="49">
        <v>485.0834340962195</v>
      </c>
      <c r="AH62" s="159">
        <v>488.1154452739927</v>
      </c>
      <c r="AI62" s="159">
        <v>474.4605797342676</v>
      </c>
      <c r="AJ62" s="52">
        <v>470.1730342977809</v>
      </c>
      <c r="AK62" s="48">
        <v>463.6420608132071</v>
      </c>
      <c r="AL62" s="49">
        <v>456.2835143627891</v>
      </c>
      <c r="AM62" s="159">
        <v>463.2677055899717</v>
      </c>
      <c r="AN62" s="159">
        <v>471.1827799734999</v>
      </c>
      <c r="AO62" s="52">
        <v>474.4170074576309</v>
      </c>
      <c r="AP62" s="48">
        <v>478.6280442723035</v>
      </c>
      <c r="AQ62" s="48">
        <v>487.51</v>
      </c>
      <c r="AR62" s="49">
        <v>480.14</v>
      </c>
      <c r="AS62" s="52">
        <v>526.4060238276284</v>
      </c>
      <c r="AT62" s="48">
        <v>543.1484470502796</v>
      </c>
      <c r="AU62" s="48">
        <v>530.2</v>
      </c>
      <c r="AV62" s="49">
        <v>533.6274610257072</v>
      </c>
      <c r="AW62" s="52">
        <v>499.5004056958804</v>
      </c>
      <c r="AX62" s="48">
        <v>519.4339480626033</v>
      </c>
      <c r="AY62" s="48">
        <v>521.7170275974943</v>
      </c>
      <c r="AZ62" s="48">
        <v>516.3099999999999</v>
      </c>
      <c r="BA62" s="49">
        <v>519.1</v>
      </c>
      <c r="BB62" s="159">
        <v>506.0129707318636</v>
      </c>
      <c r="BC62" s="159">
        <v>515.3434906732903</v>
      </c>
      <c r="BD62" s="159">
        <v>516.5874794497915</v>
      </c>
      <c r="BE62" s="159">
        <v>499.8218942228339</v>
      </c>
      <c r="BF62" s="159">
        <v>510.3092685865611</v>
      </c>
      <c r="BG62" s="159">
        <v>506.9791449119298</v>
      </c>
      <c r="BH62" s="159">
        <v>35.79636493842992</v>
      </c>
      <c r="BI62" s="247">
        <v>0.07597129279733687</v>
      </c>
      <c r="BJ62" s="159">
        <v>499.2003531589457</v>
      </c>
      <c r="BK62" s="159">
        <v>492.6984634571414</v>
      </c>
      <c r="BL62" s="159">
        <v>501.6691581643739</v>
      </c>
      <c r="BM62" s="159">
        <v>497.7700474355611</v>
      </c>
      <c r="BN62" s="159">
        <v>501.6491933516908</v>
      </c>
      <c r="BO62" s="52">
        <v>535.1372648774752</v>
      </c>
      <c r="BP62" s="48">
        <v>547.414618771609</v>
      </c>
      <c r="BQ62" s="48">
        <v>17.21461877160891</v>
      </c>
      <c r="BR62" s="56">
        <v>0.03246816064052982</v>
      </c>
      <c r="BS62" s="48">
        <v>530.4739609659894</v>
      </c>
      <c r="BT62" s="48">
        <v>-3.153500059717885</v>
      </c>
      <c r="BU62" s="56">
        <v>-0.005909553555689231</v>
      </c>
      <c r="BV62" s="49">
        <v>512.103685357006</v>
      </c>
      <c r="BW62" s="159">
        <v>12.60327966112561</v>
      </c>
      <c r="BX62" s="247">
        <v>0.02523177062002045</v>
      </c>
      <c r="BY62" s="159">
        <v>548.4409859352061</v>
      </c>
      <c r="BZ62" s="159">
        <v>29.00703787260272</v>
      </c>
      <c r="CA62" s="247">
        <v>0.05584355427825585</v>
      </c>
      <c r="CB62" s="159">
        <v>563.7629559316912</v>
      </c>
      <c r="CC62" s="159">
        <v>42.0459283341969</v>
      </c>
      <c r="CD62" s="247">
        <v>0.08059144346470405</v>
      </c>
      <c r="CE62" s="159">
        <v>525.6872411585421</v>
      </c>
      <c r="CF62" s="159">
        <f>CE62-AZ62</f>
        <v>9.37724115854212</v>
      </c>
      <c r="CG62" s="247">
        <f>CF62/AZ62</f>
        <v>0.01816203668056424</v>
      </c>
      <c r="CH62" s="159">
        <v>541.6030410943936</v>
      </c>
      <c r="CI62" s="159">
        <f>CH62-BA62</f>
        <v>22.50304109439355</v>
      </c>
      <c r="CJ62" s="247">
        <f>CI62/BA62</f>
        <v>0.04335010806086217</v>
      </c>
      <c r="CK62" s="159">
        <v>520.8666807894605</v>
      </c>
      <c r="CL62" s="159">
        <f>CK62-BB62</f>
        <v>14.85371005759686</v>
      </c>
      <c r="CM62" s="247">
        <f>CL62/BB62</f>
        <v>0.02935440574994241</v>
      </c>
      <c r="CN62" s="159">
        <v>512.4850650314048</v>
      </c>
      <c r="CO62" s="159">
        <f>CN62-BC62</f>
        <v>-2.858425641885447</v>
      </c>
      <c r="CP62" s="247">
        <f>CO62/BC62</f>
        <v>-0.005546641596561056</v>
      </c>
      <c r="CQ62" s="159">
        <v>499.669831463631</v>
      </c>
      <c r="CR62" s="159">
        <f>CQ62-BD62</f>
        <v>-16.91764798616055</v>
      </c>
      <c r="CS62" s="247">
        <f>CR62/BD62</f>
        <v>-0.03274885408407351</v>
      </c>
      <c r="CT62" s="159">
        <v>498.745836358959</v>
      </c>
      <c r="CU62" s="159">
        <f>CT62-BE62</f>
        <v>-1.076057863874894</v>
      </c>
      <c r="CV62" s="247">
        <f>CU62/BE62</f>
        <v>-0.002152882609410381</v>
      </c>
      <c r="CW62" s="159">
        <v>503.132150777781</v>
      </c>
      <c r="CX62" s="159">
        <f>CW62-BF62</f>
        <v>-7.17711780878011</v>
      </c>
      <c r="CY62" s="247">
        <f>CX62/BF62</f>
        <v>-0.01406425132872673</v>
      </c>
      <c r="CZ62" s="159">
        <v>514.0227655681858</v>
      </c>
      <c r="DA62" s="159">
        <f>CZ62-BG62</f>
        <v>7.043620656255996</v>
      </c>
      <c r="DB62" s="247">
        <f>DA62/BG62</f>
        <v>0.01389331440345457</v>
      </c>
      <c r="DC62" s="23"/>
      <c r="DD62" s="25"/>
    </row>
    <row r="63" ht="17" customHeight="1">
      <c r="A63" t="s" s="111">
        <v>119</v>
      </c>
      <c r="B63" s="73">
        <v>451.2</v>
      </c>
      <c r="C63" s="74">
        <v>430.8661946409716</v>
      </c>
      <c r="D63" s="44">
        <v>427.3163740339921</v>
      </c>
      <c r="E63" s="44">
        <v>437.5581850363021</v>
      </c>
      <c r="F63" s="73">
        <v>432.0043190146355</v>
      </c>
      <c r="G63" s="74">
        <v>436.9774091646889</v>
      </c>
      <c r="H63" s="44">
        <v>444.0371044813635</v>
      </c>
      <c r="I63" s="73">
        <v>456.9113811106601</v>
      </c>
      <c r="J63" s="75">
        <v>444.6046472521929</v>
      </c>
      <c r="K63" s="74">
        <v>437.726244597954</v>
      </c>
      <c r="L63" s="44">
        <v>454.2505192928753</v>
      </c>
      <c r="M63" s="44">
        <v>457.6373293512066</v>
      </c>
      <c r="N63" s="73">
        <v>444.1661435576798</v>
      </c>
      <c r="O63" s="75">
        <v>450.7421431072432</v>
      </c>
      <c r="P63" s="75">
        <v>441.4082747509583</v>
      </c>
      <c r="Q63" s="74">
        <v>438.6920383840488</v>
      </c>
      <c r="R63" s="44">
        <v>431.0403428146719</v>
      </c>
      <c r="S63" s="73">
        <v>452.1922319845286</v>
      </c>
      <c r="T63" s="75">
        <v>440.8761832412594</v>
      </c>
      <c r="U63" s="75">
        <v>441.2411567662232</v>
      </c>
      <c r="V63" s="74">
        <v>450.9438133981535</v>
      </c>
      <c r="W63" s="44">
        <v>455.6536122646553</v>
      </c>
      <c r="X63" s="44">
        <v>462.5961765943803</v>
      </c>
      <c r="Y63" s="73">
        <v>456.2740889504198</v>
      </c>
      <c r="Z63" s="74">
        <v>461.1886843933435</v>
      </c>
      <c r="AA63" s="44">
        <v>475.273664445690</v>
      </c>
      <c r="AB63" s="73">
        <v>489.1057125329613</v>
      </c>
      <c r="AC63" s="75">
        <v>473.1316365688802</v>
      </c>
      <c r="AD63" s="74">
        <v>463.7690748684055</v>
      </c>
      <c r="AE63" s="44">
        <v>488.5735697332101</v>
      </c>
      <c r="AF63" s="44">
        <v>477.4235190095757</v>
      </c>
      <c r="AG63" s="73">
        <v>471.0671799840864</v>
      </c>
      <c r="AH63" s="75">
        <v>478.6073649342575</v>
      </c>
      <c r="AI63" s="75">
        <v>468.1458545431248</v>
      </c>
      <c r="AJ63" s="74">
        <v>457.2751380244044</v>
      </c>
      <c r="AK63" s="44">
        <v>458.3280675683908</v>
      </c>
      <c r="AL63" s="73">
        <v>452.8382338470067</v>
      </c>
      <c r="AM63" s="75">
        <v>456.1582543065562</v>
      </c>
      <c r="AN63" s="75">
        <v>464.6685051822392</v>
      </c>
      <c r="AO63" s="74">
        <v>485.0149150441675</v>
      </c>
      <c r="AP63" s="44">
        <v>483.3</v>
      </c>
      <c r="AQ63" s="44">
        <v>477.2</v>
      </c>
      <c r="AR63" s="73">
        <v>481.9</v>
      </c>
      <c r="AS63" s="74">
        <v>509.5721301273754</v>
      </c>
      <c r="AT63" s="44">
        <v>542.4498886020128</v>
      </c>
      <c r="AU63" s="44">
        <v>537.9</v>
      </c>
      <c r="AV63" s="73">
        <v>529.5180504249248</v>
      </c>
      <c r="AW63" s="75">
        <v>502.9187284369999</v>
      </c>
      <c r="AX63" s="75">
        <v>541.9856854860216</v>
      </c>
      <c r="AY63" s="74">
        <v>555.9471786762126</v>
      </c>
      <c r="AZ63" s="44">
        <v>552.6</v>
      </c>
      <c r="BA63" s="73">
        <v>550</v>
      </c>
      <c r="BB63" s="75">
        <v>516.4780166725259</v>
      </c>
      <c r="BC63" s="75">
        <v>549.1487427272881</v>
      </c>
      <c r="BD63" s="75">
        <v>497.1841323858139</v>
      </c>
      <c r="BE63" s="75">
        <v>499.2141249532457</v>
      </c>
      <c r="BF63" s="75">
        <v>513.1377840485044</v>
      </c>
      <c r="BG63" s="75">
        <v>515.6449115975765</v>
      </c>
      <c r="BH63" s="75">
        <v>50.97640641533729</v>
      </c>
      <c r="BI63" s="195">
        <v>0.1097048882091649</v>
      </c>
      <c r="BJ63" s="74">
        <v>500.2000559928238</v>
      </c>
      <c r="BK63" s="44">
        <v>497.6613607600577</v>
      </c>
      <c r="BL63" s="44">
        <v>506.2336120418815</v>
      </c>
      <c r="BM63" s="44">
        <v>501.4831512476977</v>
      </c>
      <c r="BN63" s="44">
        <v>506.2174078995032</v>
      </c>
      <c r="BO63" s="44">
        <v>532.8594852474704</v>
      </c>
      <c r="BP63" s="44">
        <v>546.3774991135411</v>
      </c>
      <c r="BQ63" s="44">
        <v>8.477499113541171</v>
      </c>
      <c r="BR63" s="79">
        <v>0.01576036273199697</v>
      </c>
      <c r="BS63" s="44">
        <v>531.9621779756261</v>
      </c>
      <c r="BT63" s="44">
        <v>2.444127550701296</v>
      </c>
      <c r="BU63" s="79">
        <v>0.004615758704995884</v>
      </c>
      <c r="BV63" s="73">
        <v>515.9541236326784</v>
      </c>
      <c r="BW63" s="75">
        <v>13.03539519567846</v>
      </c>
      <c r="BX63" s="195">
        <v>0.02591948650667797</v>
      </c>
      <c r="BY63" s="75">
        <v>557.5411775259594</v>
      </c>
      <c r="BZ63" s="75">
        <v>15.5554920399378</v>
      </c>
      <c r="CA63" s="195">
        <v>0.02870092782245445</v>
      </c>
      <c r="CB63" s="75">
        <v>549.8247583060939</v>
      </c>
      <c r="CC63" s="75">
        <v>-6.122420370118675</v>
      </c>
      <c r="CD63" s="195">
        <v>-0.01101259365088786</v>
      </c>
      <c r="CE63" s="75">
        <v>522.1041080483761</v>
      </c>
      <c r="CF63" s="75">
        <f>CE63-AZ63</f>
        <v>-30.49589195162389</v>
      </c>
      <c r="CG63" s="195">
        <f>CF63/AZ63</f>
        <v>-0.05518619607604757</v>
      </c>
      <c r="CH63" s="75">
        <v>541.8235234165852</v>
      </c>
      <c r="CI63" s="75">
        <f>CH63-BA63</f>
        <v>-8.176476583414797</v>
      </c>
      <c r="CJ63" s="195">
        <f>CI63/BA63</f>
        <v>-0.01486632106075418</v>
      </c>
      <c r="CK63" s="75">
        <v>524.0787154177146</v>
      </c>
      <c r="CL63" s="75">
        <f>CK63-BB63</f>
        <v>7.600698745188765</v>
      </c>
      <c r="CM63" s="195">
        <f>CL63/BB63</f>
        <v>0.01471640321529504</v>
      </c>
      <c r="CN63" s="75">
        <v>490.7778583732591</v>
      </c>
      <c r="CO63" s="75">
        <f>CN63-BC63</f>
        <v>-58.37088435402904</v>
      </c>
      <c r="CP63" s="195">
        <f>CO63/BC63</f>
        <v>-0.1062933952359361</v>
      </c>
      <c r="CQ63" s="75">
        <v>482.5076587508589</v>
      </c>
      <c r="CR63" s="75">
        <f>CQ63-BD63</f>
        <v>-14.67647363495496</v>
      </c>
      <c r="CS63" s="195">
        <f>CR63/BD63</f>
        <v>-0.02951919154082344</v>
      </c>
      <c r="CT63" s="75">
        <v>472.7371614266884</v>
      </c>
      <c r="CU63" s="75">
        <f>CT63-BE63</f>
        <v>-26.47696352655731</v>
      </c>
      <c r="CV63" s="195">
        <f>CU63/BE63</f>
        <v>-0.05303728841614214</v>
      </c>
      <c r="CW63" s="75">
        <v>481.7517255845303</v>
      </c>
      <c r="CX63" s="75">
        <f>CW63-BF63</f>
        <v>-31.38605846397405</v>
      </c>
      <c r="CY63" s="195">
        <f>CX63/BF63</f>
        <v>-0.06116497252715906</v>
      </c>
      <c r="CZ63" s="75">
        <v>511.3991512424602</v>
      </c>
      <c r="DA63" s="75">
        <f>CZ63-BG63</f>
        <v>-4.245760355116317</v>
      </c>
      <c r="DB63" s="195">
        <f>DA63/BG63</f>
        <v>-0.008233883937615243</v>
      </c>
      <c r="DC63" s="23"/>
      <c r="DD63" s="25"/>
    </row>
    <row r="64" ht="17" customHeight="1">
      <c r="A64" t="s" s="111">
        <v>120</v>
      </c>
      <c r="B64" s="73">
        <v>475</v>
      </c>
      <c r="C64" s="74">
        <v>478.3335312962591</v>
      </c>
      <c r="D64" s="44">
        <v>475.1817729790108</v>
      </c>
      <c r="E64" s="44">
        <v>471.7833605601501</v>
      </c>
      <c r="F64" s="73">
        <v>475.0806141986767</v>
      </c>
      <c r="G64" s="74">
        <v>462.6505610175438</v>
      </c>
      <c r="H64" s="44">
        <v>467.8053008418209</v>
      </c>
      <c r="I64" s="73">
        <v>480.708266028155</v>
      </c>
      <c r="J64" s="75">
        <v>469.9590282601681</v>
      </c>
      <c r="K64" s="74">
        <v>472.8456012703321</v>
      </c>
      <c r="L64" s="44">
        <v>472.0416529149164</v>
      </c>
      <c r="M64" s="44">
        <v>479.8827843692133</v>
      </c>
      <c r="N64" s="73">
        <v>473.7038332881116</v>
      </c>
      <c r="O64" s="75">
        <v>468.0055855539485</v>
      </c>
      <c r="P64" s="75">
        <v>471.3307910218389</v>
      </c>
      <c r="Q64" s="74">
        <v>472.9322618502015</v>
      </c>
      <c r="R64" s="44">
        <v>467.7609410685366</v>
      </c>
      <c r="S64" s="73">
        <v>460.6217569636868</v>
      </c>
      <c r="T64" s="75">
        <v>467.0799813236918</v>
      </c>
      <c r="U64" s="75">
        <v>470.1145447337398</v>
      </c>
      <c r="V64" s="74">
        <v>466.7377124571601</v>
      </c>
      <c r="W64" s="44">
        <v>467.889524764467</v>
      </c>
      <c r="X64" s="44">
        <v>464.1613690982658</v>
      </c>
      <c r="Y64" s="73">
        <v>466.2018967241942</v>
      </c>
      <c r="Z64" s="74">
        <v>465.7766330934058</v>
      </c>
      <c r="AA64" s="44">
        <v>464.0839875767678</v>
      </c>
      <c r="AB64" s="73">
        <v>474.3633043113262</v>
      </c>
      <c r="AC64" s="75">
        <v>467.3905899278553</v>
      </c>
      <c r="AD64" s="74">
        <v>466.7059277119073</v>
      </c>
      <c r="AE64" s="44">
        <v>487.6479158288224</v>
      </c>
      <c r="AF64" s="44">
        <v>476.8823929483141</v>
      </c>
      <c r="AG64" s="73">
        <v>476.5339535035894</v>
      </c>
      <c r="AH64" s="75">
        <v>479.8077548641048</v>
      </c>
      <c r="AI64" s="75">
        <v>470.5077405209531</v>
      </c>
      <c r="AJ64" s="74">
        <v>464.0651898327101</v>
      </c>
      <c r="AK64" s="44">
        <v>462.1362289679894</v>
      </c>
      <c r="AL64" s="73">
        <v>460.0681744632353</v>
      </c>
      <c r="AM64" s="75">
        <v>462.0587575862815</v>
      </c>
      <c r="AN64" s="75">
        <v>468.0326078314534</v>
      </c>
      <c r="AO64" s="74">
        <v>476.8964189313547</v>
      </c>
      <c r="AP64" s="44">
        <v>487.5</v>
      </c>
      <c r="AQ64" s="44">
        <v>510.9</v>
      </c>
      <c r="AR64" s="73">
        <v>491.9</v>
      </c>
      <c r="AS64" s="74">
        <v>1111.187888198758</v>
      </c>
      <c r="AT64" s="44">
        <v>615.6013280248823</v>
      </c>
      <c r="AU64" s="44">
        <v>537.9</v>
      </c>
      <c r="AV64" s="73">
        <v>662.110412405203</v>
      </c>
      <c r="AW64" s="75">
        <v>525.3554205504271</v>
      </c>
      <c r="AX64" s="75">
        <v>509.025617409182</v>
      </c>
      <c r="AY64" s="74">
        <v>490.239269007359</v>
      </c>
      <c r="AZ64" s="44">
        <v>485</v>
      </c>
      <c r="BA64" s="73">
        <v>494.5</v>
      </c>
      <c r="BB64" s="75">
        <v>510.5491270274305</v>
      </c>
      <c r="BC64" s="75">
        <v>531.2072725015327</v>
      </c>
      <c r="BD64" s="75">
        <v>751.5966286603517</v>
      </c>
      <c r="BE64" s="75">
        <v>769.0548073436275</v>
      </c>
      <c r="BF64" s="75">
        <v>647.8680530615378</v>
      </c>
      <c r="BG64" s="75">
        <v>524.2344267190839</v>
      </c>
      <c r="BH64" s="75">
        <v>56.20181888763045</v>
      </c>
      <c r="BI64" s="195">
        <v>0.1200809899721126</v>
      </c>
      <c r="BJ64" s="74">
        <v>596.2472675822651</v>
      </c>
      <c r="BK64" s="44">
        <v>521.2225752058372</v>
      </c>
      <c r="BL64" s="44">
        <v>535.4637733022004</v>
      </c>
      <c r="BM64" s="44">
        <v>547.297011997197</v>
      </c>
      <c r="BN64" s="44">
        <v>535.4432425030246</v>
      </c>
      <c r="BO64" s="44">
        <v>572.1965716404336</v>
      </c>
      <c r="BP64" s="44">
        <v>620.5845754085319</v>
      </c>
      <c r="BQ64" s="44">
        <v>82.68457540853194</v>
      </c>
      <c r="BR64" s="79">
        <v>0.1537173738771741</v>
      </c>
      <c r="BS64" s="44">
        <v>568.2704735413706</v>
      </c>
      <c r="BT64" s="44">
        <v>-93.83993886383234</v>
      </c>
      <c r="BU64" s="79">
        <v>-0.1417285351591836</v>
      </c>
      <c r="BV64" s="73">
        <v>556.5118449290677</v>
      </c>
      <c r="BW64" s="75">
        <v>31.15642437864062</v>
      </c>
      <c r="BX64" s="195">
        <v>0.05930542097766368</v>
      </c>
      <c r="BY64" s="75">
        <v>728.7169680243986</v>
      </c>
      <c r="BZ64" s="75">
        <v>219.6913506152166</v>
      </c>
      <c r="CA64" s="195">
        <v>0.4315919338861426</v>
      </c>
      <c r="CB64" s="75">
        <v>697.4733590433542</v>
      </c>
      <c r="CC64" s="75">
        <v>207.2340900359952</v>
      </c>
      <c r="CD64" s="195">
        <v>0.4227202983057737</v>
      </c>
      <c r="CE64" s="75">
        <v>527.7912629657233</v>
      </c>
      <c r="CF64" s="75">
        <f>CE64-AZ64</f>
        <v>42.79126296572326</v>
      </c>
      <c r="CG64" s="195">
        <f>CF64/AZ64</f>
        <v>0.088229408176749</v>
      </c>
      <c r="CH64" s="75">
        <v>553.8096409032986</v>
      </c>
      <c r="CI64" s="75">
        <f>CH64-BA64</f>
        <v>59.3096409032986</v>
      </c>
      <c r="CJ64" s="195">
        <f>CI64/BA64</f>
        <v>0.1199386064778536</v>
      </c>
      <c r="CK64" s="75">
        <v>555.5348680532737</v>
      </c>
      <c r="CL64" s="75">
        <f>CK64-BB64</f>
        <v>44.98574102584325</v>
      </c>
      <c r="CM64" s="195">
        <f>CL64/BB64</f>
        <v>0.08811246292352642</v>
      </c>
      <c r="CN64" s="75">
        <v>530.5017465949511</v>
      </c>
      <c r="CO64" s="75">
        <f>CN64-BC64</f>
        <v>-0.7055259065815562</v>
      </c>
      <c r="CP64" s="195">
        <f>CO64/BC64</f>
        <v>-0.001328155586536178</v>
      </c>
      <c r="CQ64" s="75">
        <v>523.6270037810842</v>
      </c>
      <c r="CR64" s="75">
        <f>CQ64-BD64</f>
        <v>-227.9696248792675</v>
      </c>
      <c r="CS64" s="195">
        <f>CR64/BD64</f>
        <v>-0.303313793843915</v>
      </c>
      <c r="CT64" s="75">
        <v>532.6843208630917</v>
      </c>
      <c r="CU64" s="75">
        <f>CT64-BE64</f>
        <v>-236.3704864805359</v>
      </c>
      <c r="CV64" s="195">
        <f>CU64/BE64</f>
        <v>-0.3073519393201339</v>
      </c>
      <c r="CW64" s="75">
        <v>528.933824868227</v>
      </c>
      <c r="CX64" s="75">
        <f>CW64-BF64</f>
        <v>-118.9342281933108</v>
      </c>
      <c r="CY64" s="195">
        <f>CX64/BF64</f>
        <v>-0.1835778560638702</v>
      </c>
      <c r="CZ64" s="75">
        <v>538.8418247828985</v>
      </c>
      <c r="DA64" s="75">
        <f>CZ64-BG64</f>
        <v>14.60739806381457</v>
      </c>
      <c r="DB64" s="195">
        <f>DA64/BG64</f>
        <v>0.02786424797630105</v>
      </c>
      <c r="DC64" s="23"/>
      <c r="DD64" s="25"/>
    </row>
    <row r="65" ht="17" customHeight="1">
      <c r="A65" t="s" s="112">
        <v>121</v>
      </c>
      <c r="B65" s="114">
        <v>494</v>
      </c>
      <c r="C65" s="115">
        <v>457.1612886742802</v>
      </c>
      <c r="D65" s="113">
        <v>468.0195040078711</v>
      </c>
      <c r="E65" s="113">
        <v>491.9555510885323</v>
      </c>
      <c r="F65" s="114">
        <v>471.4072027725211</v>
      </c>
      <c r="G65" s="115">
        <v>547.6052119884673</v>
      </c>
      <c r="H65" s="113">
        <v>495.0196587336531</v>
      </c>
      <c r="I65" s="114">
        <v>495.3099132891095</v>
      </c>
      <c r="J65" s="221">
        <v>515.2545798375739</v>
      </c>
      <c r="K65" s="115">
        <v>488.7960322773962</v>
      </c>
      <c r="L65" s="113">
        <v>502.9910912605505</v>
      </c>
      <c r="M65" s="113">
        <v>474.4978858350951</v>
      </c>
      <c r="N65" s="114">
        <v>497.5600721477805</v>
      </c>
      <c r="O65" s="221">
        <v>491.1234887178849</v>
      </c>
      <c r="P65" s="221">
        <v>489.4097628355254</v>
      </c>
      <c r="Q65" s="115">
        <v>505.9189432941685</v>
      </c>
      <c r="R65" s="113">
        <v>476.2651466256244</v>
      </c>
      <c r="S65" s="114">
        <v>467.3285808529711</v>
      </c>
      <c r="T65" s="221">
        <v>481.5365321125311</v>
      </c>
      <c r="U65" s="221">
        <v>487.0850937353781</v>
      </c>
      <c r="V65" s="115">
        <v>471.5789658912398</v>
      </c>
      <c r="W65" s="113">
        <v>460.903639178824</v>
      </c>
      <c r="X65" s="113">
        <v>458.0619655966431</v>
      </c>
      <c r="Y65" s="114">
        <v>463.6535900409259</v>
      </c>
      <c r="Z65" s="115">
        <v>493.9801958895197</v>
      </c>
      <c r="AA65" s="113">
        <v>523.471940069927</v>
      </c>
      <c r="AB65" s="114">
        <v>570.5448864430431</v>
      </c>
      <c r="AC65" s="221">
        <v>522.3483365442966</v>
      </c>
      <c r="AD65" s="115">
        <v>486.5756100291929</v>
      </c>
      <c r="AE65" s="113">
        <v>555.444928375130</v>
      </c>
      <c r="AF65" s="113">
        <v>526.1245597963732</v>
      </c>
      <c r="AG65" s="114">
        <v>543.6174780895735</v>
      </c>
      <c r="AH65" s="221">
        <v>540.9336489606009</v>
      </c>
      <c r="AI65" s="221">
        <v>499.9291310266223</v>
      </c>
      <c r="AJ65" s="115">
        <v>521.9383615489069</v>
      </c>
      <c r="AK65" s="113">
        <v>479.6188304629342</v>
      </c>
      <c r="AL65" s="114">
        <v>454.9046615106225</v>
      </c>
      <c r="AM65" s="221">
        <v>482.8661100006943</v>
      </c>
      <c r="AN65" s="221">
        <v>494.8228053742876</v>
      </c>
      <c r="AO65" s="115">
        <v>462.8233140812237</v>
      </c>
      <c r="AP65" s="113">
        <v>467</v>
      </c>
      <c r="AQ65" s="113">
        <v>475.6</v>
      </c>
      <c r="AR65" s="114">
        <v>468.4</v>
      </c>
      <c r="AS65" s="115">
        <v>479.0009536806767</v>
      </c>
      <c r="AT65" s="113">
        <v>513.9527564693899</v>
      </c>
      <c r="AU65" s="113">
        <v>497.5</v>
      </c>
      <c r="AV65" s="114">
        <v>496.0347647151529</v>
      </c>
      <c r="AW65" s="221">
        <v>479.2526238852557</v>
      </c>
      <c r="AX65" s="221">
        <v>505.8216804455964</v>
      </c>
      <c r="AY65" s="115">
        <v>545.2113474948704</v>
      </c>
      <c r="AZ65" s="113">
        <v>528</v>
      </c>
      <c r="BA65" s="114">
        <v>527.7</v>
      </c>
      <c r="BB65" s="221">
        <v>490.7271418169553</v>
      </c>
      <c r="BC65" s="221">
        <v>482.1820835728236</v>
      </c>
      <c r="BD65" s="221">
        <v>480.2955702373569</v>
      </c>
      <c r="BE65" s="221">
        <v>459.2834022715562</v>
      </c>
      <c r="BF65" s="221">
        <v>472.999687411648</v>
      </c>
      <c r="BG65" s="221">
        <v>485.497988656820</v>
      </c>
      <c r="BH65" s="221">
        <v>-9.324816717467627</v>
      </c>
      <c r="BI65" s="261">
        <v>-0.01884475940920764</v>
      </c>
      <c r="BJ65" s="115">
        <v>474.880876766768</v>
      </c>
      <c r="BK65" s="113">
        <v>479.0595876206938</v>
      </c>
      <c r="BL65" s="113">
        <v>484.4613781404746</v>
      </c>
      <c r="BM65" s="113">
        <v>478.9893171662728</v>
      </c>
      <c r="BN65" s="113">
        <v>484.4380129630005</v>
      </c>
      <c r="BO65" s="113">
        <v>522.2544387143355</v>
      </c>
      <c r="BP65" s="113">
        <v>530.0767420350143</v>
      </c>
      <c r="BQ65" s="113">
        <v>32.57674203501426</v>
      </c>
      <c r="BR65" s="119">
        <v>0.06548088851259148</v>
      </c>
      <c r="BS65" s="113">
        <v>514.9642806465847</v>
      </c>
      <c r="BT65" s="113">
        <v>18.92951593143181</v>
      </c>
      <c r="BU65" s="119">
        <v>0.03816167187858708</v>
      </c>
      <c r="BV65" s="114">
        <v>493.5283575234147</v>
      </c>
      <c r="BW65" s="221">
        <v>14.27573363815901</v>
      </c>
      <c r="BX65" s="261">
        <v>0.02978749187104494</v>
      </c>
      <c r="BY65" s="221">
        <v>529.8361353216258</v>
      </c>
      <c r="BZ65" s="221">
        <v>24.01445487602939</v>
      </c>
      <c r="CA65" s="261">
        <v>0.04747612805934732</v>
      </c>
      <c r="CB65" s="221">
        <v>549.3668866559387</v>
      </c>
      <c r="CC65" s="221">
        <v>4.155539161068305</v>
      </c>
      <c r="CD65" s="261">
        <v>0.007621886778699891</v>
      </c>
      <c r="CE65" s="221">
        <v>528.1236214309374</v>
      </c>
      <c r="CF65" s="221">
        <f>CE65-AZ65</f>
        <v>0.1236214309374191</v>
      </c>
      <c r="CG65" s="261">
        <f>CF65/AZ65</f>
        <v>0.0002341314979875361</v>
      </c>
      <c r="CH65" s="221">
        <v>535.1269131290088</v>
      </c>
      <c r="CI65" s="221">
        <f>CH65-BA65</f>
        <v>7.426913129008767</v>
      </c>
      <c r="CJ65" s="261">
        <f>CI65/BA65</f>
        <v>0.01407412000949169</v>
      </c>
      <c r="CK65" s="221">
        <v>504.1056685815014</v>
      </c>
      <c r="CL65" s="221">
        <f>CK65-BB65</f>
        <v>13.37852676454617</v>
      </c>
      <c r="CM65" s="261">
        <f>CL65/BB65</f>
        <v>0.02726265907161999</v>
      </c>
      <c r="CN65" s="221">
        <v>509.8453940864672</v>
      </c>
      <c r="CO65" s="221">
        <f>CN65-BC65</f>
        <v>27.66331051364364</v>
      </c>
      <c r="CP65" s="261">
        <f>CO65/BC65</f>
        <v>0.05737108751255721</v>
      </c>
      <c r="CQ65" s="221">
        <v>476.7849412858137</v>
      </c>
      <c r="CR65" s="221">
        <f>CQ65-BD65</f>
        <v>-3.510628951543197</v>
      </c>
      <c r="CS65" s="261">
        <f>CR65/BD65</f>
        <v>-0.007309309452527913</v>
      </c>
      <c r="CT65" s="221">
        <v>468.6417112979491</v>
      </c>
      <c r="CU65" s="221">
        <f>CT65-BE65</f>
        <v>9.358309026392874</v>
      </c>
      <c r="CV65" s="261">
        <f>CU65/BE65</f>
        <v>0.02037589205294136</v>
      </c>
      <c r="CW65" s="221">
        <v>483.8641933741484</v>
      </c>
      <c r="CX65" s="221">
        <f>CW65-BF65</f>
        <v>10.86450596250035</v>
      </c>
      <c r="CY65" s="261">
        <f>CX65/BF65</f>
        <v>0.02296937239420424</v>
      </c>
      <c r="CZ65" s="221">
        <v>498.1861895423708</v>
      </c>
      <c r="DA65" s="221">
        <f>CZ65-BG65</f>
        <v>12.68820088555083</v>
      </c>
      <c r="DB65" s="261">
        <f>DA65/BG65</f>
        <v>0.02613440463606046</v>
      </c>
      <c r="DC65" s="357"/>
      <c r="DD65" s="122"/>
    </row>
  </sheetData>
  <pageMargins left="0.75" right="0.75" top="1" bottom="1" header="0.5" footer="0.5"/>
  <pageSetup firstPageNumber="1" fitToHeight="1" fitToWidth="1" scale="25" useFirstPageNumber="0" orientation="portrait" pageOrder="downThenOver"/>
  <headerFooter>
    <oddFooter>&amp;L&amp;"Helvetica,Regular"&amp;11&amp;K000000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DB65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450" customWidth="1"/>
    <col min="2" max="2" width="9.75" style="450" customWidth="1"/>
    <col min="3" max="3" width="8.375" style="450" customWidth="1"/>
    <col min="4" max="4" width="5.625" style="450" customWidth="1"/>
    <col min="5" max="5" width="5.625" style="450" customWidth="1"/>
    <col min="6" max="6" width="5.5" style="450" customWidth="1"/>
    <col min="7" max="7" width="5.625" style="450" customWidth="1"/>
    <col min="8" max="8" width="5.625" style="450" customWidth="1"/>
    <col min="9" max="9" width="5.625" style="450" customWidth="1"/>
    <col min="10" max="10" width="5.5" style="450" customWidth="1"/>
    <col min="11" max="11" width="5.5" style="450" customWidth="1"/>
    <col min="12" max="12" width="6.125" style="450" customWidth="1"/>
    <col min="13" max="13" width="7.125" style="450" customWidth="1"/>
    <col min="14" max="14" width="5.5" style="450" customWidth="1"/>
    <col min="15" max="15" width="5.5" style="450" customWidth="1"/>
    <col min="16" max="16" width="5.5" style="450" customWidth="1"/>
    <col min="17" max="17" width="5.5" style="450" customWidth="1"/>
    <col min="18" max="18" width="5.5" style="450" customWidth="1"/>
    <col min="19" max="19" width="9" style="450" customWidth="1"/>
    <col min="20" max="20" width="6.625" style="450" customWidth="1"/>
    <col min="21" max="21" width="8" style="450" customWidth="1"/>
    <col min="22" max="22" width="6.875" style="450" customWidth="1"/>
    <col min="23" max="23" width="6.875" style="450" customWidth="1"/>
    <col min="24" max="24" width="6.875" style="450" customWidth="1"/>
    <col min="25" max="25" width="6.875" style="450" customWidth="1"/>
    <col min="26" max="26" width="6.875" style="450" customWidth="1"/>
    <col min="27" max="27" width="6.875" style="450" customWidth="1"/>
    <col min="28" max="28" width="6.875" style="450" customWidth="1"/>
    <col min="29" max="29" width="6.875" style="450" customWidth="1"/>
    <col min="30" max="30" width="6.875" style="450" customWidth="1"/>
    <col min="31" max="31" width="5.5" style="450" customWidth="1"/>
    <col min="32" max="32" width="6.75" style="450" customWidth="1"/>
    <col min="33" max="33" width="6.875" style="450" customWidth="1"/>
    <col min="34" max="34" width="6.875" style="450" customWidth="1"/>
    <col min="35" max="35" width="6.875" style="450" customWidth="1"/>
    <col min="36" max="36" width="5.5" style="450" customWidth="1"/>
    <col min="37" max="37" width="7.875" style="450" customWidth="1"/>
    <col min="38" max="38" width="7" style="450" customWidth="1"/>
    <col min="39" max="39" width="6.375" style="450" customWidth="1"/>
    <col min="40" max="40" width="8.375" style="450" customWidth="1"/>
    <col min="41" max="41" width="6.875" style="450" customWidth="1"/>
    <col min="42" max="42" width="6.875" style="450" customWidth="1"/>
    <col min="43" max="43" width="6.875" style="450" customWidth="1"/>
    <col min="44" max="44" width="6.875" style="450" customWidth="1"/>
    <col min="45" max="45" width="6.875" style="450" customWidth="1"/>
    <col min="46" max="46" width="6.875" style="450" customWidth="1"/>
    <col min="47" max="47" width="6.875" style="450" customWidth="1"/>
    <col min="48" max="48" width="6.875" style="450" customWidth="1"/>
    <col min="49" max="49" width="6.75" style="450" customWidth="1"/>
    <col min="50" max="50" width="6.5" style="450" customWidth="1"/>
    <col min="51" max="51" width="6.875" style="450" customWidth="1"/>
    <col min="52" max="52" width="6.875" style="450" customWidth="1"/>
    <col min="53" max="53" width="6.875" style="450" customWidth="1"/>
    <col min="54" max="54" width="7.125" style="450" customWidth="1"/>
    <col min="55" max="55" width="8.5" style="450" customWidth="1"/>
    <col min="56" max="56" width="8.375" style="450" customWidth="1"/>
    <col min="57" max="57" width="8.625" style="450" customWidth="1"/>
    <col min="58" max="58" width="8.5" style="450" customWidth="1"/>
    <col min="59" max="59" width="6.875" style="450" customWidth="1"/>
    <col min="60" max="60" width="6.875" style="450" customWidth="1"/>
    <col min="61" max="61" width="6.875" style="450" customWidth="1"/>
    <col min="62" max="62" width="6.875" style="450" customWidth="1"/>
    <col min="63" max="63" width="6.875" style="450" customWidth="1"/>
    <col min="64" max="64" width="6.875" style="450" customWidth="1"/>
    <col min="65" max="65" width="6.875" style="450" customWidth="1"/>
    <col min="66" max="66" width="6.875" style="450" customWidth="1"/>
    <col min="67" max="67" width="6.875" style="450" customWidth="1"/>
    <col min="68" max="68" width="6.875" style="450" customWidth="1"/>
    <col min="69" max="69" width="6.875" style="450" customWidth="1"/>
    <col min="70" max="70" width="6.875" style="450" customWidth="1"/>
    <col min="71" max="71" width="6.875" style="450" customWidth="1"/>
    <col min="72" max="72" width="6.875" style="450" customWidth="1"/>
    <col min="73" max="73" width="6.875" style="450" customWidth="1"/>
    <col min="74" max="74" width="6.875" style="450" customWidth="1"/>
    <col min="75" max="75" width="6.875" style="450" customWidth="1"/>
    <col min="76" max="76" width="6.875" style="450" customWidth="1"/>
    <col min="77" max="77" width="6.875" style="450" customWidth="1"/>
    <col min="78" max="78" width="6.875" style="450" customWidth="1"/>
    <col min="79" max="79" width="6.875" style="450" customWidth="1"/>
    <col min="80" max="80" width="6.875" style="450" customWidth="1"/>
    <col min="81" max="81" width="6.875" style="450" customWidth="1"/>
    <col min="82" max="82" width="6.875" style="450" customWidth="1"/>
    <col min="83" max="83" width="6.875" style="450" customWidth="1"/>
    <col min="84" max="84" width="6.875" style="450" customWidth="1"/>
    <col min="85" max="85" width="6.875" style="450" customWidth="1"/>
    <col min="86" max="86" width="6.875" style="450" customWidth="1"/>
    <col min="87" max="87" width="6.875" style="450" customWidth="1"/>
    <col min="88" max="88" width="6.875" style="450" customWidth="1"/>
    <col min="89" max="89" width="6.875" style="450" customWidth="1"/>
    <col min="90" max="90" width="6.875" style="450" customWidth="1"/>
    <col min="91" max="91" width="6.875" style="450" customWidth="1"/>
    <col min="92" max="92" width="6.875" style="450" customWidth="1"/>
    <col min="93" max="93" width="6.875" style="450" customWidth="1"/>
    <col min="94" max="94" width="6.875" style="450" customWidth="1"/>
    <col min="95" max="95" width="6.875" style="450" customWidth="1"/>
    <col min="96" max="96" width="6.875" style="450" customWidth="1"/>
    <col min="97" max="97" width="6.875" style="450" customWidth="1"/>
    <col min="98" max="98" width="6.875" style="450" customWidth="1"/>
    <col min="99" max="99" width="6.875" style="450" customWidth="1"/>
    <col min="100" max="100" width="6.875" style="450" customWidth="1"/>
    <col min="101" max="101" width="6.875" style="450" customWidth="1"/>
    <col min="102" max="102" width="6.875" style="450" customWidth="1"/>
    <col min="103" max="103" width="6.875" style="450" customWidth="1"/>
    <col min="104" max="104" width="6.875" style="450" customWidth="1"/>
    <col min="105" max="105" width="6.875" style="450" customWidth="1"/>
    <col min="106" max="106" width="6.875" style="450" customWidth="1"/>
    <col min="107" max="256" width="6.625" style="450" customWidth="1"/>
  </cols>
  <sheetData>
    <row r="1" ht="28.5" customHeight="1">
      <c r="A1" s="436"/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8"/>
      <c r="AP1" t="s" s="4">
        <v>194</v>
      </c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9"/>
    </row>
    <row r="2" ht="18.75" customHeight="1">
      <c r="A2" s="438"/>
      <c r="B2" s="451">
        <v>2010</v>
      </c>
      <c r="C2" s="321">
        <v>2011</v>
      </c>
      <c r="D2" s="321"/>
      <c r="E2" s="321"/>
      <c r="F2" s="321"/>
      <c r="G2" s="321"/>
      <c r="H2" s="321"/>
      <c r="I2" s="321"/>
      <c r="J2" s="322"/>
      <c r="K2" s="323"/>
      <c r="L2" s="321"/>
      <c r="M2" s="321"/>
      <c r="N2" s="321"/>
      <c r="O2" s="321"/>
      <c r="P2" s="321"/>
      <c r="Q2" s="321"/>
      <c r="R2" s="321"/>
      <c r="S2" s="321"/>
      <c r="T2" s="321"/>
      <c r="U2" s="322"/>
      <c r="V2" s="323">
        <v>2012</v>
      </c>
      <c r="W2" s="321"/>
      <c r="X2" s="321"/>
      <c r="Y2" s="321"/>
      <c r="Z2" s="321"/>
      <c r="AA2" s="321"/>
      <c r="AB2" s="321"/>
      <c r="AC2" s="322"/>
      <c r="AD2" s="323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11">
        <v>2013</v>
      </c>
      <c r="AP2" s="11"/>
      <c r="AQ2" s="11"/>
      <c r="AR2" s="11"/>
      <c r="AS2" s="11"/>
      <c r="AT2" s="11"/>
      <c r="AU2" s="11"/>
      <c r="AV2" s="12"/>
      <c r="AW2" s="323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t="s" s="28">
        <v>169</v>
      </c>
      <c r="BI2" s="392"/>
      <c r="BJ2" s="409">
        <v>2014</v>
      </c>
      <c r="BK2" s="409"/>
      <c r="BL2" s="409"/>
      <c r="BM2" s="409"/>
      <c r="BN2" s="409"/>
      <c r="BO2" s="409"/>
      <c r="BP2" s="439"/>
      <c r="BQ2" t="s" s="14">
        <v>3</v>
      </c>
      <c r="BR2" s="19"/>
      <c r="BS2" s="20"/>
      <c r="BT2" t="s" s="14">
        <v>3</v>
      </c>
      <c r="BU2" s="19"/>
      <c r="BV2" s="440"/>
      <c r="BW2" t="s" s="28">
        <v>170</v>
      </c>
      <c r="BX2" s="392"/>
      <c r="BY2" s="409"/>
      <c r="BZ2" t="s" s="28">
        <v>170</v>
      </c>
      <c r="CA2" s="392"/>
      <c r="CB2" s="409"/>
      <c r="CC2" t="s" s="28">
        <v>170</v>
      </c>
      <c r="CD2" s="392"/>
      <c r="CE2" s="409"/>
      <c r="CF2" t="s" s="28">
        <v>3</v>
      </c>
      <c r="CG2" s="392"/>
      <c r="CH2" s="409"/>
      <c r="CI2" t="s" s="28">
        <v>3</v>
      </c>
      <c r="CJ2" s="392"/>
      <c r="CK2" s="409"/>
      <c r="CL2" t="s" s="28">
        <v>3</v>
      </c>
      <c r="CM2" s="392"/>
      <c r="CN2" s="409"/>
      <c r="CO2" t="s" s="28">
        <v>3</v>
      </c>
      <c r="CP2" s="392"/>
      <c r="CQ2" s="409"/>
      <c r="CR2" t="s" s="28">
        <v>3</v>
      </c>
      <c r="CS2" s="392"/>
      <c r="CT2" s="392"/>
      <c r="CU2" t="s" s="28">
        <v>3</v>
      </c>
      <c r="CV2" s="392"/>
      <c r="CW2" s="392"/>
      <c r="CX2" t="s" s="28">
        <v>3</v>
      </c>
      <c r="CY2" s="392"/>
      <c r="CZ2" s="392"/>
      <c r="DA2" t="s" s="28">
        <v>3</v>
      </c>
      <c r="DB2" s="452"/>
    </row>
    <row r="3" ht="17" customHeight="1">
      <c r="A3" s="26"/>
      <c r="B3" s="453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9">
        <v>20</v>
      </c>
      <c r="T3" t="s" s="31">
        <v>21</v>
      </c>
      <c r="U3" t="s" s="31">
        <v>22</v>
      </c>
      <c r="V3" t="s" s="30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9">
        <v>21</v>
      </c>
      <c r="AN3" t="s" s="30">
        <v>22</v>
      </c>
      <c r="AO3" t="s" s="28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9">
        <v>21</v>
      </c>
      <c r="BG3" t="s" s="30">
        <v>22</v>
      </c>
      <c r="BH3" t="s" s="28">
        <v>195</v>
      </c>
      <c r="BI3" t="s" s="28">
        <v>48</v>
      </c>
      <c r="BJ3" t="s" s="28">
        <v>49</v>
      </c>
      <c r="BK3" t="s" s="28">
        <v>50</v>
      </c>
      <c r="BL3" t="s" s="28">
        <v>51</v>
      </c>
      <c r="BM3" t="s" s="29">
        <v>7</v>
      </c>
      <c r="BN3" t="s" s="31">
        <v>52</v>
      </c>
      <c r="BO3" t="s" s="31">
        <v>53</v>
      </c>
      <c r="BP3" t="s" s="30">
        <v>54</v>
      </c>
      <c r="BQ3" t="s" s="28">
        <v>195</v>
      </c>
      <c r="BR3" t="s" s="29">
        <v>48</v>
      </c>
      <c r="BS3" t="s" s="30">
        <v>11</v>
      </c>
      <c r="BT3" t="s" s="28">
        <v>195</v>
      </c>
      <c r="BU3" t="s" s="29">
        <v>48</v>
      </c>
      <c r="BV3" t="s" s="30">
        <v>12</v>
      </c>
      <c r="BW3" t="s" s="28">
        <v>195</v>
      </c>
      <c r="BX3" t="s" s="29">
        <v>48</v>
      </c>
      <c r="BY3" t="s" s="30">
        <v>55</v>
      </c>
      <c r="BZ3" t="s" s="28">
        <v>195</v>
      </c>
      <c r="CA3" t="s" s="28">
        <v>48</v>
      </c>
      <c r="CB3" t="s" s="28">
        <v>56</v>
      </c>
      <c r="CC3" t="s" s="28">
        <v>195</v>
      </c>
      <c r="CD3" t="s" s="28">
        <v>48</v>
      </c>
      <c r="CE3" t="s" s="28">
        <v>57</v>
      </c>
      <c r="CF3" t="s" s="28">
        <v>195</v>
      </c>
      <c r="CG3" t="s" s="28">
        <v>48</v>
      </c>
      <c r="CH3" t="s" s="28">
        <v>16</v>
      </c>
      <c r="CI3" t="s" s="28">
        <v>195</v>
      </c>
      <c r="CJ3" t="s" s="28">
        <v>48</v>
      </c>
      <c r="CK3" t="s" s="28">
        <v>17</v>
      </c>
      <c r="CL3" t="s" s="28">
        <v>195</v>
      </c>
      <c r="CM3" t="s" s="28">
        <v>48</v>
      </c>
      <c r="CN3" t="s" s="28">
        <v>58</v>
      </c>
      <c r="CO3" t="s" s="28">
        <v>195</v>
      </c>
      <c r="CP3" t="s" s="28">
        <v>48</v>
      </c>
      <c r="CQ3" t="s" s="28">
        <v>59</v>
      </c>
      <c r="CR3" t="s" s="28">
        <v>195</v>
      </c>
      <c r="CS3" t="s" s="28">
        <v>48</v>
      </c>
      <c r="CT3" t="s" s="28">
        <v>60</v>
      </c>
      <c r="CU3" t="s" s="28">
        <v>195</v>
      </c>
      <c r="CV3" t="s" s="28">
        <v>48</v>
      </c>
      <c r="CW3" t="s" s="29">
        <v>21</v>
      </c>
      <c r="CX3" t="s" s="30">
        <v>195</v>
      </c>
      <c r="CY3" t="s" s="28">
        <v>48</v>
      </c>
      <c r="CZ3" t="s" s="28">
        <v>22</v>
      </c>
      <c r="DA3" t="s" s="28">
        <v>195</v>
      </c>
      <c r="DB3" t="s" s="328">
        <v>48</v>
      </c>
    </row>
    <row r="4" ht="17" customHeight="1">
      <c r="A4" t="s" s="180">
        <v>62</v>
      </c>
      <c r="B4" s="454"/>
      <c r="C4" s="132">
        <v>151.9915010252165</v>
      </c>
      <c r="D4" s="133">
        <v>154.7610673620902</v>
      </c>
      <c r="E4" s="134">
        <v>155.5145733856732</v>
      </c>
      <c r="F4" s="131">
        <v>154.0195649994967</v>
      </c>
      <c r="G4" s="132">
        <v>158.3108844400049</v>
      </c>
      <c r="H4" s="133">
        <v>167.6505284561836</v>
      </c>
      <c r="I4" s="133">
        <v>176.2680127453027</v>
      </c>
      <c r="J4" s="134">
        <v>163.9725310024096</v>
      </c>
      <c r="K4" s="131">
        <v>156.8435298788984</v>
      </c>
      <c r="L4" s="132">
        <v>182.0509338799348</v>
      </c>
      <c r="M4" s="133">
        <v>182.3798685532435</v>
      </c>
      <c r="N4" s="134">
        <v>178.2708191138184</v>
      </c>
      <c r="O4" s="131">
        <v>180.4553221244901</v>
      </c>
      <c r="P4" s="131">
        <v>159.0551740400343</v>
      </c>
      <c r="Q4" s="132">
        <v>164.0399447397163</v>
      </c>
      <c r="R4" s="133">
        <v>160.3240675497224</v>
      </c>
      <c r="S4" s="134">
        <v>157.3003832357247</v>
      </c>
      <c r="T4" s="131">
        <v>159.9528119247796</v>
      </c>
      <c r="U4" s="131">
        <v>159.3919133787606</v>
      </c>
      <c r="V4" s="132">
        <v>156.0221067621742</v>
      </c>
      <c r="W4" s="133">
        <v>157.2300813955075</v>
      </c>
      <c r="X4" s="133">
        <v>158.4045567838425</v>
      </c>
      <c r="Y4" s="134">
        <v>157.2793317172175</v>
      </c>
      <c r="Z4" s="132">
        <v>160.5010874699194</v>
      </c>
      <c r="AA4" s="133">
        <v>170.9782671762169</v>
      </c>
      <c r="AB4" s="133">
        <v>177.7328670416879</v>
      </c>
      <c r="AC4" s="134">
        <v>165.8153340481201</v>
      </c>
      <c r="AD4" s="131">
        <v>159.4434077013009</v>
      </c>
      <c r="AE4" s="132">
        <v>180.2760171249233</v>
      </c>
      <c r="AF4" s="133">
        <v>185.1909965169572</v>
      </c>
      <c r="AG4" s="133">
        <v>177.0227984678638</v>
      </c>
      <c r="AH4" s="134">
        <v>180.2775234284078</v>
      </c>
      <c r="AI4" s="131">
        <v>161.3652899319029</v>
      </c>
      <c r="AJ4" s="132">
        <v>161.9995244573227</v>
      </c>
      <c r="AK4" s="133">
        <v>158.2833569613152</v>
      </c>
      <c r="AL4" s="133">
        <v>155.5338274202225</v>
      </c>
      <c r="AM4" s="134">
        <v>158.0586644543297</v>
      </c>
      <c r="AN4" s="132">
        <v>160.209057824223</v>
      </c>
      <c r="AO4" s="133">
        <v>154.7210881803228</v>
      </c>
      <c r="AP4" s="133">
        <v>154.7551578881995</v>
      </c>
      <c r="AQ4" s="133">
        <v>156.3070168290592</v>
      </c>
      <c r="AR4" s="133">
        <v>155.1852182101484</v>
      </c>
      <c r="AS4" s="133">
        <v>155.0911626278128</v>
      </c>
      <c r="AT4" s="133">
        <v>167.3896695389402</v>
      </c>
      <c r="AU4" s="133">
        <v>173.860427622646</v>
      </c>
      <c r="AV4" s="133">
        <v>162.2537705756987</v>
      </c>
      <c r="AW4" s="133">
        <v>157.1384076271777</v>
      </c>
      <c r="AX4" s="133">
        <v>177.9086507173909</v>
      </c>
      <c r="AY4" s="133">
        <v>180.9170448459176</v>
      </c>
      <c r="AZ4" s="133">
        <v>175.8563334402037</v>
      </c>
      <c r="BA4" s="133">
        <v>177.6339723703234</v>
      </c>
      <c r="BB4" s="133">
        <v>159.3990618160385</v>
      </c>
      <c r="BC4" s="133">
        <v>161.2870654820325</v>
      </c>
      <c r="BD4" s="133">
        <v>156.8892739781211</v>
      </c>
      <c r="BE4" s="133">
        <v>153.5958442453809</v>
      </c>
      <c r="BF4" s="133">
        <v>156.4281427782466</v>
      </c>
      <c r="BG4" s="133">
        <v>158.0698277517645</v>
      </c>
      <c r="BH4" s="133">
        <v>-2.13923007245856</v>
      </c>
      <c r="BI4" s="455">
        <v>-0.01335274110909301</v>
      </c>
      <c r="BJ4" s="133">
        <v>154.2649043735085</v>
      </c>
      <c r="BK4" s="133">
        <v>153.0117042466662</v>
      </c>
      <c r="BL4" s="133">
        <v>156.7245449795907</v>
      </c>
      <c r="BM4" s="133">
        <v>155.1353674304057</v>
      </c>
      <c r="BN4" s="133">
        <v>159.1274676748696</v>
      </c>
      <c r="BO4" s="133">
        <v>170.5434874604847</v>
      </c>
      <c r="BP4" s="133">
        <v>175.206949444667</v>
      </c>
      <c r="BQ4" s="42">
        <v>1.346521822021003</v>
      </c>
      <c r="BR4" s="43">
        <v>0.007744843610666546</v>
      </c>
      <c r="BS4" s="133">
        <v>164.7277043207456</v>
      </c>
      <c r="BT4" s="42">
        <v>2.473933745046907</v>
      </c>
      <c r="BU4" s="43">
        <v>0.01524731127214517</v>
      </c>
      <c r="BV4" s="134">
        <v>157.5869247031463</v>
      </c>
      <c r="BW4" s="443">
        <v>0.4485170759685957</v>
      </c>
      <c r="BX4" s="456">
        <v>0.002854280393579748</v>
      </c>
      <c r="BY4" s="131">
        <v>173.656505080793</v>
      </c>
      <c r="BZ4" s="443">
        <v>-4.252145636597987</v>
      </c>
      <c r="CA4" s="456">
        <v>-0.0239007244417392</v>
      </c>
      <c r="CB4" s="131">
        <v>180.2971677992689</v>
      </c>
      <c r="CC4" s="443">
        <v>-0.6198770466487531</v>
      </c>
      <c r="CD4" s="456">
        <v>-0.003426305394147281</v>
      </c>
      <c r="CE4" s="131">
        <v>177.2556432347756</v>
      </c>
      <c r="CF4" s="443">
        <f>CE4-AZ4</f>
        <v>1.399309794571906</v>
      </c>
      <c r="CG4" s="456">
        <f>CF4/AZ4</f>
        <v>0.007957119127857352</v>
      </c>
      <c r="CH4" s="131">
        <v>178.7750800103464</v>
      </c>
      <c r="CI4" s="443">
        <f>CH4-BA4</f>
        <v>1.141107640022938</v>
      </c>
      <c r="CJ4" s="456">
        <f>CI4/BA4</f>
        <v>0.006423926824335196</v>
      </c>
      <c r="CK4" s="131">
        <v>159.5497902848898</v>
      </c>
      <c r="CL4" s="443">
        <f>CK4-BB4</f>
        <v>0.1507284688512982</v>
      </c>
      <c r="CM4" s="456">
        <f>CL4/BB4</f>
        <v>0.0009456044918586349</v>
      </c>
      <c r="CN4" s="131">
        <v>160.7986396526087</v>
      </c>
      <c r="CO4" s="443">
        <f>CN4-BC4</f>
        <v>-0.4884258294237895</v>
      </c>
      <c r="CP4" s="456">
        <f>CO4/BC4</f>
        <v>-0.003028301295978385</v>
      </c>
      <c r="CQ4" s="131">
        <v>157.0490313394372</v>
      </c>
      <c r="CR4" s="443">
        <f>CQ4-BD4</f>
        <v>0.1597573613161387</v>
      </c>
      <c r="CS4" s="456">
        <f>CR4/BD4</f>
        <v>0.001018280965073607</v>
      </c>
      <c r="CT4" s="131">
        <v>157.8895669631337</v>
      </c>
      <c r="CU4" s="443">
        <f>CT4-BE4</f>
        <v>4.293722717752757</v>
      </c>
      <c r="CV4" s="456">
        <f>CU4/BE4</f>
        <v>0.02795468027698205</v>
      </c>
      <c r="CW4" s="131">
        <v>158.8602085668701</v>
      </c>
      <c r="CX4" s="443">
        <f>CW4-BF4</f>
        <v>2.432065788623504</v>
      </c>
      <c r="CY4" s="456">
        <f>CX4/BF4</f>
        <v>0.01554749513373188</v>
      </c>
      <c r="CZ4" s="131">
        <v>159.2877560092215</v>
      </c>
      <c r="DA4" s="443">
        <f>CZ4-BG4</f>
        <v>1.217928257457032</v>
      </c>
      <c r="DB4" s="456">
        <f>DA4/BG4</f>
        <v>0.007705001484342017</v>
      </c>
    </row>
    <row r="5" ht="17" customHeight="1">
      <c r="A5" t="s" s="141">
        <v>63</v>
      </c>
      <c r="B5" s="457">
        <v>154.687</v>
      </c>
      <c r="C5" s="109">
        <v>149.8388644733637</v>
      </c>
      <c r="D5" s="108">
        <v>150.0916751060717</v>
      </c>
      <c r="E5" s="136">
        <v>151.6564507249037</v>
      </c>
      <c r="F5" s="135">
        <v>150.434967245010</v>
      </c>
      <c r="G5" s="109">
        <v>155.2303157481641</v>
      </c>
      <c r="H5" s="108">
        <v>168.8547460958333</v>
      </c>
      <c r="I5" s="108">
        <v>177.6630408351841</v>
      </c>
      <c r="J5" s="136">
        <v>162.2228032671527</v>
      </c>
      <c r="K5" s="135">
        <v>153.539402834686</v>
      </c>
      <c r="L5" s="109">
        <v>179.8806070887831</v>
      </c>
      <c r="M5" s="108">
        <v>180.9238733445549</v>
      </c>
      <c r="N5" s="136">
        <v>176.1605073698161</v>
      </c>
      <c r="O5" s="135">
        <v>178.7010533080804</v>
      </c>
      <c r="P5" s="135">
        <v>155.9046999428488</v>
      </c>
      <c r="Q5" s="109">
        <v>157.1678970261682</v>
      </c>
      <c r="R5" s="108">
        <v>153.2056063973232</v>
      </c>
      <c r="S5" s="136">
        <v>150.650125066069</v>
      </c>
      <c r="T5" s="135">
        <v>152.7523165328841</v>
      </c>
      <c r="U5" s="135">
        <v>154.8020500335543</v>
      </c>
      <c r="V5" s="109">
        <v>150.6252417041586</v>
      </c>
      <c r="W5" s="108">
        <v>152.2932927413869</v>
      </c>
      <c r="X5" s="108">
        <v>152.2357976824808</v>
      </c>
      <c r="Y5" s="136">
        <v>151.6160726524571</v>
      </c>
      <c r="Z5" s="109">
        <v>156.8592304584053</v>
      </c>
      <c r="AA5" s="108">
        <v>174.3659372726113</v>
      </c>
      <c r="AB5" s="108">
        <v>179.1993092455994</v>
      </c>
      <c r="AC5" s="136">
        <v>163.9795034149603</v>
      </c>
      <c r="AD5" s="135">
        <v>154.5253329806209</v>
      </c>
      <c r="AE5" s="109">
        <v>179.9705139005897</v>
      </c>
      <c r="AF5" s="108">
        <v>185.1334556430135</v>
      </c>
      <c r="AG5" s="108">
        <v>175.9033718395056</v>
      </c>
      <c r="AH5" s="136">
        <v>180.0290019517408</v>
      </c>
      <c r="AI5" s="135">
        <v>156.9524916208846</v>
      </c>
      <c r="AJ5" s="109">
        <v>157.112726559601</v>
      </c>
      <c r="AK5" s="108">
        <v>153.7717840911552</v>
      </c>
      <c r="AL5" s="108">
        <v>151.2550402563457</v>
      </c>
      <c r="AM5" s="108">
        <v>153.2351982654298</v>
      </c>
      <c r="AN5" s="108">
        <v>155.6386058013442</v>
      </c>
      <c r="AO5" s="108">
        <v>148.9649133622105</v>
      </c>
      <c r="AP5" s="108">
        <v>149.0576480895195</v>
      </c>
      <c r="AQ5" s="108">
        <v>150.8</v>
      </c>
      <c r="AR5" s="108">
        <v>149.5134474528314</v>
      </c>
      <c r="AS5" s="108">
        <v>151.7</v>
      </c>
      <c r="AT5" s="108">
        <v>168.0508987612927</v>
      </c>
      <c r="AU5" s="108">
        <v>171.95</v>
      </c>
      <c r="AV5" s="108">
        <v>160.2782144416005</v>
      </c>
      <c r="AW5" s="108">
        <v>152.2352655746726</v>
      </c>
      <c r="AX5" s="108">
        <v>176.5475525609383</v>
      </c>
      <c r="AY5" s="108">
        <v>180.0940088039991</v>
      </c>
      <c r="AZ5" s="108">
        <v>169.717507634282</v>
      </c>
      <c r="BA5" s="108">
        <v>174.9826995435018</v>
      </c>
      <c r="BB5" s="108">
        <v>154.3636404021195</v>
      </c>
      <c r="BC5" s="108">
        <v>155.9939511631208</v>
      </c>
      <c r="BD5" s="108">
        <v>151.7776448697501</v>
      </c>
      <c r="BE5" s="108">
        <v>148.7354379915197</v>
      </c>
      <c r="BF5" s="108">
        <v>151.2775292108116</v>
      </c>
      <c r="BG5" s="108">
        <v>153.3282116737801</v>
      </c>
      <c r="BH5" s="108">
        <v>-2.310394127564166</v>
      </c>
      <c r="BI5" s="188">
        <v>-0.01484460822344513</v>
      </c>
      <c r="BJ5" s="108">
        <v>149.8634283462402</v>
      </c>
      <c r="BK5" s="108">
        <v>150.1661146206533</v>
      </c>
      <c r="BL5" s="108">
        <v>152.776621941225</v>
      </c>
      <c r="BM5" s="108">
        <v>150.7520516631848</v>
      </c>
      <c r="BN5" s="108">
        <v>155.4737736124671</v>
      </c>
      <c r="BO5" s="108">
        <v>173.0990432835094</v>
      </c>
      <c r="BP5" s="108">
        <v>176.1664450860231</v>
      </c>
      <c r="BQ5" s="108">
        <v>4.216445086023128</v>
      </c>
      <c r="BR5" s="458">
        <v>0.02452134391406298</v>
      </c>
      <c r="BS5" s="108">
        <v>163.1025094790925</v>
      </c>
      <c r="BT5" s="108">
        <v>2.824295037491964</v>
      </c>
      <c r="BU5" s="458">
        <v>0.0176212035262037</v>
      </c>
      <c r="BV5" s="136">
        <v>153.6072518013621</v>
      </c>
      <c r="BW5" s="159">
        <v>5.048144522216717</v>
      </c>
      <c r="BX5" s="247">
        <v>0.03003937830399428</v>
      </c>
      <c r="BY5" s="135">
        <v>179.542995573066</v>
      </c>
      <c r="BZ5" s="159">
        <v>2.99544301212768</v>
      </c>
      <c r="CA5" s="247">
        <v>0.01696677732812951</v>
      </c>
      <c r="CB5" s="135">
        <v>181.6795569950039</v>
      </c>
      <c r="CC5" s="159">
        <v>1.585548191004847</v>
      </c>
      <c r="CD5" s="247">
        <v>0.008804002984521487</v>
      </c>
      <c r="CE5" s="135">
        <v>179.0405244789656</v>
      </c>
      <c r="CF5" s="159">
        <f>CE5-AZ5</f>
        <v>9.323016844683536</v>
      </c>
      <c r="CG5" s="247">
        <f>CF5/AZ5</f>
        <v>0.05493255807629088</v>
      </c>
      <c r="CH5" s="135">
        <v>179.9556023811692</v>
      </c>
      <c r="CI5" s="159">
        <f>CH5-BA5</f>
        <v>4.972902837667448</v>
      </c>
      <c r="CJ5" s="247">
        <f>CI5/BA5</f>
        <v>0.0284193971783545</v>
      </c>
      <c r="CK5" s="135">
        <v>156.227028601486</v>
      </c>
      <c r="CL5" s="159">
        <f>CK5-BB5</f>
        <v>1.863388199366455</v>
      </c>
      <c r="CM5" s="247">
        <f>CL5/BB5</f>
        <v>0.01207141911471057</v>
      </c>
      <c r="CN5" s="135">
        <v>156.1133291763998</v>
      </c>
      <c r="CO5" s="159">
        <f>CN5-BC5</f>
        <v>0.119378013278947</v>
      </c>
      <c r="CP5" s="247">
        <f>CO5/BC5</f>
        <v>0.0007652733480294694</v>
      </c>
      <c r="CQ5" s="135">
        <v>154.2164375856161</v>
      </c>
      <c r="CR5" s="159">
        <f>CQ5-BD5</f>
        <v>2.438792715865986</v>
      </c>
      <c r="CS5" s="247">
        <f>CR5/BD5</f>
        <v>0.01606819448251992</v>
      </c>
      <c r="CT5" s="135">
        <v>152.9047607421213</v>
      </c>
      <c r="CU5" s="159">
        <f>CT5-BE5</f>
        <v>4.169322750601538</v>
      </c>
      <c r="CV5" s="247">
        <f>CU5/BE5</f>
        <v>0.02803180470574373</v>
      </c>
      <c r="CW5" s="135">
        <v>153.9892772178318</v>
      </c>
      <c r="CX5" s="159">
        <f>CW5-BF5</f>
        <v>2.711748007020276</v>
      </c>
      <c r="CY5" s="247">
        <f>CX5/BF5</f>
        <v>0.01792564977209101</v>
      </c>
      <c r="CZ5" s="135">
        <v>155.4216350503174</v>
      </c>
      <c r="DA5" s="159">
        <f>CZ5-BG5</f>
        <v>2.093423376537345</v>
      </c>
      <c r="DB5" s="247">
        <f>DA5/BG5</f>
        <v>0.01365321719783243</v>
      </c>
    </row>
    <row r="6" ht="17" customHeight="1">
      <c r="A6" t="s" s="61">
        <v>64</v>
      </c>
      <c r="B6" s="459">
        <v>164.011</v>
      </c>
      <c r="C6" s="65">
        <v>164.0335022891711</v>
      </c>
      <c r="D6" s="63">
        <v>163.3904431076249</v>
      </c>
      <c r="E6" s="64">
        <v>161.3958869310551</v>
      </c>
      <c r="F6" s="149">
        <v>163.0872931958473</v>
      </c>
      <c r="G6" s="65">
        <v>162.9890228646271</v>
      </c>
      <c r="H6" s="63">
        <v>163.9674039580908</v>
      </c>
      <c r="I6" s="63">
        <v>171.1949789412834</v>
      </c>
      <c r="J6" s="64">
        <v>164.2730877645598</v>
      </c>
      <c r="K6" s="149">
        <v>163.3984797497789</v>
      </c>
      <c r="L6" s="65">
        <v>171.3043801315154</v>
      </c>
      <c r="M6" s="63">
        <v>170.9690159049294</v>
      </c>
      <c r="N6" s="64">
        <v>166.4443470472778</v>
      </c>
      <c r="O6" s="149">
        <v>168.0523903733941</v>
      </c>
      <c r="P6" s="149">
        <v>163.9466236415148</v>
      </c>
      <c r="Q6" s="65">
        <v>163.1657131266369</v>
      </c>
      <c r="R6" s="63">
        <v>163.7941019327697</v>
      </c>
      <c r="S6" s="64">
        <v>164.1894379819835</v>
      </c>
      <c r="T6" s="149">
        <v>163.8508803601839</v>
      </c>
      <c r="U6" s="149">
        <v>163.910520619930</v>
      </c>
      <c r="V6" s="65">
        <v>164.7647295395134</v>
      </c>
      <c r="W6" s="63">
        <v>164.4885345320326</v>
      </c>
      <c r="X6" s="63">
        <v>160.463750148661</v>
      </c>
      <c r="Y6" s="64">
        <v>163.4662827695013</v>
      </c>
      <c r="Z6" s="65">
        <v>161.9099890230516</v>
      </c>
      <c r="AA6" s="63">
        <v>165.6942940775492</v>
      </c>
      <c r="AB6" s="63">
        <v>178.9862862836615</v>
      </c>
      <c r="AC6" s="64">
        <v>165.1797207486961</v>
      </c>
      <c r="AD6" s="149">
        <v>163.8810938333181</v>
      </c>
      <c r="AE6" s="65">
        <v>171.0380084463214</v>
      </c>
      <c r="AF6" s="63">
        <v>177.4437329962351</v>
      </c>
      <c r="AG6" s="63">
        <v>166.3091817859814</v>
      </c>
      <c r="AH6" s="64">
        <v>169.6156122677669</v>
      </c>
      <c r="AI6" s="149">
        <v>164.5582676791325</v>
      </c>
      <c r="AJ6" s="65">
        <v>163.0762767870408</v>
      </c>
      <c r="AK6" s="63">
        <v>163.9119804400978</v>
      </c>
      <c r="AL6" s="63">
        <v>163.208053001473</v>
      </c>
      <c r="AM6" s="64">
        <v>163.4101298146346</v>
      </c>
      <c r="AN6" s="65">
        <v>163.8927282882945</v>
      </c>
      <c r="AO6" s="63">
        <v>163.5826265741455</v>
      </c>
      <c r="AP6" s="63">
        <v>162.5356519159323</v>
      </c>
      <c r="AQ6" s="63">
        <v>161.7184760984105</v>
      </c>
      <c r="AR6" s="63">
        <v>162.7384690750295</v>
      </c>
      <c r="AS6" s="63">
        <v>161.9973415937887</v>
      </c>
      <c r="AT6" s="63">
        <v>163.9336524210069</v>
      </c>
      <c r="AU6" s="63">
        <v>164.8347239010706</v>
      </c>
      <c r="AV6" s="63">
        <v>163.0323717390711</v>
      </c>
      <c r="AW6" s="63">
        <v>162.8133395687155</v>
      </c>
      <c r="AX6" s="63">
        <v>169.1124304544267</v>
      </c>
      <c r="AY6" s="63">
        <v>167.973670310024</v>
      </c>
      <c r="AZ6" s="63">
        <v>164.5685657920291</v>
      </c>
      <c r="BA6" s="63">
        <v>165.9448767951321</v>
      </c>
      <c r="BB6" s="63">
        <v>163.1370760192594</v>
      </c>
      <c r="BC6" s="63">
        <v>162.8295718202911</v>
      </c>
      <c r="BD6" s="63">
        <v>163.0124860960975</v>
      </c>
      <c r="BE6" s="63">
        <v>163.1177982751781</v>
      </c>
      <c r="BF6" s="63">
        <v>163.0112153368195</v>
      </c>
      <c r="BG6" s="63">
        <v>163.0943033999935</v>
      </c>
      <c r="BH6" s="63">
        <v>-0.798424888300957</v>
      </c>
      <c r="BI6" s="420">
        <v>-0.004871630954220829</v>
      </c>
      <c r="BJ6" s="63">
        <v>164.837317099046</v>
      </c>
      <c r="BK6" s="63">
        <v>164.1590170743409</v>
      </c>
      <c r="BL6" s="63">
        <v>163.5216594408371</v>
      </c>
      <c r="BM6" s="63">
        <v>164.2565202250692</v>
      </c>
      <c r="BN6" s="63">
        <v>163.9858432999756</v>
      </c>
      <c r="BO6" s="63">
        <v>170.1083738286133</v>
      </c>
      <c r="BP6" s="63">
        <v>178.6014942649689</v>
      </c>
      <c r="BQ6" s="63">
        <v>13.76677036389836</v>
      </c>
      <c r="BR6" s="69">
        <v>0.08351863028666708</v>
      </c>
      <c r="BS6" s="63">
        <v>167.9009222045977</v>
      </c>
      <c r="BT6" s="63">
        <v>4.868550465526653</v>
      </c>
      <c r="BU6" s="69">
        <v>0.02986247708718019</v>
      </c>
      <c r="BV6" s="63">
        <v>165.1656390089172</v>
      </c>
      <c r="BW6" s="63">
        <v>6.174721407606398</v>
      </c>
      <c r="BX6" s="420">
        <v>0.03766597837855001</v>
      </c>
      <c r="BY6" s="63">
        <v>187.8687162442875</v>
      </c>
      <c r="BZ6" s="63">
        <v>18.75628578986081</v>
      </c>
      <c r="CA6" s="420">
        <v>0.1109101545017139</v>
      </c>
      <c r="CB6" s="63"/>
      <c r="CC6" s="63"/>
      <c r="CD6" s="420"/>
      <c r="CE6" s="63">
        <v>165.8408985997846</v>
      </c>
      <c r="CF6" s="63">
        <f>CE6-AZ6</f>
        <v>1.272332807755504</v>
      </c>
      <c r="CG6" s="420">
        <f>CF6/AZ6</f>
        <v>0.007731323425175828</v>
      </c>
      <c r="CH6" s="63">
        <v>174.3011204564691</v>
      </c>
      <c r="CI6" s="63">
        <f>CH6-BA6</f>
        <v>8.356243661336975</v>
      </c>
      <c r="CJ6" s="420">
        <f>CI6/BA6</f>
        <v>0.05035553867476853</v>
      </c>
      <c r="CK6" s="63">
        <v>166.2643466648253</v>
      </c>
      <c r="CL6" s="63">
        <f>CK6-BB6</f>
        <v>3.127270645565943</v>
      </c>
      <c r="CM6" s="420">
        <f>CL6/BB6</f>
        <v>0.01916958867888958</v>
      </c>
      <c r="CN6" s="63">
        <v>163.347600421676</v>
      </c>
      <c r="CO6" s="63">
        <f>CN6-BC6</f>
        <v>0.5180286013849127</v>
      </c>
      <c r="CP6" s="420">
        <f>CO6/BC6</f>
        <v>0.0031814159774162</v>
      </c>
      <c r="CQ6" s="63">
        <v>161.4980925422141</v>
      </c>
      <c r="CR6" s="63">
        <f>CQ6-BD6</f>
        <v>-1.514393553883423</v>
      </c>
      <c r="CS6" s="420">
        <f>CR6/BD6</f>
        <v>-0.00929004636485743</v>
      </c>
      <c r="CT6" s="63">
        <v>163.4892577423295</v>
      </c>
      <c r="CU6" s="63">
        <f>CT6-BE6</f>
        <v>0.3714594671513964</v>
      </c>
      <c r="CV6" s="420">
        <f>CU6/BE6</f>
        <v>0.002277246695818858</v>
      </c>
      <c r="CW6" s="63">
        <v>162.8053914723135</v>
      </c>
      <c r="CX6" s="63">
        <f>CW6-BF6</f>
        <v>-0.2058238645060442</v>
      </c>
      <c r="CY6" s="420">
        <f>CX6/BF6</f>
        <v>-0.001262636218500449</v>
      </c>
      <c r="CZ6" s="63">
        <v>165.0340092373033</v>
      </c>
      <c r="DA6" s="63">
        <f>CZ6-BG6</f>
        <v>1.939705837309759</v>
      </c>
      <c r="DB6" s="460">
        <f>DA6/BG6</f>
        <v>0.01189315504510647</v>
      </c>
    </row>
    <row r="7" ht="17" customHeight="1">
      <c r="A7" t="s" s="71">
        <v>65</v>
      </c>
      <c r="B7" s="461">
        <v>161.07</v>
      </c>
      <c r="C7" s="74">
        <v>161.9000960109426</v>
      </c>
      <c r="D7" s="44">
        <v>160.8991434777263</v>
      </c>
      <c r="E7" s="73">
        <v>158.0022411665414</v>
      </c>
      <c r="F7" s="75">
        <v>160.4933395994676</v>
      </c>
      <c r="G7" s="74">
        <v>159.096848008023</v>
      </c>
      <c r="H7" s="44">
        <v>160.802593801513</v>
      </c>
      <c r="I7" s="44">
        <v>167.6049382716049</v>
      </c>
      <c r="J7" s="73">
        <v>160.6701799515121</v>
      </c>
      <c r="K7" s="75">
        <v>160.5388923094966</v>
      </c>
      <c r="L7" s="74">
        <v>160.8837797932925</v>
      </c>
      <c r="M7" s="44">
        <v>163.5107118175536</v>
      </c>
      <c r="N7" s="73">
        <v>162.0044893633992</v>
      </c>
      <c r="O7" s="75">
        <v>162.0935592375732</v>
      </c>
      <c r="P7" s="75">
        <v>160.7122699588935</v>
      </c>
      <c r="Q7" s="74">
        <v>160.0970705494886</v>
      </c>
      <c r="R7" s="44">
        <v>160.9980659983472</v>
      </c>
      <c r="S7" s="73">
        <v>161.9002091425157</v>
      </c>
      <c r="T7" s="75">
        <v>161.24</v>
      </c>
      <c r="U7" s="75">
        <v>160.9135467375412</v>
      </c>
      <c r="V7" s="74">
        <v>162.4970698546648</v>
      </c>
      <c r="W7" s="44">
        <v>161.0998840226679</v>
      </c>
      <c r="X7" s="44">
        <v>156.5966943063878</v>
      </c>
      <c r="Y7" s="73">
        <v>160.4036954248491</v>
      </c>
      <c r="Z7" s="74">
        <v>158.1973021029693</v>
      </c>
      <c r="AA7" s="44">
        <v>160.6948838875291</v>
      </c>
      <c r="AB7" s="44">
        <v>167.5134766714171</v>
      </c>
      <c r="AC7" s="73">
        <v>160.1168538310664</v>
      </c>
      <c r="AD7" s="75">
        <v>160.3343983367393</v>
      </c>
      <c r="AE7" s="74">
        <v>160.7987182994021</v>
      </c>
      <c r="AF7" s="44">
        <v>172.2567287784679</v>
      </c>
      <c r="AG7" s="44">
        <v>161.5985894798707</v>
      </c>
      <c r="AH7" s="73">
        <v>163.6638356988385</v>
      </c>
      <c r="AI7" s="75">
        <v>160.7096022912055</v>
      </c>
      <c r="AJ7" s="74">
        <v>160.0019133263178</v>
      </c>
      <c r="AK7" s="44">
        <v>161.5026623621651</v>
      </c>
      <c r="AL7" s="44">
        <v>161.06</v>
      </c>
      <c r="AM7" s="73">
        <v>160.96</v>
      </c>
      <c r="AN7" s="74">
        <v>160.3343983367393</v>
      </c>
      <c r="AO7" s="44">
        <v>160.9369644102455</v>
      </c>
      <c r="AP7" s="44">
        <v>159.7686400694869</v>
      </c>
      <c r="AQ7" s="44">
        <v>158.5</v>
      </c>
      <c r="AR7" s="44">
        <v>159.9</v>
      </c>
      <c r="AS7" s="44">
        <v>158.5280209747647</v>
      </c>
      <c r="AT7" s="44">
        <v>159.0793142314765</v>
      </c>
      <c r="AU7" s="44">
        <v>159.27</v>
      </c>
      <c r="AV7" s="44">
        <v>158.8</v>
      </c>
      <c r="AW7" s="44">
        <v>159.6262743517815</v>
      </c>
      <c r="AX7" s="44">
        <v>161.7837813660151</v>
      </c>
      <c r="AY7" s="44">
        <v>160.6264796940448</v>
      </c>
      <c r="AZ7" s="44">
        <v>159.32</v>
      </c>
      <c r="BA7" s="44">
        <v>159.96</v>
      </c>
      <c r="BB7" s="44">
        <v>159.6590313374853</v>
      </c>
      <c r="BC7" s="44">
        <v>160.0362611543134</v>
      </c>
      <c r="BD7" s="44">
        <v>160.1910327418654</v>
      </c>
      <c r="BE7" s="44">
        <v>160.1650384284355</v>
      </c>
      <c r="BF7" s="44">
        <v>160.1413199080457</v>
      </c>
      <c r="BG7" s="44">
        <v>159.8235785674416</v>
      </c>
      <c r="BH7" s="44">
        <v>-0.5108197692977114</v>
      </c>
      <c r="BI7" s="314">
        <v>-0.00318596492453771</v>
      </c>
      <c r="BJ7" s="44">
        <v>162.5015689518115</v>
      </c>
      <c r="BK7" s="44">
        <v>161.5955704652297</v>
      </c>
      <c r="BL7" s="44">
        <v>160.6085748645902</v>
      </c>
      <c r="BM7" s="44">
        <v>161.6839188610766</v>
      </c>
      <c r="BN7" s="44">
        <v>160.4782608695652</v>
      </c>
      <c r="BO7" s="44">
        <v>160.2440699336913</v>
      </c>
      <c r="BP7" s="44">
        <v>172.8235773461904</v>
      </c>
      <c r="BQ7" s="44">
        <v>13.55357734619039</v>
      </c>
      <c r="BR7" s="79">
        <v>0.08509811857970989</v>
      </c>
      <c r="BS7" s="44">
        <v>161.8158335251815</v>
      </c>
      <c r="BT7" s="44">
        <v>3.015833525181534</v>
      </c>
      <c r="BU7" s="79">
        <v>0.01899139499484593</v>
      </c>
      <c r="BV7" s="44">
        <v>161.716241035550</v>
      </c>
      <c r="BW7" s="44">
        <v>1.164755702214819</v>
      </c>
      <c r="BX7" s="314">
        <v>0.007321855188035187</v>
      </c>
      <c r="BY7" s="44">
        <v>185.4085016581248</v>
      </c>
      <c r="BZ7" s="44">
        <v>23.62472029210969</v>
      </c>
      <c r="CA7" s="314">
        <v>0.1460265058254621</v>
      </c>
      <c r="CB7" s="44">
        <v>178.5564813757942</v>
      </c>
      <c r="CC7" s="44">
        <v>17.93000168174942</v>
      </c>
      <c r="CD7" s="314">
        <v>0.1116254413089411</v>
      </c>
      <c r="CE7" s="44">
        <v>160.559901193907</v>
      </c>
      <c r="CF7" s="44">
        <f>CE7-AZ7</f>
        <v>1.239901193906974</v>
      </c>
      <c r="CG7" s="314">
        <f>CF7/AZ7</f>
        <v>0.007782457908027704</v>
      </c>
      <c r="CH7" s="44">
        <v>169.4731204097056</v>
      </c>
      <c r="CI7" s="44">
        <f>CH7-BA7</f>
        <v>9.51312040970555</v>
      </c>
      <c r="CJ7" s="314">
        <f>CI7/BA7</f>
        <v>0.05947187052829176</v>
      </c>
      <c r="CK7" s="44">
        <v>162.6104903445184</v>
      </c>
      <c r="CL7" s="44">
        <f>CK7-BB7</f>
        <v>2.951459007033066</v>
      </c>
      <c r="CM7" s="314">
        <f>CL7/BB7</f>
        <v>0.0184860134895489</v>
      </c>
      <c r="CN7" s="44">
        <v>158.4982870194138</v>
      </c>
      <c r="CO7" s="44">
        <f>CN7-BC7</f>
        <v>-1.537974134899599</v>
      </c>
      <c r="CP7" s="314">
        <f>CO7/BC7</f>
        <v>-0.009610160371196268</v>
      </c>
      <c r="CQ7" s="44">
        <v>158.7770114942529</v>
      </c>
      <c r="CR7" s="44">
        <f>CQ7-BD7</f>
        <v>-1.414021247612538</v>
      </c>
      <c r="CS7" s="314">
        <f>CR7/BD7</f>
        <v>-0.008827093648188889</v>
      </c>
      <c r="CT7" s="44">
        <v>160.7036862680885</v>
      </c>
      <c r="CU7" s="44">
        <f>CT7-BE7</f>
        <v>0.538647839652981</v>
      </c>
      <c r="CV7" s="314">
        <f>CU7/BE7</f>
        <v>0.003363080013829972</v>
      </c>
      <c r="CW7" s="44">
        <v>159.5733359280217</v>
      </c>
      <c r="CX7" s="44">
        <f>CW7-BF7</f>
        <v>-0.5679839800239392</v>
      </c>
      <c r="CY7" s="314">
        <f>CX7/BF7</f>
        <v>-0.003546767195062959</v>
      </c>
      <c r="CZ7" s="44">
        <v>161.5247741284707</v>
      </c>
      <c r="DA7" s="44">
        <f>CZ7-BG7</f>
        <v>1.701195561029067</v>
      </c>
      <c r="DB7" s="462">
        <f>DA7/BG7</f>
        <v>0.01064420892259777</v>
      </c>
    </row>
    <row r="8" ht="17" customHeight="1">
      <c r="A8" t="s" s="71">
        <v>66</v>
      </c>
      <c r="B8" s="461">
        <v>181.29</v>
      </c>
      <c r="C8" s="74">
        <v>177.7082926193733</v>
      </c>
      <c r="D8" s="44">
        <v>178.4326825526439</v>
      </c>
      <c r="E8" s="73">
        <v>181.4923701525969</v>
      </c>
      <c r="F8" s="75">
        <v>179.0540264034506</v>
      </c>
      <c r="G8" s="74">
        <v>182.2113707708406</v>
      </c>
      <c r="H8" s="44">
        <v>182.3484656353031</v>
      </c>
      <c r="I8" s="44">
        <v>189.516129032258</v>
      </c>
      <c r="J8" s="73">
        <v>183.1170377425884</v>
      </c>
      <c r="K8" s="75">
        <v>180.2404751557294</v>
      </c>
      <c r="L8" s="74">
        <v>196.1523953225198</v>
      </c>
      <c r="M8" s="44">
        <v>197.2999349381913</v>
      </c>
      <c r="N8" s="73">
        <v>189.1105811180269</v>
      </c>
      <c r="O8" s="75">
        <v>192.5092675444203</v>
      </c>
      <c r="P8" s="75">
        <v>182.1236394315902</v>
      </c>
      <c r="Q8" s="74">
        <v>182.0824072491024</v>
      </c>
      <c r="R8" s="44">
        <v>181.4895947426068</v>
      </c>
      <c r="S8" s="73">
        <v>178.8142069908692</v>
      </c>
      <c r="T8" s="75">
        <v>180.4</v>
      </c>
      <c r="U8" s="75">
        <v>181.5208535749031</v>
      </c>
      <c r="V8" s="74">
        <v>177.5969452064951</v>
      </c>
      <c r="W8" s="44">
        <v>179.9957930164072</v>
      </c>
      <c r="X8" s="44">
        <v>181.7436137801734</v>
      </c>
      <c r="Y8" s="73">
        <v>179.6154219675633</v>
      </c>
      <c r="Z8" s="74">
        <v>182.3776533018868</v>
      </c>
      <c r="AA8" s="44">
        <v>191.8630085619649</v>
      </c>
      <c r="AB8" s="44">
        <v>242.1915002560164</v>
      </c>
      <c r="AC8" s="73">
        <v>192.6279696301739</v>
      </c>
      <c r="AD8" s="75">
        <v>182.9162222889508</v>
      </c>
      <c r="AE8" s="74">
        <v>196.2311316219594</v>
      </c>
      <c r="AF8" s="44">
        <v>197.7324875151842</v>
      </c>
      <c r="AG8" s="44">
        <v>190.5078195761126</v>
      </c>
      <c r="AH8" s="73">
        <v>193.797096389398</v>
      </c>
      <c r="AI8" s="75">
        <v>184.5599384683001</v>
      </c>
      <c r="AJ8" s="74">
        <v>181.4733979748828</v>
      </c>
      <c r="AK8" s="44">
        <v>179.2093704245974</v>
      </c>
      <c r="AL8" s="44">
        <v>172.59</v>
      </c>
      <c r="AM8" s="73">
        <v>176.86</v>
      </c>
      <c r="AN8" s="74">
        <v>182.9162222889508</v>
      </c>
      <c r="AO8" s="44">
        <v>177.4046596381622</v>
      </c>
      <c r="AP8" s="44">
        <v>178.709066992823</v>
      </c>
      <c r="AQ8" s="44">
        <v>180.99</v>
      </c>
      <c r="AR8" s="44">
        <v>178.8</v>
      </c>
      <c r="AS8" s="44">
        <v>182.1179208688906</v>
      </c>
      <c r="AT8" s="44">
        <v>182.8389243138342</v>
      </c>
      <c r="AU8" s="44">
        <v>188.2</v>
      </c>
      <c r="AV8" s="44">
        <v>183.39</v>
      </c>
      <c r="AW8" s="44">
        <v>180.152051835741</v>
      </c>
      <c r="AX8" s="44">
        <v>206.1482820976492</v>
      </c>
      <c r="AY8" s="44">
        <v>182.8459080855247</v>
      </c>
      <c r="AZ8" s="44">
        <v>189.04</v>
      </c>
      <c r="BA8" s="44">
        <v>189.89</v>
      </c>
      <c r="BB8" s="44">
        <v>181.458069451561</v>
      </c>
      <c r="BC8" s="44">
        <v>179.310846705236</v>
      </c>
      <c r="BD8" s="44">
        <v>178.6501306821093</v>
      </c>
      <c r="BE8" s="44">
        <v>177.2777466012563</v>
      </c>
      <c r="BF8" s="44">
        <v>178.176591375770</v>
      </c>
      <c r="BG8" s="44">
        <v>180.3152488409115</v>
      </c>
      <c r="BH8" s="44">
        <v>-2.600973448039298</v>
      </c>
      <c r="BI8" s="314">
        <v>-0.01421947936323864</v>
      </c>
      <c r="BJ8" s="44">
        <v>176.5307260492955</v>
      </c>
      <c r="BK8" s="44">
        <v>178.4328937160589</v>
      </c>
      <c r="BL8" s="44">
        <v>181.4786081659627</v>
      </c>
      <c r="BM8" s="44">
        <v>178.4603188848006</v>
      </c>
      <c r="BN8" s="44">
        <v>182.5325462293287</v>
      </c>
      <c r="BO8" s="44">
        <v>219.9954452288773</v>
      </c>
      <c r="BP8" s="44">
        <v>198.4813084112149</v>
      </c>
      <c r="BQ8" s="44">
        <v>10.28130841121495</v>
      </c>
      <c r="BR8" s="79">
        <v>0.05462969400220485</v>
      </c>
      <c r="BS8" s="44">
        <v>197.8995416126724</v>
      </c>
      <c r="BT8" s="44">
        <v>14.50954161267239</v>
      </c>
      <c r="BU8" s="79">
        <v>0.07911849944202189</v>
      </c>
      <c r="BV8" s="44">
        <v>183.8808320614392</v>
      </c>
      <c r="BW8" s="44">
        <v>37.15652091504305</v>
      </c>
      <c r="BX8" s="314">
        <v>0.2032199711001672</v>
      </c>
      <c r="BY8" s="44">
        <v>199.616122840691</v>
      </c>
      <c r="BZ8" s="44">
        <v>-6.532159256958181</v>
      </c>
      <c r="CA8" s="314">
        <v>-0.03168670236050767</v>
      </c>
      <c r="CB8" s="44">
        <v>198.8761568973116</v>
      </c>
      <c r="CC8" s="44">
        <v>16.03024881178686</v>
      </c>
      <c r="CD8" s="314">
        <v>0.08767080969779668</v>
      </c>
      <c r="CE8" s="44">
        <v>190.2700831024931</v>
      </c>
      <c r="CF8" s="44">
        <f>CE8-AZ8</f>
        <v>1.230083102493097</v>
      </c>
      <c r="CG8" s="314">
        <f>CF8/AZ8</f>
        <v>0.006506999061008766</v>
      </c>
      <c r="CH8" s="44">
        <v>194.4512493875551</v>
      </c>
      <c r="CI8" s="44">
        <f>CH8-BA8</f>
        <v>4.561249387555137</v>
      </c>
      <c r="CJ8" s="314">
        <f>CI8/BA8</f>
        <v>0.0240204823190012</v>
      </c>
      <c r="CK8" s="44">
        <v>185.4637166112576</v>
      </c>
      <c r="CL8" s="44">
        <f>CK8-BB8</f>
        <v>4.005647159696565</v>
      </c>
      <c r="CM8" s="314">
        <f>CL8/BB8</f>
        <v>0.02207478108746134</v>
      </c>
      <c r="CN8" s="44">
        <v>190.2873758543861</v>
      </c>
      <c r="CO8" s="44">
        <f>CN8-BC8</f>
        <v>10.97652914915017</v>
      </c>
      <c r="CP8" s="314">
        <f>CO8/BC8</f>
        <v>0.06121508737948336</v>
      </c>
      <c r="CQ8" s="44">
        <v>177.7114209790976</v>
      </c>
      <c r="CR8" s="44">
        <f>CQ8-BD8</f>
        <v>-0.9387097030117388</v>
      </c>
      <c r="CS8" s="314">
        <f>CR8/BD8</f>
        <v>-0.005254458529795772</v>
      </c>
      <c r="CT8" s="44">
        <v>176.8490022833317</v>
      </c>
      <c r="CU8" s="44">
        <f>CT8-BE8</f>
        <v>-0.4287443179246395</v>
      </c>
      <c r="CV8" s="314">
        <f>CU8/BE8</f>
        <v>-0.002418489213364139</v>
      </c>
      <c r="CW8" s="44">
        <v>180.2662573114893</v>
      </c>
      <c r="CX8" s="44">
        <f>CW8-BF8</f>
        <v>2.089665935719268</v>
      </c>
      <c r="CY8" s="314">
        <f>CX8/BF8</f>
        <v>0.01172806101847697</v>
      </c>
      <c r="CZ8" s="44">
        <v>183.6861542917833</v>
      </c>
      <c r="DA8" s="44">
        <f>CZ8-BG8</f>
        <v>3.370905450871845</v>
      </c>
      <c r="DB8" s="462">
        <f>DA8/BG8</f>
        <v>0.01869451126591034</v>
      </c>
    </row>
    <row r="9" ht="17" customHeight="1">
      <c r="A9" t="s" s="71">
        <v>127</v>
      </c>
      <c r="B9" s="461">
        <v>195.97</v>
      </c>
      <c r="C9" s="74">
        <v>195.9798994974874</v>
      </c>
      <c r="D9" s="44">
        <v>0</v>
      </c>
      <c r="E9" s="73"/>
      <c r="F9" s="75">
        <v>195.9798994974874</v>
      </c>
      <c r="G9" s="74"/>
      <c r="H9" s="44"/>
      <c r="I9" s="44"/>
      <c r="J9" s="73">
        <v>0</v>
      </c>
      <c r="K9" s="75">
        <v>195.9798994974874</v>
      </c>
      <c r="L9" s="74"/>
      <c r="M9" s="44"/>
      <c r="N9" s="73"/>
      <c r="O9" s="75"/>
      <c r="P9" s="75">
        <v>195.9798994974874</v>
      </c>
      <c r="Q9" s="74"/>
      <c r="R9" s="44"/>
      <c r="S9" s="73">
        <v>196.078431372549</v>
      </c>
      <c r="T9" s="75">
        <v>196.08</v>
      </c>
      <c r="U9" s="75">
        <v>196.0471828665568</v>
      </c>
      <c r="V9" s="74">
        <v>196.0183767228178</v>
      </c>
      <c r="W9" s="44">
        <v>196.0648148148148</v>
      </c>
      <c r="X9" s="44"/>
      <c r="Y9" s="73">
        <v>196.0473167916907</v>
      </c>
      <c r="Z9" s="74"/>
      <c r="AA9" s="44"/>
      <c r="AB9" s="44"/>
      <c r="AC9" s="73">
        <v>0</v>
      </c>
      <c r="AD9" s="75">
        <v>196.0473167916907</v>
      </c>
      <c r="AE9" s="74"/>
      <c r="AF9" s="44"/>
      <c r="AG9" s="44"/>
      <c r="AH9" s="73"/>
      <c r="AI9" s="75">
        <v>196.0473167916907</v>
      </c>
      <c r="AJ9" s="74"/>
      <c r="AK9" s="44"/>
      <c r="AL9" s="44">
        <v>195.84</v>
      </c>
      <c r="AM9" s="73">
        <v>195.84</v>
      </c>
      <c r="AN9" s="74">
        <v>196.0473167916907</v>
      </c>
      <c r="AO9" s="44">
        <v>195.9906163361058</v>
      </c>
      <c r="AP9" s="44">
        <v>0</v>
      </c>
      <c r="AQ9" s="44">
        <v>0</v>
      </c>
      <c r="AR9" s="44">
        <v>196</v>
      </c>
      <c r="AS9" s="44">
        <v>0</v>
      </c>
      <c r="AT9" s="44">
        <v>0</v>
      </c>
      <c r="AU9" s="44">
        <v>0</v>
      </c>
      <c r="AV9" s="44">
        <v>0</v>
      </c>
      <c r="AW9" s="44">
        <v>196</v>
      </c>
      <c r="AX9" s="44">
        <v>0</v>
      </c>
      <c r="AY9" s="44">
        <v>0</v>
      </c>
      <c r="AZ9" s="44">
        <v>0</v>
      </c>
      <c r="BA9" s="44">
        <v>0</v>
      </c>
      <c r="BB9" s="44">
        <v>196</v>
      </c>
      <c r="BC9" s="44">
        <v>0</v>
      </c>
      <c r="BD9" s="44">
        <v>0</v>
      </c>
      <c r="BE9" s="44">
        <v>0</v>
      </c>
      <c r="BF9" s="44">
        <v>0</v>
      </c>
      <c r="BG9" s="44">
        <v>196</v>
      </c>
      <c r="BH9" s="44">
        <v>-0.04731679169071867</v>
      </c>
      <c r="BI9" s="314">
        <v>-0.0002413539367182027</v>
      </c>
      <c r="BJ9" s="44">
        <v>196.0025789813024</v>
      </c>
      <c r="BK9" s="44">
        <v>196.0414703110274</v>
      </c>
      <c r="BL9" s="44">
        <v>0</v>
      </c>
      <c r="BM9" s="44">
        <v>196.012490992073</v>
      </c>
      <c r="BN9" s="44">
        <v>196.0132890365448</v>
      </c>
      <c r="BO9" s="44">
        <v>0</v>
      </c>
      <c r="BP9" s="44">
        <v>0</v>
      </c>
      <c r="BQ9" s="44">
        <v>0</v>
      </c>
      <c r="BR9" s="79"/>
      <c r="BS9" s="44">
        <v>196.0132890365448</v>
      </c>
      <c r="BT9" s="44">
        <v>196.0132890365448</v>
      </c>
      <c r="BU9" s="79"/>
      <c r="BV9" s="44">
        <v>196.0125448028674</v>
      </c>
      <c r="BW9" s="44">
        <v>0</v>
      </c>
      <c r="BX9" s="314"/>
      <c r="BY9" s="44"/>
      <c r="BZ9" s="44"/>
      <c r="CA9" s="314"/>
      <c r="CB9" s="44"/>
      <c r="CC9" s="44"/>
      <c r="CD9" s="314"/>
      <c r="CE9" s="44">
        <v>0</v>
      </c>
      <c r="CF9" s="44">
        <f>CE9-AZ9</f>
        <v>0</v>
      </c>
      <c r="CG9" s="314">
        <f>CF9/AZ9</f>
      </c>
      <c r="CH9" s="44">
        <v>0</v>
      </c>
      <c r="CI9" s="44">
        <f>CH9-BA9</f>
        <v>0</v>
      </c>
      <c r="CJ9" s="314">
        <f>CI9/BA9</f>
      </c>
      <c r="CK9" s="44">
        <v>196.0125448028674</v>
      </c>
      <c r="CL9" s="44">
        <f>CK9-BB9</f>
        <v>0.01254480286735316</v>
      </c>
      <c r="CM9" s="314">
        <f>CL9/BB9</f>
        <v>6.40040962620059e-05</v>
      </c>
      <c r="CN9" s="44">
        <v>0</v>
      </c>
      <c r="CO9" s="44">
        <f>CN9-BC9</f>
        <v>0</v>
      </c>
      <c r="CP9" s="314">
        <f>CO9/BC9</f>
      </c>
      <c r="CQ9" s="44">
        <v>0</v>
      </c>
      <c r="CR9" s="44">
        <f>CQ9-BD9</f>
        <v>0</v>
      </c>
      <c r="CS9" s="314">
        <f>CR9/BD9</f>
      </c>
      <c r="CT9" s="44">
        <v>196.0162969669534</v>
      </c>
      <c r="CU9" s="44">
        <f>CT9-BE9</f>
        <v>196.0162969669534</v>
      </c>
      <c r="CV9" s="314">
        <f>CU9/BE9</f>
      </c>
      <c r="CW9" s="44">
        <v>196.0162969669534</v>
      </c>
      <c r="CX9" s="44">
        <f>CW9-BF9</f>
        <v>196.0162969669534</v>
      </c>
      <c r="CY9" s="314">
        <f>CX9/BF9</f>
      </c>
      <c r="CZ9" s="44">
        <v>196.0144111686557</v>
      </c>
      <c r="DA9" s="44">
        <f>CZ9-BG9</f>
        <v>0.01441116865566983</v>
      </c>
      <c r="DB9" s="462">
        <f>DA9/BG9</f>
        <v>7.352637069219299e-05</v>
      </c>
    </row>
    <row r="10" ht="17" customHeight="1">
      <c r="A10" t="s" s="61">
        <v>67</v>
      </c>
      <c r="B10" s="459">
        <v>144.752</v>
      </c>
      <c r="C10" s="65">
        <v>140.7313281514025</v>
      </c>
      <c r="D10" s="63">
        <v>140.9679604817438</v>
      </c>
      <c r="E10" s="64">
        <v>143.0001964963195</v>
      </c>
      <c r="F10" s="149">
        <v>141.4477083828322</v>
      </c>
      <c r="G10" s="65">
        <v>145.9347120843471</v>
      </c>
      <c r="H10" s="63">
        <v>163.1137527281712</v>
      </c>
      <c r="I10" s="63">
        <v>171.9890681741605</v>
      </c>
      <c r="J10" s="64">
        <v>154.104582556799</v>
      </c>
      <c r="K10" s="149">
        <v>144.692368273849</v>
      </c>
      <c r="L10" s="65">
        <v>182.8279911444797</v>
      </c>
      <c r="M10" s="63">
        <v>164.3929593476813</v>
      </c>
      <c r="N10" s="64">
        <v>181.8530248320658</v>
      </c>
      <c r="O10" s="149">
        <v>176.3452562018147</v>
      </c>
      <c r="P10" s="149">
        <v>148.1053424775671</v>
      </c>
      <c r="Q10" s="65">
        <v>146.5074210733035</v>
      </c>
      <c r="R10" s="63">
        <v>139.9077614530792</v>
      </c>
      <c r="S10" s="64">
        <v>144.0279109850854</v>
      </c>
      <c r="T10" s="149">
        <v>143.2377006707154</v>
      </c>
      <c r="U10" s="149">
        <v>146.3408931482132</v>
      </c>
      <c r="V10" s="65">
        <v>140.7388356093242</v>
      </c>
      <c r="W10" s="63">
        <v>141.3417912955806</v>
      </c>
      <c r="X10" s="63">
        <v>142.3812110767725</v>
      </c>
      <c r="Y10" s="64">
        <v>141.3861928192262</v>
      </c>
      <c r="Z10" s="65">
        <v>142.2375821643966</v>
      </c>
      <c r="AA10" s="63">
        <v>164.1624480421809</v>
      </c>
      <c r="AB10" s="63">
        <v>172.4782331705245</v>
      </c>
      <c r="AC10" s="64">
        <v>151.4795850512036</v>
      </c>
      <c r="AD10" s="149">
        <v>143.6923635584613</v>
      </c>
      <c r="AE10" s="65">
        <v>186.2328983609518</v>
      </c>
      <c r="AF10" s="63">
        <v>186.6907557964469</v>
      </c>
      <c r="AG10" s="63">
        <v>187.6450188368554</v>
      </c>
      <c r="AH10" s="64">
        <v>186.8280494234693</v>
      </c>
      <c r="AI10" s="149">
        <v>147.5930796115539</v>
      </c>
      <c r="AJ10" s="65">
        <v>148.2807046651774</v>
      </c>
      <c r="AK10" s="63">
        <v>140.433840458670</v>
      </c>
      <c r="AL10" s="63">
        <v>140.4693493364507</v>
      </c>
      <c r="AM10" s="64">
        <v>142.078736703997</v>
      </c>
      <c r="AN10" s="65">
        <v>143.6154374963574</v>
      </c>
      <c r="AO10" s="63">
        <v>141.1077661332307</v>
      </c>
      <c r="AP10" s="63">
        <v>143.9263150729857</v>
      </c>
      <c r="AQ10" s="63">
        <v>141.9941513274114</v>
      </c>
      <c r="AR10" s="63">
        <v>142.2529279869427</v>
      </c>
      <c r="AS10" s="63">
        <v>140.6615981261759</v>
      </c>
      <c r="AT10" s="63">
        <v>162.3685594111462</v>
      </c>
      <c r="AU10" s="63">
        <v>176.23</v>
      </c>
      <c r="AV10" s="63">
        <v>151.6249097556864</v>
      </c>
      <c r="AW10" s="63">
        <v>144.6522263922951</v>
      </c>
      <c r="AX10" s="63">
        <v>181.9857627517502</v>
      </c>
      <c r="AY10" s="63">
        <v>174.7043277791314</v>
      </c>
      <c r="AZ10" s="63">
        <v>171.96</v>
      </c>
      <c r="BA10" s="63">
        <v>175.99</v>
      </c>
      <c r="BB10" s="63">
        <v>148.0421856739213</v>
      </c>
      <c r="BC10" s="63">
        <v>142.7821443571129</v>
      </c>
      <c r="BD10" s="63">
        <v>140.7702204854035</v>
      </c>
      <c r="BE10" s="63">
        <v>140.440207337183</v>
      </c>
      <c r="BF10" s="63">
        <v>141.138848877077</v>
      </c>
      <c r="BG10" s="63">
        <v>145.6773312215058</v>
      </c>
      <c r="BH10" s="63">
        <v>2.061893725148366</v>
      </c>
      <c r="BI10" s="420">
        <v>0.01435704796847248</v>
      </c>
      <c r="BJ10" s="63">
        <v>143.8787591759413</v>
      </c>
      <c r="BK10" s="63">
        <v>140.4797394776383</v>
      </c>
      <c r="BL10" s="63">
        <v>140.5034713882967</v>
      </c>
      <c r="BM10" s="63">
        <v>141.8417295938858</v>
      </c>
      <c r="BN10" s="63">
        <v>146.4830204981866</v>
      </c>
      <c r="BO10" s="63">
        <v>175.1675991322361</v>
      </c>
      <c r="BP10" s="63">
        <v>177.9004227336778</v>
      </c>
      <c r="BQ10" s="63">
        <v>1.67042273367781</v>
      </c>
      <c r="BR10" s="69">
        <v>0.009478651385563244</v>
      </c>
      <c r="BS10" s="63">
        <v>158.1501174038658</v>
      </c>
      <c r="BT10" s="63">
        <v>6.525207648179418</v>
      </c>
      <c r="BU10" s="69">
        <v>0.04303519559347802</v>
      </c>
      <c r="BV10" s="63">
        <v>145.4747748687459</v>
      </c>
      <c r="BW10" s="63">
        <v>12.79903972108994</v>
      </c>
      <c r="BX10" s="420">
        <v>0.07882708184089071</v>
      </c>
      <c r="BY10" s="63">
        <v>187.3353202885405</v>
      </c>
      <c r="BZ10" s="63">
        <v>5.349557536790229</v>
      </c>
      <c r="CA10" s="420">
        <v>0.02939547278809743</v>
      </c>
      <c r="CB10" s="63"/>
      <c r="CC10" s="63"/>
      <c r="CD10" s="420"/>
      <c r="CE10" s="63">
        <v>186.467149279247</v>
      </c>
      <c r="CF10" s="63">
        <f>CE10-AZ10</f>
        <v>14.50714927924696</v>
      </c>
      <c r="CG10" s="420">
        <f>CF10/AZ10</f>
        <v>0.08436351057947755</v>
      </c>
      <c r="CH10" s="63">
        <v>188.0059796777618</v>
      </c>
      <c r="CI10" s="63">
        <f>CH10-BA10</f>
        <v>12.01597967776181</v>
      </c>
      <c r="CJ10" s="420">
        <f>CI10/BA10</f>
        <v>0.06827649115155296</v>
      </c>
      <c r="CK10" s="63">
        <v>149.5853324529529</v>
      </c>
      <c r="CL10" s="63">
        <f>CK10-BB10</f>
        <v>1.543146779031616</v>
      </c>
      <c r="CM10" s="420">
        <f>CL10/BB10</f>
        <v>0.01042369627283511</v>
      </c>
      <c r="CN10" s="63">
        <v>146.6641411565865</v>
      </c>
      <c r="CO10" s="63">
        <f>CN10-BC10</f>
        <v>3.881996799473626</v>
      </c>
      <c r="CP10" s="420">
        <f>CO10/BC10</f>
        <v>0.02718825114269437</v>
      </c>
      <c r="CQ10" s="63">
        <v>142.516327314637</v>
      </c>
      <c r="CR10" s="63">
        <f>CQ10-BD10</f>
        <v>1.746106829233412</v>
      </c>
      <c r="CS10" s="420">
        <f>CR10/BD10</f>
        <v>0.01240395037538828</v>
      </c>
      <c r="CT10" s="63">
        <v>141.9136925394451</v>
      </c>
      <c r="CU10" s="63">
        <f>CT10-BE10</f>
        <v>1.473485202262083</v>
      </c>
      <c r="CV10" s="420">
        <f>CU10/BE10</f>
        <v>0.01049190420749231</v>
      </c>
      <c r="CW10" s="63">
        <v>143.249123129038</v>
      </c>
      <c r="CX10" s="63">
        <f>CW10-BF10</f>
        <v>2.110274251961073</v>
      </c>
      <c r="CY10" s="420">
        <f>CX10/BF10</f>
        <v>0.01495176040297019</v>
      </c>
      <c r="CZ10" s="63">
        <v>147.226137085995</v>
      </c>
      <c r="DA10" s="63">
        <f>CZ10-BG10</f>
        <v>1.548805864489168</v>
      </c>
      <c r="DB10" s="460">
        <f>DA10/BG10</f>
        <v>0.01063175616619563</v>
      </c>
    </row>
    <row r="11" ht="17" customHeight="1">
      <c r="A11" t="s" s="71">
        <v>68</v>
      </c>
      <c r="B11" s="461">
        <v>169.83</v>
      </c>
      <c r="C11" s="74">
        <v>168.9301882296879</v>
      </c>
      <c r="D11" s="44">
        <v>169.333093654503</v>
      </c>
      <c r="E11" s="73">
        <v>182.0834549168369</v>
      </c>
      <c r="F11" s="75">
        <v>172.8006870472207</v>
      </c>
      <c r="G11" s="74">
        <v>260.4885174064757</v>
      </c>
      <c r="H11" s="44">
        <v>351.1154219204656</v>
      </c>
      <c r="I11" s="44">
        <v>0</v>
      </c>
      <c r="J11" s="73">
        <v>267.4853976336678</v>
      </c>
      <c r="K11" s="75">
        <v>187.5810957719149</v>
      </c>
      <c r="L11" s="74">
        <v>0</v>
      </c>
      <c r="M11" s="44">
        <v>0</v>
      </c>
      <c r="N11" s="73">
        <v>391.9597989949748</v>
      </c>
      <c r="O11" s="75">
        <v>391.9597989949748</v>
      </c>
      <c r="P11" s="75">
        <v>188.055419494787</v>
      </c>
      <c r="Q11" s="74">
        <v>200.2041163463174</v>
      </c>
      <c r="R11" s="44">
        <v>175.617858760759</v>
      </c>
      <c r="S11" s="73">
        <v>167.4636138354682</v>
      </c>
      <c r="T11" s="75">
        <v>176.54</v>
      </c>
      <c r="U11" s="75">
        <v>183.3020027119202</v>
      </c>
      <c r="V11" s="74">
        <v>168.7609991046343</v>
      </c>
      <c r="W11" s="44">
        <v>171.0932674490426</v>
      </c>
      <c r="X11" s="44">
        <v>170.860799692056</v>
      </c>
      <c r="Y11" s="73">
        <v>170.076888057059</v>
      </c>
      <c r="Z11" s="74">
        <v>184.4087549744173</v>
      </c>
      <c r="AA11" s="44">
        <v>198.4635083226632</v>
      </c>
      <c r="AB11" s="44">
        <v>0</v>
      </c>
      <c r="AC11" s="73">
        <v>185.1477815929442</v>
      </c>
      <c r="AD11" s="75">
        <v>172.4600496119409</v>
      </c>
      <c r="AE11" s="74">
        <v>0</v>
      </c>
      <c r="AF11" s="44">
        <v>0</v>
      </c>
      <c r="AG11" s="44">
        <v>0</v>
      </c>
      <c r="AH11" s="73"/>
      <c r="AI11" s="75">
        <v>172.4600496119409</v>
      </c>
      <c r="AJ11" s="74">
        <v>185.9687264821473</v>
      </c>
      <c r="AK11" s="44">
        <v>167.8557466770915</v>
      </c>
      <c r="AL11" s="44">
        <v>170.69</v>
      </c>
      <c r="AM11" s="73">
        <v>172.72</v>
      </c>
      <c r="AN11" s="74">
        <v>172.4600496119409</v>
      </c>
      <c r="AO11" s="44">
        <v>173.9673791136604</v>
      </c>
      <c r="AP11" s="44">
        <v>180.2113123609787</v>
      </c>
      <c r="AQ11" s="44">
        <v>181.09</v>
      </c>
      <c r="AR11" s="44">
        <v>178</v>
      </c>
      <c r="AS11" s="44">
        <v>182.9003090305597</v>
      </c>
      <c r="AT11" s="44">
        <v>211.2676056338028</v>
      </c>
      <c r="AU11" s="44">
        <v>0</v>
      </c>
      <c r="AV11" s="44">
        <v>185.42</v>
      </c>
      <c r="AW11" s="44">
        <v>179.454215055082</v>
      </c>
      <c r="AX11" s="44">
        <v>0</v>
      </c>
      <c r="AY11" s="44">
        <v>0</v>
      </c>
      <c r="AZ11" s="44">
        <v>0</v>
      </c>
      <c r="BA11" s="44">
        <v>0</v>
      </c>
      <c r="BB11" s="44">
        <v>179.454215055082</v>
      </c>
      <c r="BC11" s="44">
        <v>179.6795294964892</v>
      </c>
      <c r="BD11" s="44">
        <v>173.5483269643024</v>
      </c>
      <c r="BE11" s="44">
        <v>172.6781968847781</v>
      </c>
      <c r="BF11" s="44">
        <v>174.6919826200821</v>
      </c>
      <c r="BG11" s="44">
        <v>177.5073004640793</v>
      </c>
      <c r="BH11" s="44">
        <v>5.047250852138376</v>
      </c>
      <c r="BI11" s="314">
        <v>0.02926620317862239</v>
      </c>
      <c r="BJ11" s="44">
        <v>170.8154506437768</v>
      </c>
      <c r="BK11" s="44">
        <v>170.8369943079803</v>
      </c>
      <c r="BL11" s="44">
        <v>179.7329215116279</v>
      </c>
      <c r="BM11" s="44">
        <v>173.2518282949526</v>
      </c>
      <c r="BN11" s="44">
        <v>189.4119511808528</v>
      </c>
      <c r="BO11" s="44">
        <v>0</v>
      </c>
      <c r="BP11" s="44">
        <v>0</v>
      </c>
      <c r="BQ11" s="44">
        <v>0</v>
      </c>
      <c r="BR11" s="79"/>
      <c r="BS11" s="44">
        <v>189.4119511808528</v>
      </c>
      <c r="BT11" s="44">
        <v>3.991951180852766</v>
      </c>
      <c r="BU11" s="79">
        <v>0.02152923730370384</v>
      </c>
      <c r="BV11" s="44">
        <v>175.4342777022616</v>
      </c>
      <c r="BW11" s="24"/>
      <c r="BX11" s="314"/>
      <c r="BY11" s="44"/>
      <c r="BZ11" s="44"/>
      <c r="CA11" s="314"/>
      <c r="CB11" s="44"/>
      <c r="CC11" s="44"/>
      <c r="CD11" s="314"/>
      <c r="CE11" s="44">
        <v>0</v>
      </c>
      <c r="CF11" s="44">
        <f>CE11-AZ11</f>
        <v>0</v>
      </c>
      <c r="CG11" s="314">
        <f>CF11/AZ11</f>
      </c>
      <c r="CH11" s="44">
        <v>0</v>
      </c>
      <c r="CI11" s="44">
        <f>CH11-BA11</f>
        <v>0</v>
      </c>
      <c r="CJ11" s="314">
        <f>CI11/BA11</f>
      </c>
      <c r="CK11" s="44">
        <v>175.4342777022616</v>
      </c>
      <c r="CL11" s="44">
        <f>CK11-BB11</f>
        <v>-4.019937352820449</v>
      </c>
      <c r="CM11" s="314">
        <f>CL11/BB11</f>
        <v>-0.02240090795073585</v>
      </c>
      <c r="CN11" s="44">
        <v>191.1922025436824</v>
      </c>
      <c r="CO11" s="44">
        <f>CN11-BC11</f>
        <v>11.51267304719315</v>
      </c>
      <c r="CP11" s="314">
        <f>CO11/BC11</f>
        <v>0.06407337040259833</v>
      </c>
      <c r="CQ11" s="44">
        <v>180.1706248558912</v>
      </c>
      <c r="CR11" s="44">
        <f>CQ11-BD11</f>
        <v>6.622297891588829</v>
      </c>
      <c r="CS11" s="314">
        <f>CR11/BD11</f>
        <v>0.03815823527328494</v>
      </c>
      <c r="CT11" s="44">
        <v>165.2596893142947</v>
      </c>
      <c r="CU11" s="44">
        <f>CT11-BE11</f>
        <v>-7.418507570483371</v>
      </c>
      <c r="CV11" s="314">
        <f>CU11/BE11</f>
        <v>-0.04296146070736118</v>
      </c>
      <c r="CW11" s="44">
        <v>176.0543367056951</v>
      </c>
      <c r="CX11" s="44">
        <f>CW11-BF11</f>
        <v>1.362354085612992</v>
      </c>
      <c r="CY11" s="314">
        <f>CX11/BF11</f>
        <v>0.007798606811715121</v>
      </c>
      <c r="CZ11" s="44">
        <v>175.7006721324486</v>
      </c>
      <c r="DA11" s="44">
        <f>CZ11-BG11</f>
        <v>-1.806628331630691</v>
      </c>
      <c r="DB11" s="462">
        <f>DA11/BG11</f>
        <v>-0.01017776917854871</v>
      </c>
    </row>
    <row r="12" ht="17" customHeight="1">
      <c r="A12" t="s" s="71">
        <v>69</v>
      </c>
      <c r="B12" s="461">
        <v>142.97</v>
      </c>
      <c r="C12" s="74">
        <v>138.2982472628166</v>
      </c>
      <c r="D12" s="44">
        <v>138.7282211419041</v>
      </c>
      <c r="E12" s="73">
        <v>139.7076296533019</v>
      </c>
      <c r="F12" s="75">
        <v>138.8351531660472</v>
      </c>
      <c r="G12" s="74">
        <v>138.3024162372876</v>
      </c>
      <c r="H12" s="44">
        <v>160.4149262043999</v>
      </c>
      <c r="I12" s="44">
        <v>171.9890681741605</v>
      </c>
      <c r="J12" s="73">
        <v>149.2235629386297</v>
      </c>
      <c r="K12" s="75">
        <v>141.5740039555355</v>
      </c>
      <c r="L12" s="74">
        <v>182.8279911444797</v>
      </c>
      <c r="M12" s="44">
        <v>164.3929593476812</v>
      </c>
      <c r="N12" s="73">
        <v>181.0061975938753</v>
      </c>
      <c r="O12" s="75">
        <v>176.0635958434261</v>
      </c>
      <c r="P12" s="75">
        <v>145.527633048289</v>
      </c>
      <c r="Q12" s="74">
        <v>142.7717722515102</v>
      </c>
      <c r="R12" s="44">
        <v>137.0003360462924</v>
      </c>
      <c r="S12" s="73">
        <v>141.999734190368</v>
      </c>
      <c r="T12" s="75">
        <v>140.54</v>
      </c>
      <c r="U12" s="75">
        <v>143.7373610097419</v>
      </c>
      <c r="V12" s="74">
        <v>138.2988733174363</v>
      </c>
      <c r="W12" s="44">
        <v>138.8343007366147</v>
      </c>
      <c r="X12" s="44">
        <v>140.079636657749</v>
      </c>
      <c r="Y12" s="73">
        <v>138.9636058631261</v>
      </c>
      <c r="Z12" s="74">
        <v>138.899358155809</v>
      </c>
      <c r="AA12" s="44">
        <v>163.723627309658</v>
      </c>
      <c r="AB12" s="44">
        <v>172.4782331705245</v>
      </c>
      <c r="AC12" s="73">
        <v>149.7305067731815</v>
      </c>
      <c r="AD12" s="75">
        <v>141.4818668787078</v>
      </c>
      <c r="AE12" s="74">
        <v>186.2328983609518</v>
      </c>
      <c r="AF12" s="44">
        <v>186.6907557964469</v>
      </c>
      <c r="AG12" s="44">
        <v>187.6450188368554</v>
      </c>
      <c r="AH12" s="73">
        <v>186.8280494234693</v>
      </c>
      <c r="AI12" s="75">
        <v>145.8670940748837</v>
      </c>
      <c r="AJ12" s="74">
        <v>145.4063085930026</v>
      </c>
      <c r="AK12" s="44">
        <v>138.1466325382722</v>
      </c>
      <c r="AL12" s="44">
        <v>137.93</v>
      </c>
      <c r="AM12" s="73">
        <v>139.56</v>
      </c>
      <c r="AN12" s="74">
        <v>141.4818668787078</v>
      </c>
      <c r="AO12" s="44">
        <v>138.3090795952009</v>
      </c>
      <c r="AP12" s="44">
        <v>140.8612324602903</v>
      </c>
      <c r="AQ12" s="44">
        <v>138.6</v>
      </c>
      <c r="AR12" s="44">
        <v>139.2</v>
      </c>
      <c r="AS12" s="44">
        <v>136.7946770052916</v>
      </c>
      <c r="AT12" s="44">
        <v>161.2482521243412</v>
      </c>
      <c r="AU12" s="44">
        <v>176.23</v>
      </c>
      <c r="AV12" s="44">
        <v>149.63</v>
      </c>
      <c r="AW12" s="44">
        <v>141.9193192918144</v>
      </c>
      <c r="AX12" s="44">
        <v>181.9857627517502</v>
      </c>
      <c r="AY12" s="44">
        <v>174.7043277791314</v>
      </c>
      <c r="AZ12" s="44">
        <v>171.96</v>
      </c>
      <c r="BA12" s="44">
        <v>175.99</v>
      </c>
      <c r="BB12" s="44">
        <v>145.8608479972068</v>
      </c>
      <c r="BC12" s="44">
        <v>139.4287147991993</v>
      </c>
      <c r="BD12" s="44">
        <v>137.6962343973987</v>
      </c>
      <c r="BE12" s="44">
        <v>137.408948506804</v>
      </c>
      <c r="BF12" s="44">
        <v>138.0133397648076</v>
      </c>
      <c r="BG12" s="44">
        <v>143.2114387416783</v>
      </c>
      <c r="BH12" s="44">
        <v>1.729571862970488</v>
      </c>
      <c r="BI12" s="314">
        <v>0.01222468929147813</v>
      </c>
      <c r="BJ12" s="44">
        <v>141.4947159931084</v>
      </c>
      <c r="BK12" s="44">
        <v>137.8990065633718</v>
      </c>
      <c r="BL12" s="44">
        <v>137.0296631473102</v>
      </c>
      <c r="BM12" s="44">
        <v>139.097902846253</v>
      </c>
      <c r="BN12" s="44">
        <v>143.165952235150</v>
      </c>
      <c r="BO12" s="44">
        <v>175.1675991322361</v>
      </c>
      <c r="BP12" s="44">
        <v>177.9004227336778</v>
      </c>
      <c r="BQ12" s="44">
        <v>1.67042273367781</v>
      </c>
      <c r="BR12" s="79">
        <v>0.009478651385563244</v>
      </c>
      <c r="BS12" s="44">
        <v>156.7193683057493</v>
      </c>
      <c r="BT12" s="44">
        <v>7.089368305749304</v>
      </c>
      <c r="BU12" s="79">
        <v>0.04737932437177908</v>
      </c>
      <c r="BV12" s="44">
        <v>143.143734166990</v>
      </c>
      <c r="BW12" s="44">
        <v>13.91934700789494</v>
      </c>
      <c r="BX12" s="314">
        <v>0.08632246752765727</v>
      </c>
      <c r="BY12" s="44">
        <v>187.3353202885405</v>
      </c>
      <c r="BZ12" s="44">
        <v>5.349557536790229</v>
      </c>
      <c r="CA12" s="314">
        <v>0.02939547278809743</v>
      </c>
      <c r="CB12" s="44">
        <v>190.327334434868</v>
      </c>
      <c r="CC12" s="44">
        <v>15.62300665573659</v>
      </c>
      <c r="CD12" s="314">
        <v>0.0894254129496314</v>
      </c>
      <c r="CE12" s="44">
        <v>186.467149279247</v>
      </c>
      <c r="CF12" s="44">
        <f>CE12-AZ12</f>
        <v>14.50714927924696</v>
      </c>
      <c r="CG12" s="314">
        <f>CF12/AZ12</f>
        <v>0.08436351057947755</v>
      </c>
      <c r="CH12" s="44">
        <v>188.0059796777618</v>
      </c>
      <c r="CI12" s="44">
        <f>CH12-BA12</f>
        <v>12.01597967776181</v>
      </c>
      <c r="CJ12" s="314">
        <f>CI12/BA12</f>
        <v>0.06827649115155296</v>
      </c>
      <c r="CK12" s="44">
        <v>147.7820595049739</v>
      </c>
      <c r="CL12" s="44">
        <f>CK12-BB12</f>
        <v>1.92121150776714</v>
      </c>
      <c r="CM12" s="314">
        <f>CL12/BB12</f>
        <v>0.01317153666763223</v>
      </c>
      <c r="CN12" s="44">
        <v>142.7014962474811</v>
      </c>
      <c r="CO12" s="44">
        <f>CN12-BC12</f>
        <v>3.272781448281819</v>
      </c>
      <c r="CP12" s="314">
        <f>CO12/BC12</f>
        <v>0.02347279362787768</v>
      </c>
      <c r="CQ12" s="44">
        <v>139.0943570186283</v>
      </c>
      <c r="CR12" s="44">
        <f>CQ12-BD12</f>
        <v>1.398122621229646</v>
      </c>
      <c r="CS12" s="314">
        <f>CR12/BD12</f>
        <v>0.01015367360878286</v>
      </c>
      <c r="CT12" s="44">
        <v>139.7992797719373</v>
      </c>
      <c r="CU12" s="44">
        <f>CT12-BE12</f>
        <v>2.390331265133256</v>
      </c>
      <c r="CV12" s="314">
        <f>CU12/BE12</f>
        <v>0.01739574671888924</v>
      </c>
      <c r="CW12" s="44">
        <v>140.2874329235518</v>
      </c>
      <c r="CX12" s="44">
        <f>CW12-BF12</f>
        <v>2.274093158744165</v>
      </c>
      <c r="CY12" s="314">
        <f>CX12/BF12</f>
        <v>0.016477343151173</v>
      </c>
      <c r="CZ12" s="44">
        <v>145.0247403723988</v>
      </c>
      <c r="DA12" s="44">
        <f>CZ12-BG12</f>
        <v>1.813301630720417</v>
      </c>
      <c r="DB12" s="462">
        <f>DA12/BG12</f>
        <v>0.01266170947413782</v>
      </c>
    </row>
    <row r="13" ht="17" customHeight="1">
      <c r="A13" t="s" s="61">
        <v>70</v>
      </c>
      <c r="B13" s="459">
        <v>142.071</v>
      </c>
      <c r="C13" s="65">
        <v>142.0503617536432</v>
      </c>
      <c r="D13" s="63">
        <v>141.7525065402282</v>
      </c>
      <c r="E13" s="64">
        <v>142.4920782975121</v>
      </c>
      <c r="F13" s="149">
        <v>141.0910091555039</v>
      </c>
      <c r="G13" s="65">
        <v>144.8784940379817</v>
      </c>
      <c r="H13" s="63">
        <v>160.7367014319117</v>
      </c>
      <c r="I13" s="63">
        <v>169.4357981842218</v>
      </c>
      <c r="J13" s="64">
        <v>151.7743244922441</v>
      </c>
      <c r="K13" s="149">
        <v>143.8348314005063</v>
      </c>
      <c r="L13" s="65">
        <v>171.3055892022842</v>
      </c>
      <c r="M13" s="63">
        <v>174.286762955321</v>
      </c>
      <c r="N13" s="64">
        <v>169.3305937060668</v>
      </c>
      <c r="O13" s="149">
        <v>157.4629744883734</v>
      </c>
      <c r="P13" s="149">
        <v>145.0725414632759</v>
      </c>
      <c r="Q13" s="65">
        <v>149.7583127411453</v>
      </c>
      <c r="R13" s="63">
        <v>144.3146377392546</v>
      </c>
      <c r="S13" s="64">
        <v>141.5531477327478</v>
      </c>
      <c r="T13" s="149">
        <v>143.4090998300538</v>
      </c>
      <c r="U13" s="149">
        <v>144.4763864424433</v>
      </c>
      <c r="V13" s="65">
        <v>142.6412758605099</v>
      </c>
      <c r="W13" s="63">
        <v>145.042263054896</v>
      </c>
      <c r="X13" s="63">
        <v>143.6380260394073</v>
      </c>
      <c r="Y13" s="64">
        <v>143.3888537863327</v>
      </c>
      <c r="Z13" s="65">
        <v>148.8845088398949</v>
      </c>
      <c r="AA13" s="63">
        <v>169.5045631945045</v>
      </c>
      <c r="AB13" s="63">
        <v>171.7332075646494</v>
      </c>
      <c r="AC13" s="64">
        <v>156.5195067105063</v>
      </c>
      <c r="AD13" s="149">
        <v>146.3617841632486</v>
      </c>
      <c r="AE13" s="65">
        <v>173.6697518751571</v>
      </c>
      <c r="AF13" s="63">
        <v>178.3954800190469</v>
      </c>
      <c r="AG13" s="63">
        <v>168.6870145465047</v>
      </c>
      <c r="AH13" s="64">
        <v>173.2757342820236</v>
      </c>
      <c r="AI13" s="149">
        <v>148.7909907139904</v>
      </c>
      <c r="AJ13" s="65">
        <v>149.0942364462261</v>
      </c>
      <c r="AK13" s="63">
        <v>145.6934096338559</v>
      </c>
      <c r="AL13" s="63">
        <v>144.087086753309</v>
      </c>
      <c r="AM13" s="64">
        <v>145.6537898999851</v>
      </c>
      <c r="AN13" s="65">
        <v>146.1553180874835</v>
      </c>
      <c r="AO13" s="63">
        <v>141.4224320822492</v>
      </c>
      <c r="AP13" s="63">
        <v>141.0317032818863</v>
      </c>
      <c r="AQ13" s="63">
        <v>142.7458068000425</v>
      </c>
      <c r="AR13" s="63">
        <v>141.6394014255972</v>
      </c>
      <c r="AS13" s="63">
        <v>146.6318773630404</v>
      </c>
      <c r="AT13" s="63">
        <v>163.0799747696242</v>
      </c>
      <c r="AU13" s="63">
        <v>168.0360679801172</v>
      </c>
      <c r="AV13" s="63">
        <v>153.9237348719612</v>
      </c>
      <c r="AW13" s="63">
        <v>144.6815916791173</v>
      </c>
      <c r="AX13" s="63">
        <v>170.2151248131904</v>
      </c>
      <c r="AY13" s="63">
        <v>175.7609436059226</v>
      </c>
      <c r="AZ13" s="63">
        <v>162.0659615139747</v>
      </c>
      <c r="BA13" s="63">
        <v>169.0583640330136</v>
      </c>
      <c r="BB13" s="63">
        <v>146.839713427510</v>
      </c>
      <c r="BC13" s="63">
        <v>149.4806594564578</v>
      </c>
      <c r="BD13" s="63">
        <v>143.3438003490359</v>
      </c>
      <c r="BE13" s="63">
        <v>142.0838285665105</v>
      </c>
      <c r="BF13" s="63">
        <v>144.1268693739864</v>
      </c>
      <c r="BG13" s="63">
        <v>145.9152873143407</v>
      </c>
      <c r="BH13" s="63">
        <v>-0.2400307731427915</v>
      </c>
      <c r="BI13" s="420">
        <v>-0.001642299276438997</v>
      </c>
      <c r="BJ13" s="63">
        <v>142.4844074941584</v>
      </c>
      <c r="BK13" s="63">
        <v>142.8600922640007</v>
      </c>
      <c r="BL13" s="63">
        <v>145.6667355188999</v>
      </c>
      <c r="BM13" s="63">
        <v>143.4627932360397</v>
      </c>
      <c r="BN13" s="63">
        <v>147.2542026274065</v>
      </c>
      <c r="BO13" s="63">
        <v>166.3847987736019</v>
      </c>
      <c r="BP13" s="63">
        <v>172.5149240459181</v>
      </c>
      <c r="BQ13" s="63">
        <v>4.478856065800926</v>
      </c>
      <c r="BR13" s="69">
        <v>0.02665413514871632</v>
      </c>
      <c r="BS13" s="63">
        <v>156.503188529689</v>
      </c>
      <c r="BT13" s="63">
        <v>2.579453657727782</v>
      </c>
      <c r="BU13" s="69">
        <v>0.01675799810778666</v>
      </c>
      <c r="BV13" s="63">
        <v>146.4465020079047</v>
      </c>
      <c r="BW13" s="63">
        <v>3.304824003977728</v>
      </c>
      <c r="BX13" s="420">
        <v>0.02026505098891707</v>
      </c>
      <c r="BY13" s="63">
        <v>177.0810315982197</v>
      </c>
      <c r="BZ13" s="63">
        <v>6.86590678502921</v>
      </c>
      <c r="CA13" s="420">
        <v>0.04033664336564968</v>
      </c>
      <c r="CB13" s="63">
        <v>176.0640282466853</v>
      </c>
      <c r="CC13" s="63">
        <v>0.3030846407626484</v>
      </c>
      <c r="CD13" s="420">
        <v>0.001724414050952076</v>
      </c>
      <c r="CE13" s="63">
        <v>177.2091087910425</v>
      </c>
      <c r="CF13" s="63">
        <f>CE13-AZ13</f>
        <v>15.14314727706781</v>
      </c>
      <c r="CG13" s="420">
        <f>CF13/AZ13</f>
        <v>0.0934381725539699</v>
      </c>
      <c r="CH13" s="63">
        <v>176.8238946811828</v>
      </c>
      <c r="CI13" s="63">
        <f>CH13-BA13</f>
        <v>7.765530648169232</v>
      </c>
      <c r="CJ13" s="420">
        <f>CI13/BA13</f>
        <v>0.04593402220935242</v>
      </c>
      <c r="CK13" s="63">
        <v>149.3911350269263</v>
      </c>
      <c r="CL13" s="63">
        <f>CK13-BB13</f>
        <v>2.551421599416301</v>
      </c>
      <c r="CM13" s="420">
        <f>CL13/BB13</f>
        <v>0.01737555556232991</v>
      </c>
      <c r="CN13" s="63">
        <v>149.2779365201946</v>
      </c>
      <c r="CO13" s="63">
        <f>CN13-BC13</f>
        <v>-0.2027229362631999</v>
      </c>
      <c r="CP13" s="420">
        <f>CO13/BC13</f>
        <v>-0.001356181709395328</v>
      </c>
      <c r="CQ13" s="63">
        <v>148.1567325197222</v>
      </c>
      <c r="CR13" s="63">
        <f>CQ13-BD13</f>
        <v>4.81293217068631</v>
      </c>
      <c r="CS13" s="420">
        <f>CR13/BD13</f>
        <v>0.03357614461851179</v>
      </c>
      <c r="CT13" s="63">
        <v>147.8626451282767</v>
      </c>
      <c r="CU13" s="63">
        <f>CT13-BE13</f>
        <v>5.778816561766149</v>
      </c>
      <c r="CV13" s="420">
        <f>CU13/BE13</f>
        <v>0.04067188095977468</v>
      </c>
      <c r="CW13" s="63">
        <v>148.2673185214204</v>
      </c>
      <c r="CX13" s="63">
        <f>CW13-BF13</f>
        <v>4.140449147434026</v>
      </c>
      <c r="CY13" s="420">
        <f>CX13/BF13</f>
        <v>0.02872780880774019</v>
      </c>
      <c r="CZ13" s="63">
        <v>148.977526470775</v>
      </c>
      <c r="DA13" s="63">
        <f>CZ13-BG13</f>
        <v>3.062239156434373</v>
      </c>
      <c r="DB13" s="460">
        <f>DA13/BG13</f>
        <v>0.02098641761803538</v>
      </c>
    </row>
    <row r="14" ht="17" customHeight="1">
      <c r="A14" t="s" s="71">
        <v>71</v>
      </c>
      <c r="B14" s="461">
        <v>144.15</v>
      </c>
      <c r="C14" s="74">
        <v>139.9992621801756</v>
      </c>
      <c r="D14" s="44">
        <v>140.6009147651176</v>
      </c>
      <c r="E14" s="73">
        <v>140.9992024011922</v>
      </c>
      <c r="F14" s="75">
        <v>140.4888369526201</v>
      </c>
      <c r="G14" s="74">
        <v>142.2390424955169</v>
      </c>
      <c r="H14" s="44">
        <v>158.6007005595378</v>
      </c>
      <c r="I14" s="44">
        <v>164.1877949618976</v>
      </c>
      <c r="J14" s="73">
        <v>150.8881058869104</v>
      </c>
      <c r="K14" s="75">
        <v>143.5983809940271</v>
      </c>
      <c r="L14" s="74">
        <v>167.9951503895166</v>
      </c>
      <c r="M14" s="44">
        <v>192.2242684673624</v>
      </c>
      <c r="N14" s="73">
        <v>173.3419914480697</v>
      </c>
      <c r="O14" s="75">
        <v>175.7851370775066</v>
      </c>
      <c r="P14" s="75">
        <v>146.925615875663</v>
      </c>
      <c r="Q14" s="74">
        <v>145.2692250641012</v>
      </c>
      <c r="R14" s="44">
        <v>141.5020330751879</v>
      </c>
      <c r="S14" s="73">
        <v>141.0408042578356</v>
      </c>
      <c r="T14" s="75">
        <v>142.14</v>
      </c>
      <c r="U14" s="75">
        <v>145.2771350147633</v>
      </c>
      <c r="V14" s="74">
        <v>140.9998637898542</v>
      </c>
      <c r="W14" s="44">
        <v>140.8007135435344</v>
      </c>
      <c r="X14" s="44">
        <v>141.7594852149255</v>
      </c>
      <c r="Y14" s="73">
        <v>141.1482513871561</v>
      </c>
      <c r="Z14" s="74">
        <v>148.1000582966771</v>
      </c>
      <c r="AA14" s="44">
        <v>161.1484384064468</v>
      </c>
      <c r="AB14" s="44">
        <v>170.3220325893891</v>
      </c>
      <c r="AC14" s="73">
        <v>154.886904666485</v>
      </c>
      <c r="AD14" s="75">
        <v>144.615363276525</v>
      </c>
      <c r="AE14" s="74">
        <v>179.218989280245</v>
      </c>
      <c r="AF14" s="44">
        <v>197.4040945285315</v>
      </c>
      <c r="AG14" s="44">
        <v>172.0005806817732</v>
      </c>
      <c r="AH14" s="73">
        <v>180.8414397922476</v>
      </c>
      <c r="AI14" s="75">
        <v>148.1641736657149</v>
      </c>
      <c r="AJ14" s="74">
        <v>147.5007333646771</v>
      </c>
      <c r="AK14" s="44">
        <v>145.1104557020587</v>
      </c>
      <c r="AL14" s="44">
        <v>144.13</v>
      </c>
      <c r="AM14" s="73">
        <v>145.23</v>
      </c>
      <c r="AN14" s="74">
        <v>144.615363276525</v>
      </c>
      <c r="AO14" s="106">
        <v>138.4347771020797</v>
      </c>
      <c r="AP14" s="106">
        <v>139.3356549555051</v>
      </c>
      <c r="AQ14" s="106">
        <v>140.88</v>
      </c>
      <c r="AR14" s="106">
        <v>139.4</v>
      </c>
      <c r="AS14" s="106">
        <v>142.9000113444655</v>
      </c>
      <c r="AT14" s="106">
        <v>164.3494699562086</v>
      </c>
      <c r="AU14" s="44">
        <v>169.08</v>
      </c>
      <c r="AV14" s="44">
        <v>153.28</v>
      </c>
      <c r="AW14" s="44">
        <v>143.284955464071</v>
      </c>
      <c r="AX14" s="44">
        <v>168.2372872382667</v>
      </c>
      <c r="AY14" s="44">
        <v>185.3738680795242</v>
      </c>
      <c r="AZ14" s="44">
        <v>173.03</v>
      </c>
      <c r="BA14" s="44">
        <v>175.9</v>
      </c>
      <c r="BB14" s="44">
        <v>146.8151831484856</v>
      </c>
      <c r="BC14" s="44">
        <v>145.8407726355476</v>
      </c>
      <c r="BD14" s="44">
        <v>141.2237676435035</v>
      </c>
      <c r="BE14" s="44">
        <v>141.1274904520488</v>
      </c>
      <c r="BF14" s="44">
        <v>142.276578878697</v>
      </c>
      <c r="BG14" s="44">
        <v>145.2680714024611</v>
      </c>
      <c r="BH14" s="44">
        <v>0.6527081259360727</v>
      </c>
      <c r="BI14" s="314">
        <v>0.004513407919793488</v>
      </c>
      <c r="BJ14" s="44">
        <v>141.7995798162628</v>
      </c>
      <c r="BK14" s="44">
        <v>146.6967944731959</v>
      </c>
      <c r="BL14" s="44">
        <v>144.1011044601947</v>
      </c>
      <c r="BM14" s="44">
        <v>144.0599824701182</v>
      </c>
      <c r="BN14" s="44">
        <v>145.3314093809855</v>
      </c>
      <c r="BO14" s="44">
        <v>166.6833232112793</v>
      </c>
      <c r="BP14" s="44">
        <v>185.7984792622491</v>
      </c>
      <c r="BQ14" s="44">
        <v>16.71847926224908</v>
      </c>
      <c r="BR14" s="79">
        <v>0.09887910611692143</v>
      </c>
      <c r="BS14" s="44">
        <v>160.5504392659679</v>
      </c>
      <c r="BT14" s="44">
        <v>7.270439265967894</v>
      </c>
      <c r="BU14" s="79">
        <v>0.04743240648465484</v>
      </c>
      <c r="BV14" s="44">
        <v>148.6343361041604</v>
      </c>
      <c r="BW14" s="44">
        <v>2.333853255070721</v>
      </c>
      <c r="BX14" s="314">
        <v>0.01420055236985296</v>
      </c>
      <c r="BY14" s="44">
        <v>185.3953549633402</v>
      </c>
      <c r="BZ14" s="44">
        <v>17.15806772507352</v>
      </c>
      <c r="CA14" s="314">
        <v>0.1019873061836366</v>
      </c>
      <c r="CB14" s="44">
        <v>196.6465987734204</v>
      </c>
      <c r="CC14" s="44">
        <v>11.27273069389616</v>
      </c>
      <c r="CD14" s="314">
        <v>0.06081078638905154</v>
      </c>
      <c r="CE14" s="44">
        <v>196.0085277744877</v>
      </c>
      <c r="CF14" s="44">
        <f>CE14-AZ14</f>
        <v>22.97852777448773</v>
      </c>
      <c r="CG14" s="314">
        <f>CF14/AZ14</f>
        <v>0.1328008309223125</v>
      </c>
      <c r="CH14" s="44">
        <v>191.9320798577277</v>
      </c>
      <c r="CI14" s="44">
        <f>CH14-BA14</f>
        <v>16.03207985772772</v>
      </c>
      <c r="CJ14" s="314">
        <f>CI14/BA14</f>
        <v>0.09114314870794613</v>
      </c>
      <c r="CK14" s="44">
        <v>153.7703595893251</v>
      </c>
      <c r="CL14" s="44">
        <f>CK14-BB14</f>
        <v>6.955176440839523</v>
      </c>
      <c r="CM14" s="314">
        <f>CL14/BB14</f>
        <v>0.04737368637006169</v>
      </c>
      <c r="CN14" s="44">
        <v>142.0238631081071</v>
      </c>
      <c r="CO14" s="44">
        <f>CN14-BC14</f>
        <v>-3.81690952744043</v>
      </c>
      <c r="CP14" s="314">
        <f>CO14/BC14</f>
        <v>-0.02617175881931723</v>
      </c>
      <c r="CQ14" s="44">
        <v>143.2594423778817</v>
      </c>
      <c r="CR14" s="44">
        <f>CQ14-BD14</f>
        <v>2.035674734378148</v>
      </c>
      <c r="CS14" s="314">
        <f>CR14/BD14</f>
        <v>0.01441453353317183</v>
      </c>
      <c r="CT14" s="44">
        <v>143.226133198278</v>
      </c>
      <c r="CU14" s="44">
        <f>CT14-BE14</f>
        <v>2.098642746229217</v>
      </c>
      <c r="CV14" s="314">
        <f>CU14/BE14</f>
        <v>0.01487054534525488</v>
      </c>
      <c r="CW14" s="44">
        <v>142.9422613905041</v>
      </c>
      <c r="CX14" s="44">
        <f>CW14-BF14</f>
        <v>0.6656825118070913</v>
      </c>
      <c r="CY14" s="314">
        <f>CX14/BF14</f>
        <v>0.004678791949127781</v>
      </c>
      <c r="CZ14" s="44">
        <v>149.8209917580147</v>
      </c>
      <c r="DA14" s="44">
        <f>CZ14-BG14</f>
        <v>4.552920355553653</v>
      </c>
      <c r="DB14" s="462">
        <f>DA14/BG14</f>
        <v>0.03134150754256189</v>
      </c>
    </row>
    <row r="15" ht="17" customHeight="1">
      <c r="A15" t="s" s="71">
        <v>72</v>
      </c>
      <c r="B15" s="461">
        <v>137.86</v>
      </c>
      <c r="C15" s="74">
        <v>129.913420243063</v>
      </c>
      <c r="D15" s="44">
        <v>130.3487708992546</v>
      </c>
      <c r="E15" s="73">
        <v>133.3711191574128</v>
      </c>
      <c r="F15" s="75">
        <v>131.025622269570</v>
      </c>
      <c r="G15" s="74">
        <v>134.2351046698873</v>
      </c>
      <c r="H15" s="44">
        <v>154.9898725444237</v>
      </c>
      <c r="I15" s="44">
        <v>168.3820716992942</v>
      </c>
      <c r="J15" s="73">
        <v>143.8135934066178</v>
      </c>
      <c r="K15" s="75">
        <v>134.3424312755427</v>
      </c>
      <c r="L15" s="74">
        <v>169.3602693602693</v>
      </c>
      <c r="M15" s="44">
        <v>161.6482428642138</v>
      </c>
      <c r="N15" s="73">
        <v>166.5622634614883</v>
      </c>
      <c r="O15" s="75">
        <v>165.7983718323318</v>
      </c>
      <c r="P15" s="75">
        <v>137.8487455377009</v>
      </c>
      <c r="Q15" s="74">
        <v>143.9566523949806</v>
      </c>
      <c r="R15" s="44">
        <v>136.160283463206</v>
      </c>
      <c r="S15" s="73">
        <v>127.0904747065545</v>
      </c>
      <c r="T15" s="75">
        <v>133.67</v>
      </c>
      <c r="U15" s="75">
        <v>136.3567986231543</v>
      </c>
      <c r="V15" s="74">
        <v>126.9709358424478</v>
      </c>
      <c r="W15" s="44">
        <v>130.8208999046883</v>
      </c>
      <c r="X15" s="44">
        <v>135.0006342112436</v>
      </c>
      <c r="Y15" s="73">
        <v>130.4345251839879</v>
      </c>
      <c r="Z15" s="74">
        <v>139.6097395115133</v>
      </c>
      <c r="AA15" s="44">
        <v>172.8650216381013</v>
      </c>
      <c r="AB15" s="44">
        <v>167.4859323459026</v>
      </c>
      <c r="AC15" s="73">
        <v>150.8055713857953</v>
      </c>
      <c r="AD15" s="75">
        <v>135.2133244811623</v>
      </c>
      <c r="AE15" s="74">
        <v>169.0353538917508</v>
      </c>
      <c r="AF15" s="44">
        <v>171.302510709325</v>
      </c>
      <c r="AG15" s="44">
        <v>166.4299802761341</v>
      </c>
      <c r="AH15" s="73">
        <v>169.0185658144794</v>
      </c>
      <c r="AI15" s="75">
        <v>139.1486933584267</v>
      </c>
      <c r="AJ15" s="74">
        <v>140.8390837999488</v>
      </c>
      <c r="AK15" s="44">
        <v>135.514129589966</v>
      </c>
      <c r="AL15" s="44">
        <v>130.67</v>
      </c>
      <c r="AM15" s="73">
        <v>134.41</v>
      </c>
      <c r="AN15" s="74">
        <v>135.2133244811623</v>
      </c>
      <c r="AO15" s="106">
        <v>128.0404035854241</v>
      </c>
      <c r="AP15" s="106">
        <v>127.550376214103</v>
      </c>
      <c r="AQ15" s="106">
        <v>133.55</v>
      </c>
      <c r="AR15" s="106">
        <v>129.4</v>
      </c>
      <c r="AS15" s="106">
        <v>139.6794111871532</v>
      </c>
      <c r="AT15" s="106">
        <v>158.8270616493195</v>
      </c>
      <c r="AU15" s="44">
        <v>155.42</v>
      </c>
      <c r="AV15" s="44">
        <v>146.69</v>
      </c>
      <c r="AW15" s="44">
        <v>133.7556538742432</v>
      </c>
      <c r="AX15" s="44">
        <v>163.9547549224969</v>
      </c>
      <c r="AY15" s="44">
        <v>161.7562102830734</v>
      </c>
      <c r="AZ15" s="44">
        <v>147.83</v>
      </c>
      <c r="BA15" s="44">
        <v>156.78</v>
      </c>
      <c r="BB15" s="44">
        <v>136.1412195686523</v>
      </c>
      <c r="BC15" s="44">
        <v>143.0448103519102</v>
      </c>
      <c r="BD15" s="44">
        <v>136.5129747187883</v>
      </c>
      <c r="BE15" s="44">
        <v>129.5004094282972</v>
      </c>
      <c r="BF15" s="44">
        <v>134.8721163887219</v>
      </c>
      <c r="BG15" s="44">
        <v>135.7132185111716</v>
      </c>
      <c r="BH15" s="44">
        <v>0.4998940300093011</v>
      </c>
      <c r="BI15" s="314">
        <v>0.003697076689205714</v>
      </c>
      <c r="BJ15" s="44">
        <v>126.2903755009303</v>
      </c>
      <c r="BK15" s="44">
        <v>126.3803821190237</v>
      </c>
      <c r="BL15" s="44">
        <v>137.3209079668304</v>
      </c>
      <c r="BM15" s="44">
        <v>129.2725822256936</v>
      </c>
      <c r="BN15" s="44">
        <v>138.6386699908543</v>
      </c>
      <c r="BO15" s="44">
        <v>162.028715101595</v>
      </c>
      <c r="BP15" s="44">
        <v>153.5264651121553</v>
      </c>
      <c r="BQ15" s="44">
        <v>-1.893534887844652</v>
      </c>
      <c r="BR15" s="79">
        <v>-0.0121833411906103</v>
      </c>
      <c r="BS15" s="44">
        <v>146.7789945568229</v>
      </c>
      <c r="BT15" s="44">
        <v>0.08899455682288249</v>
      </c>
      <c r="BU15" s="79">
        <v>0.0006066845512501363</v>
      </c>
      <c r="BV15" s="44">
        <v>133.4860301966308</v>
      </c>
      <c r="BW15" s="44">
        <v>3.201653452275565</v>
      </c>
      <c r="BX15" s="314">
        <v>0.02015811045692351</v>
      </c>
      <c r="BY15" s="44">
        <v>167.0478712732234</v>
      </c>
      <c r="BZ15" s="44">
        <v>3.09311635072649</v>
      </c>
      <c r="CA15" s="314">
        <v>0.01886567030147212</v>
      </c>
      <c r="CB15" s="44">
        <v>165.483188337644</v>
      </c>
      <c r="CC15" s="44">
        <v>3.726978054570651</v>
      </c>
      <c r="CD15" s="314">
        <v>0.02304071075879213</v>
      </c>
      <c r="CE15" s="44">
        <v>167.1504026775442</v>
      </c>
      <c r="CF15" s="44">
        <f>CE15-AZ15</f>
        <v>19.32040267754417</v>
      </c>
      <c r="CG15" s="314">
        <f>CF15/AZ15</f>
        <v>0.1306933821115076</v>
      </c>
      <c r="CH15" s="44">
        <v>166.5178514753862</v>
      </c>
      <c r="CI15" s="44">
        <f>CH15-BA15</f>
        <v>9.737851475386236</v>
      </c>
      <c r="CJ15" s="314">
        <f>CI15/BA15</f>
        <v>0.06211156700718354</v>
      </c>
      <c r="CK15" s="44">
        <v>137.4456651037696</v>
      </c>
      <c r="CL15" s="44">
        <f>CK15-BB15</f>
        <v>1.304445535117281</v>
      </c>
      <c r="CM15" s="314">
        <f>CL15/BB15</f>
        <v>0.009581561993129385</v>
      </c>
      <c r="CN15" s="44">
        <v>149.5956254979083</v>
      </c>
      <c r="CO15" s="44">
        <f>CN15-BC15</f>
        <v>6.550815145998087</v>
      </c>
      <c r="CP15" s="314">
        <f>CO15/BC15</f>
        <v>0.04579554567468871</v>
      </c>
      <c r="CQ15" s="44">
        <v>146.3928131392275</v>
      </c>
      <c r="CR15" s="44">
        <f>CQ15-BD15</f>
        <v>9.879838420439199</v>
      </c>
      <c r="CS15" s="314">
        <f>CR15/BD15</f>
        <v>0.07237288939598088</v>
      </c>
      <c r="CT15" s="44">
        <v>142.9851262891058</v>
      </c>
      <c r="CU15" s="44">
        <f>CT15-BE15</f>
        <v>13.48471686080862</v>
      </c>
      <c r="CV15" s="314">
        <f>CU15/BE15</f>
        <v>0.1041287585138867</v>
      </c>
      <c r="CW15" s="44">
        <v>145.5425636173161</v>
      </c>
      <c r="CX15" s="44">
        <f>CW15-BF15</f>
        <v>10.67044722859421</v>
      </c>
      <c r="CY15" s="314">
        <f>CX15/BF15</f>
        <v>0.0791152946531985</v>
      </c>
      <c r="CZ15" s="44">
        <v>140.2861409826402</v>
      </c>
      <c r="DA15" s="44">
        <f>CZ15-BG15</f>
        <v>4.572922471468615</v>
      </c>
      <c r="DB15" s="462">
        <f>DA15/BG15</f>
        <v>0.0336954831786867</v>
      </c>
    </row>
    <row r="16" ht="17" customHeight="1">
      <c r="A16" t="s" s="71">
        <v>73</v>
      </c>
      <c r="B16" s="461">
        <v>140.15</v>
      </c>
      <c r="C16" s="74">
        <v>135.4482776546732</v>
      </c>
      <c r="D16" s="44">
        <v>135.3242914275778</v>
      </c>
      <c r="E16" s="73">
        <v>135.9491559596034</v>
      </c>
      <c r="F16" s="75">
        <v>135.5483160432214</v>
      </c>
      <c r="G16" s="74">
        <v>142.5717705984739</v>
      </c>
      <c r="H16" s="44">
        <v>160.1586244825889</v>
      </c>
      <c r="I16" s="44">
        <v>167.6202899410038</v>
      </c>
      <c r="J16" s="73">
        <v>151.1916916330527</v>
      </c>
      <c r="K16" s="75">
        <v>139.2206246083183</v>
      </c>
      <c r="L16" s="74">
        <v>169.1835296486459</v>
      </c>
      <c r="M16" s="44">
        <v>157.1296456852205</v>
      </c>
      <c r="N16" s="73">
        <v>153.6894260378319</v>
      </c>
      <c r="O16" s="75">
        <v>158.0601890250771</v>
      </c>
      <c r="P16" s="75">
        <v>140.8696743314765</v>
      </c>
      <c r="Q16" s="74">
        <v>141.5966159104794</v>
      </c>
      <c r="R16" s="44">
        <v>135.2226404790233</v>
      </c>
      <c r="S16" s="73">
        <v>134.4682703091783</v>
      </c>
      <c r="T16" s="75">
        <v>136.17</v>
      </c>
      <c r="U16" s="75">
        <v>139.1683217872878</v>
      </c>
      <c r="V16" s="74">
        <v>136.2291061814697</v>
      </c>
      <c r="W16" s="44">
        <v>138.5260793682584</v>
      </c>
      <c r="X16" s="44">
        <v>136.2584059089406</v>
      </c>
      <c r="Y16" s="73">
        <v>137.0234078899835</v>
      </c>
      <c r="Z16" s="74">
        <v>146.4868126894433</v>
      </c>
      <c r="AA16" s="44">
        <v>158.6789679947747</v>
      </c>
      <c r="AB16" s="44">
        <v>170.5909926802005</v>
      </c>
      <c r="AC16" s="73">
        <v>152.1745968267377</v>
      </c>
      <c r="AD16" s="75">
        <v>140.2682187014027</v>
      </c>
      <c r="AE16" s="74">
        <v>166.2493449018809</v>
      </c>
      <c r="AF16" s="44">
        <v>158.955223880597</v>
      </c>
      <c r="AG16" s="44">
        <v>150.1338525188611</v>
      </c>
      <c r="AH16" s="73">
        <v>156.4787070774563</v>
      </c>
      <c r="AI16" s="75">
        <v>141.6363051628507</v>
      </c>
      <c r="AJ16" s="74">
        <v>143.3792208412621</v>
      </c>
      <c r="AK16" s="44">
        <v>138.1511696481226</v>
      </c>
      <c r="AL16" s="44">
        <v>136.89</v>
      </c>
      <c r="AM16" s="73">
        <v>138.56</v>
      </c>
      <c r="AN16" s="74">
        <v>140.2682187014027</v>
      </c>
      <c r="AO16" s="106">
        <v>137.0344236985574</v>
      </c>
      <c r="AP16" s="106">
        <v>134.9854000389332</v>
      </c>
      <c r="AQ16" s="106">
        <v>135.35</v>
      </c>
      <c r="AR16" s="106">
        <v>135.9</v>
      </c>
      <c r="AS16" s="106">
        <v>142.8408174240387</v>
      </c>
      <c r="AT16" s="106">
        <v>153.4903158865575</v>
      </c>
      <c r="AU16" s="44">
        <v>167.32</v>
      </c>
      <c r="AV16" s="44">
        <v>147.93</v>
      </c>
      <c r="AW16" s="44">
        <v>138.6326363673781</v>
      </c>
      <c r="AX16" s="44">
        <v>165.5275879313219</v>
      </c>
      <c r="AY16" s="44">
        <v>169.2267487441563</v>
      </c>
      <c r="AZ16" s="44">
        <v>150.89</v>
      </c>
      <c r="BA16" s="44">
        <v>160.65</v>
      </c>
      <c r="BB16" s="44">
        <v>140.724128753491</v>
      </c>
      <c r="BC16" s="44">
        <v>140.6937922632679</v>
      </c>
      <c r="BD16" s="44">
        <v>135.1502175861088</v>
      </c>
      <c r="BE16" s="44">
        <v>134.1175244118567</v>
      </c>
      <c r="BF16" s="44">
        <v>135.8487378814427</v>
      </c>
      <c r="BG16" s="44">
        <v>139.0623915805662</v>
      </c>
      <c r="BH16" s="44">
        <v>-1.205827120836432</v>
      </c>
      <c r="BI16" s="314">
        <v>-0.008596581121510849</v>
      </c>
      <c r="BJ16" s="44">
        <v>136.4026368739388</v>
      </c>
      <c r="BK16" s="44">
        <v>138.7577146063213</v>
      </c>
      <c r="BL16" s="44">
        <v>138.728850554311</v>
      </c>
      <c r="BM16" s="44">
        <v>137.7709892213523</v>
      </c>
      <c r="BN16" s="44">
        <v>144.4864478742786</v>
      </c>
      <c r="BO16" s="44">
        <v>161.4699840219128</v>
      </c>
      <c r="BP16" s="44">
        <v>166.6711441850469</v>
      </c>
      <c r="BQ16" s="44">
        <v>-0.6488558149531229</v>
      </c>
      <c r="BR16" s="79">
        <v>-0.003877933390826697</v>
      </c>
      <c r="BS16" s="44">
        <v>152.1208407497106</v>
      </c>
      <c r="BT16" s="44">
        <v>4.190840749710617</v>
      </c>
      <c r="BU16" s="79">
        <v>0.02832989082478616</v>
      </c>
      <c r="BV16" s="44">
        <v>140.7165753086888</v>
      </c>
      <c r="BW16" s="44">
        <v>7.979668135355269</v>
      </c>
      <c r="BX16" s="314">
        <v>0.05198808855962556</v>
      </c>
      <c r="BY16" s="44">
        <v>166.0921211114341</v>
      </c>
      <c r="BZ16" s="44">
        <v>0.5645331801122495</v>
      </c>
      <c r="CA16" s="314">
        <v>0.003410508104222946</v>
      </c>
      <c r="CB16" s="44">
        <v>161.5402375516277</v>
      </c>
      <c r="CC16" s="44">
        <v>-7.686511192528627</v>
      </c>
      <c r="CD16" s="314">
        <v>-0.04542137250506063</v>
      </c>
      <c r="CE16" s="44">
        <v>150.4057044504549</v>
      </c>
      <c r="CF16" s="44">
        <f>CE16-AZ16</f>
        <v>-0.4842955495451235</v>
      </c>
      <c r="CG16" s="314">
        <f>CF16/AZ16</f>
        <v>-0.003209593409405021</v>
      </c>
      <c r="CH16" s="44">
        <v>158.2311429893568</v>
      </c>
      <c r="CI16" s="44">
        <f>CH16-BA16</f>
        <v>-2.418857010643251</v>
      </c>
      <c r="CJ16" s="314">
        <f>CI16/BA16</f>
        <v>-0.01505668851941021</v>
      </c>
      <c r="CK16" s="44">
        <v>142.3600023519514</v>
      </c>
      <c r="CL16" s="44">
        <f>CK16-BB16</f>
        <v>1.635873598460392</v>
      </c>
      <c r="CM16" s="314">
        <f>CL16/BB16</f>
        <v>0.01162468450116313</v>
      </c>
      <c r="CN16" s="44">
        <v>144.2911946024212</v>
      </c>
      <c r="CO16" s="44">
        <f>CN16-BC16</f>
        <v>3.597402339153319</v>
      </c>
      <c r="CP16" s="314">
        <f>CO16/BC16</f>
        <v>0.0255690196510008</v>
      </c>
      <c r="CQ16" s="44">
        <v>140.3957277109933</v>
      </c>
      <c r="CR16" s="44">
        <f>CQ16-BD16</f>
        <v>5.245510124884504</v>
      </c>
      <c r="CS16" s="314">
        <f>CR16/BD16</f>
        <v>0.0388124430620499</v>
      </c>
      <c r="CT16" s="44">
        <v>137.5478952127556</v>
      </c>
      <c r="CU16" s="44">
        <f>CT16-BE16</f>
        <v>3.430370800898885</v>
      </c>
      <c r="CV16" s="314">
        <f>CU16/BE16</f>
        <v>0.02557734953684861</v>
      </c>
      <c r="CW16" s="44">
        <v>139.8519780596609</v>
      </c>
      <c r="CX16" s="44">
        <f>CW16-BF16</f>
        <v>4.003240178218192</v>
      </c>
      <c r="CY16" s="314">
        <f>CX16/BF16</f>
        <v>0.02946836489354714</v>
      </c>
      <c r="CZ16" s="44">
        <v>141.4310725640088</v>
      </c>
      <c r="DA16" s="44">
        <f>CZ16-BG16</f>
        <v>2.368680983442545</v>
      </c>
      <c r="DB16" s="462">
        <f>DA16/BG16</f>
        <v>0.01703322484620324</v>
      </c>
    </row>
    <row r="17" ht="17" customHeight="1">
      <c r="A17" t="s" s="71">
        <v>74</v>
      </c>
      <c r="B17" s="461">
        <v>135.25</v>
      </c>
      <c r="C17" s="74">
        <v>131.0088244092133</v>
      </c>
      <c r="D17" s="44">
        <v>128.1080653802577</v>
      </c>
      <c r="E17" s="73">
        <v>129.4223300970874</v>
      </c>
      <c r="F17" s="75">
        <v>129.6006298188415</v>
      </c>
      <c r="G17" s="74">
        <v>130.6100679247651</v>
      </c>
      <c r="H17" s="44">
        <v>155.6940231204395</v>
      </c>
      <c r="I17" s="44">
        <v>163.2483370288248</v>
      </c>
      <c r="J17" s="73">
        <v>141.9180456013788</v>
      </c>
      <c r="K17" s="75">
        <v>132.4640181452761</v>
      </c>
      <c r="L17" s="74">
        <v>167.7312022815721</v>
      </c>
      <c r="M17" s="44">
        <v>182.7956989247312</v>
      </c>
      <c r="N17" s="73">
        <v>166.0258545003179</v>
      </c>
      <c r="O17" s="75">
        <v>169.6234590125266</v>
      </c>
      <c r="P17" s="75">
        <v>135.4750443884455</v>
      </c>
      <c r="Q17" s="74">
        <v>137.9419277391171</v>
      </c>
      <c r="R17" s="44">
        <v>131.4757354550198</v>
      </c>
      <c r="S17" s="73">
        <v>131.0173574241103</v>
      </c>
      <c r="T17" s="75">
        <v>132.62</v>
      </c>
      <c r="U17" s="75">
        <v>134.4809147536899</v>
      </c>
      <c r="V17" s="74">
        <v>136.6063752747416</v>
      </c>
      <c r="W17" s="44">
        <v>143.6871803466858</v>
      </c>
      <c r="X17" s="44">
        <v>129.453488498205</v>
      </c>
      <c r="Y17" s="73">
        <v>136.7280501433361</v>
      </c>
      <c r="Z17" s="74">
        <v>133.1164566156414</v>
      </c>
      <c r="AA17" s="44">
        <v>169.6735986778681</v>
      </c>
      <c r="AB17" s="44">
        <v>163.4073489630297</v>
      </c>
      <c r="AC17" s="73">
        <v>145.0553164418556</v>
      </c>
      <c r="AD17" s="75">
        <v>138.7747423763431</v>
      </c>
      <c r="AE17" s="74">
        <v>161.4903093776333</v>
      </c>
      <c r="AF17" s="44">
        <v>179.2112106327651</v>
      </c>
      <c r="AG17" s="44">
        <v>167.1226318309281</v>
      </c>
      <c r="AH17" s="73">
        <v>166.8632229997117</v>
      </c>
      <c r="AI17" s="75">
        <v>141.1698977596514</v>
      </c>
      <c r="AJ17" s="74">
        <v>132.2923063426616</v>
      </c>
      <c r="AK17" s="44">
        <v>131.7431550452507</v>
      </c>
      <c r="AL17" s="44">
        <v>136.6</v>
      </c>
      <c r="AM17" s="73">
        <v>134.15</v>
      </c>
      <c r="AN17" s="74">
        <v>138.7747423763431</v>
      </c>
      <c r="AO17" s="106">
        <v>134.9262821248498</v>
      </c>
      <c r="AP17" s="106">
        <v>129.5054060271452</v>
      </c>
      <c r="AQ17" s="106">
        <v>126.79</v>
      </c>
      <c r="AR17" s="106">
        <v>130.9</v>
      </c>
      <c r="AS17" s="106">
        <v>131.5193773800601</v>
      </c>
      <c r="AT17" s="106">
        <v>154.5976503842417</v>
      </c>
      <c r="AU17" s="44">
        <v>167.74</v>
      </c>
      <c r="AV17" s="44">
        <v>142.93</v>
      </c>
      <c r="AW17" s="44">
        <v>133.9105876366708</v>
      </c>
      <c r="AX17" s="44">
        <v>166.0044577962981</v>
      </c>
      <c r="AY17" s="44">
        <v>170.9932279909706</v>
      </c>
      <c r="AZ17" s="44">
        <v>167.19</v>
      </c>
      <c r="BA17" s="44">
        <v>167.75</v>
      </c>
      <c r="BB17" s="44">
        <v>136.2108453647317</v>
      </c>
      <c r="BC17" s="44">
        <v>137.4583036075815</v>
      </c>
      <c r="BD17" s="44">
        <v>125.5759227870294</v>
      </c>
      <c r="BE17" s="44">
        <v>130.0740368058778</v>
      </c>
      <c r="BF17" s="44">
        <v>130.0615849223666</v>
      </c>
      <c r="BG17" s="44">
        <v>134.0631559352495</v>
      </c>
      <c r="BH17" s="44">
        <v>-4.71158644109363</v>
      </c>
      <c r="BI17" s="314">
        <v>-0.03395132543871915</v>
      </c>
      <c r="BJ17" s="44">
        <v>134.3134691579011</v>
      </c>
      <c r="BK17" s="44">
        <v>129.7953933274335</v>
      </c>
      <c r="BL17" s="44">
        <v>135.3482474709272</v>
      </c>
      <c r="BM17" s="44">
        <v>133.1492361007893</v>
      </c>
      <c r="BN17" s="44">
        <v>133.9446011797897</v>
      </c>
      <c r="BO17" s="44">
        <v>162.3198847262248</v>
      </c>
      <c r="BP17" s="44">
        <v>170.7845134997453</v>
      </c>
      <c r="BQ17" s="44">
        <v>3.044513499745278</v>
      </c>
      <c r="BR17" s="79">
        <v>0.01815019375071705</v>
      </c>
      <c r="BS17" s="44">
        <v>145.6976050651496</v>
      </c>
      <c r="BT17" s="44">
        <v>2.767605065149553</v>
      </c>
      <c r="BU17" s="79">
        <v>0.01936336014237426</v>
      </c>
      <c r="BV17" s="44">
        <v>135.8388146370785</v>
      </c>
      <c r="BW17" s="44">
        <v>7.722234341983096</v>
      </c>
      <c r="BX17" s="314">
        <v>0.04995052850279436</v>
      </c>
      <c r="BY17" s="44">
        <v>170.1009377053097</v>
      </c>
      <c r="BZ17" s="44">
        <v>4.096479909011606</v>
      </c>
      <c r="CA17" s="314">
        <v>0.02467692713432035</v>
      </c>
      <c r="CB17" s="44">
        <v>170.8785617367707</v>
      </c>
      <c r="CC17" s="44">
        <v>-0.1146662541999319</v>
      </c>
      <c r="CD17" s="314">
        <v>-0.0006705894470042225</v>
      </c>
      <c r="CE17" s="44">
        <v>168.4534073018967</v>
      </c>
      <c r="CF17" s="44">
        <f>CE17-AZ17</f>
        <v>1.263407301896677</v>
      </c>
      <c r="CG17" s="314">
        <f>CF17/AZ17</f>
        <v>0.007556715724006683</v>
      </c>
      <c r="CH17" s="44">
        <v>169.4709579265753</v>
      </c>
      <c r="CI17" s="44">
        <f>CH17-BA17</f>
        <v>1.720957926575295</v>
      </c>
      <c r="CJ17" s="314">
        <f>CI17/BA17</f>
        <v>0.01025906364575437</v>
      </c>
      <c r="CK17" s="44">
        <v>137.9763242227789</v>
      </c>
      <c r="CL17" s="44">
        <f>CK17-BB17</f>
        <v>1.765478858047146</v>
      </c>
      <c r="CM17" s="314">
        <f>CL17/BB17</f>
        <v>0.01296136774806532</v>
      </c>
      <c r="CN17" s="44">
        <v>131.2661892427244</v>
      </c>
      <c r="CO17" s="44">
        <f>CN17-BC17</f>
        <v>-6.192114364857133</v>
      </c>
      <c r="CP17" s="314">
        <f>CO17/BC17</f>
        <v>-0.04504721942833294</v>
      </c>
      <c r="CQ17" s="44">
        <v>130.0373460632311</v>
      </c>
      <c r="CR17" s="44">
        <f>CQ17-BD17</f>
        <v>4.461423276201671</v>
      </c>
      <c r="CS17" s="314">
        <f>CR17/BD17</f>
        <v>0.03552769652959688</v>
      </c>
      <c r="CT17" s="44">
        <v>138.5938806870125</v>
      </c>
      <c r="CU17" s="44">
        <f>CT17-BE17</f>
        <v>8.519843881134676</v>
      </c>
      <c r="CV17" s="314">
        <f>CU17/BE17</f>
        <v>0.06549995748843922</v>
      </c>
      <c r="CW17" s="44">
        <v>133.7768537768538</v>
      </c>
      <c r="CX17" s="44">
        <f>CW17-BF17</f>
        <v>3.715268854487164</v>
      </c>
      <c r="CY17" s="314">
        <f>CX17/BF17</f>
        <v>0.02856545886861825</v>
      </c>
      <c r="CZ17" s="44">
        <v>136.4324574569838</v>
      </c>
      <c r="DA17" s="44">
        <f>CZ17-BG17</f>
        <v>2.369301521734371</v>
      </c>
      <c r="DB17" s="462">
        <f>DA17/BG17</f>
        <v>0.0176730251142134</v>
      </c>
    </row>
    <row r="18" ht="17" customHeight="1">
      <c r="A18" t="s" s="71">
        <v>128</v>
      </c>
      <c r="B18" s="461">
        <v>160.22</v>
      </c>
      <c r="C18" s="74">
        <v>160.0010176563374</v>
      </c>
      <c r="D18" s="44">
        <v>159.6000963623223</v>
      </c>
      <c r="E18" s="73">
        <v>159.662502028233</v>
      </c>
      <c r="F18" s="75">
        <v>159.816039091693</v>
      </c>
      <c r="G18" s="74">
        <v>160.3100775193798</v>
      </c>
      <c r="H18" s="44">
        <v>166.0003198464737</v>
      </c>
      <c r="I18" s="44"/>
      <c r="J18" s="73">
        <v>164.0641485545474</v>
      </c>
      <c r="K18" s="75">
        <v>160.2841331845238</v>
      </c>
      <c r="L18" s="74">
        <v>0</v>
      </c>
      <c r="M18" s="44">
        <v>171.2</v>
      </c>
      <c r="N18" s="73">
        <v>220.1492537313433</v>
      </c>
      <c r="O18" s="75">
        <v>178.366566511882</v>
      </c>
      <c r="P18" s="75">
        <v>161.0223357159584</v>
      </c>
      <c r="Q18" s="74">
        <v>160.010441138084</v>
      </c>
      <c r="R18" s="44">
        <v>159.6031112883925</v>
      </c>
      <c r="S18" s="73">
        <v>159.4</v>
      </c>
      <c r="T18" s="75">
        <v>159.51</v>
      </c>
      <c r="U18" s="75">
        <v>160.3194645020741</v>
      </c>
      <c r="V18" s="74">
        <v>159.6501695309885</v>
      </c>
      <c r="W18" s="44">
        <v>159.6012545462577</v>
      </c>
      <c r="X18" s="44">
        <v>159.3990189641188</v>
      </c>
      <c r="Y18" s="73">
        <v>148.2225316576216</v>
      </c>
      <c r="Z18" s="74">
        <v>159.3220338983051</v>
      </c>
      <c r="AA18" s="44">
        <v>165.6288916562889</v>
      </c>
      <c r="AB18" s="44"/>
      <c r="AC18" s="73">
        <v>163.1608868675384</v>
      </c>
      <c r="AD18" s="75">
        <v>148.692315331297</v>
      </c>
      <c r="AE18" s="74">
        <v>173.8053613053613</v>
      </c>
      <c r="AF18" s="44">
        <v>176.2724550898204</v>
      </c>
      <c r="AG18" s="44">
        <v>241.7355371900827</v>
      </c>
      <c r="AH18" s="73">
        <v>177.7445109780439</v>
      </c>
      <c r="AI18" s="75">
        <v>150.3293809053629</v>
      </c>
      <c r="AJ18" s="74">
        <v>159.6037834214642</v>
      </c>
      <c r="AK18" s="44">
        <v>159.490842344679</v>
      </c>
      <c r="AL18" s="44">
        <v>159</v>
      </c>
      <c r="AM18" s="73">
        <v>159.23</v>
      </c>
      <c r="AN18" s="74">
        <v>148.692315331297</v>
      </c>
      <c r="AO18" s="106">
        <v>159.2005513439008</v>
      </c>
      <c r="AP18" s="106">
        <v>159.7319756554307</v>
      </c>
      <c r="AQ18" s="106">
        <v>159.06</v>
      </c>
      <c r="AR18" s="106">
        <v>159.3</v>
      </c>
      <c r="AS18" s="106">
        <v>159.3352883675464</v>
      </c>
      <c r="AT18" s="106">
        <v>159.2279855247286</v>
      </c>
      <c r="AU18" s="44">
        <v>166</v>
      </c>
      <c r="AV18" s="44">
        <v>164.45</v>
      </c>
      <c r="AW18" s="44">
        <v>159.9583326003694</v>
      </c>
      <c r="AX18" s="44">
        <v>172.9979466119097</v>
      </c>
      <c r="AY18" s="44">
        <v>162.7088830255057</v>
      </c>
      <c r="AZ18" s="44">
        <v>0</v>
      </c>
      <c r="BA18" s="44">
        <v>167.46</v>
      </c>
      <c r="BB18" s="44">
        <v>160.2033110569672</v>
      </c>
      <c r="BC18" s="44">
        <v>160.5678619508016</v>
      </c>
      <c r="BD18" s="44">
        <v>159.2095451155854</v>
      </c>
      <c r="BE18" s="44">
        <v>159.0971023707875</v>
      </c>
      <c r="BF18" s="44">
        <v>159.3115695484042</v>
      </c>
      <c r="BG18" s="44">
        <v>159.9415420654433</v>
      </c>
      <c r="BH18" s="44">
        <v>11.2492267341463</v>
      </c>
      <c r="BI18" s="314">
        <v>0.07565439215256164</v>
      </c>
      <c r="BJ18" s="44">
        <v>159.8004772636882</v>
      </c>
      <c r="BK18" s="44">
        <v>159.6388920040372</v>
      </c>
      <c r="BL18" s="44">
        <v>159.3461581229845</v>
      </c>
      <c r="BM18" s="44">
        <v>159.6782399691222</v>
      </c>
      <c r="BN18" s="44">
        <v>159.4982078853047</v>
      </c>
      <c r="BO18" s="44">
        <v>159.4533029612756</v>
      </c>
      <c r="BP18" s="44">
        <v>159.4918842625265</v>
      </c>
      <c r="BQ18" s="44">
        <v>-6.508115737473531</v>
      </c>
      <c r="BR18" s="79">
        <v>-0.03920551649080441</v>
      </c>
      <c r="BS18" s="44">
        <v>159.4900849858357</v>
      </c>
      <c r="BT18" s="44">
        <v>-4.959915014164295</v>
      </c>
      <c r="BU18" s="79">
        <v>-0.03016062641632287</v>
      </c>
      <c r="BV18" s="44">
        <v>159.6725886597236</v>
      </c>
      <c r="BW18" s="44">
        <v>0.2253174365470159</v>
      </c>
      <c r="BX18" s="314">
        <v>0.001415061779526328</v>
      </c>
      <c r="BY18" s="44">
        <v>167.3266557962575</v>
      </c>
      <c r="BZ18" s="44">
        <v>-5.671290815652185</v>
      </c>
      <c r="CA18" s="314">
        <v>-0.03278241694032776</v>
      </c>
      <c r="CB18" s="44">
        <v>162.1621621621622</v>
      </c>
      <c r="CC18" s="44">
        <v>-0.5467208633435519</v>
      </c>
      <c r="CD18" s="314">
        <v>-0.00336011687363037</v>
      </c>
      <c r="CE18" s="44">
        <v>198.581560283688</v>
      </c>
      <c r="CF18" s="44">
        <f>CE18-AZ18</f>
        <v>198.581560283688</v>
      </c>
      <c r="CG18" s="314">
        <f>CF18/AZ18</f>
      </c>
      <c r="CH18" s="44">
        <v>167.1034482758621</v>
      </c>
      <c r="CI18" s="44">
        <f>CH18-BA18</f>
        <v>-0.3565517241379439</v>
      </c>
      <c r="CJ18" s="314">
        <f>CI18/BA18</f>
        <v>-0.002129175469592403</v>
      </c>
      <c r="CK18" s="44">
        <v>160.4886842184991</v>
      </c>
      <c r="CL18" s="44">
        <f>CK18-BB18</f>
        <v>0.2853731615318793</v>
      </c>
      <c r="CM18" s="314">
        <f>CL18/BB18</f>
        <v>0.001781318748339743</v>
      </c>
      <c r="CN18" s="44">
        <v>168.3839479392625</v>
      </c>
      <c r="CO18" s="44">
        <f>CN18-BC18</f>
        <v>7.816085988460856</v>
      </c>
      <c r="CP18" s="314">
        <f>CO18/BC18</f>
        <v>0.04867777333209882</v>
      </c>
      <c r="CQ18" s="44">
        <v>159.4982078853047</v>
      </c>
      <c r="CR18" s="44">
        <f>CQ18-BD18</f>
        <v>0.2886627697192523</v>
      </c>
      <c r="CS18" s="314">
        <f>CR18/BD18</f>
        <v>0.001813099644934507</v>
      </c>
      <c r="CT18" s="44">
        <v>159.3000433330784</v>
      </c>
      <c r="CU18" s="44">
        <f>CT18-BE18</f>
        <v>0.20294096229091</v>
      </c>
      <c r="CV18" s="314">
        <f>CU18/BE18</f>
        <v>0.001275579248564446</v>
      </c>
      <c r="CW18" s="44">
        <v>160.0165906262961</v>
      </c>
      <c r="CX18" s="44">
        <f>CW18-BF18</f>
        <v>0.7050210778918995</v>
      </c>
      <c r="CY18" s="314">
        <f>CX18/BF18</f>
        <v>0.004425422961373124</v>
      </c>
      <c r="CZ18" s="44">
        <v>160.2894059561952</v>
      </c>
      <c r="DA18" s="44">
        <f>CZ18-BG18</f>
        <v>0.3478638907518246</v>
      </c>
      <c r="DB18" s="462">
        <f>DA18/BG18</f>
        <v>0.002174943959271625</v>
      </c>
    </row>
    <row r="19" ht="17" customHeight="1">
      <c r="A19" t="s" s="71">
        <v>75</v>
      </c>
      <c r="B19" s="461">
        <v>154.34</v>
      </c>
      <c r="C19" s="74">
        <v>150.1529851060781</v>
      </c>
      <c r="D19" s="44">
        <v>149.2798734899363</v>
      </c>
      <c r="E19" s="73">
        <v>149.2427740873622</v>
      </c>
      <c r="F19" s="75">
        <v>149.611392551278</v>
      </c>
      <c r="G19" s="74">
        <v>161.5325555701204</v>
      </c>
      <c r="H19" s="44">
        <v>163.8107608532747</v>
      </c>
      <c r="I19" s="44">
        <v>196.9949916527546</v>
      </c>
      <c r="J19" s="73">
        <v>165.0230604822078</v>
      </c>
      <c r="K19" s="75">
        <v>152.8307207084896</v>
      </c>
      <c r="L19" s="74">
        <v>192.5</v>
      </c>
      <c r="M19" s="44">
        <v>189.5002807411566</v>
      </c>
      <c r="N19" s="73">
        <v>193.0262671106178</v>
      </c>
      <c r="O19" s="75">
        <v>191.8449197860963</v>
      </c>
      <c r="P19" s="75">
        <v>155.1254705760933</v>
      </c>
      <c r="Q19" s="74">
        <v>171.5030000213525</v>
      </c>
      <c r="R19" s="44">
        <v>153.0144325915915</v>
      </c>
      <c r="S19" s="73">
        <v>146.7763050237277</v>
      </c>
      <c r="T19" s="75">
        <v>153.43</v>
      </c>
      <c r="U19" s="75">
        <v>154.4772011279936</v>
      </c>
      <c r="V19" s="74">
        <v>147.9975922639754</v>
      </c>
      <c r="W19" s="44">
        <v>149.4173737930085</v>
      </c>
      <c r="X19" s="44">
        <v>147.0258869065092</v>
      </c>
      <c r="Y19" s="73">
        <v>148.2225316576216</v>
      </c>
      <c r="Z19" s="74">
        <v>161.8028706106668</v>
      </c>
      <c r="AA19" s="44">
        <v>164.9173256649892</v>
      </c>
      <c r="AB19" s="44">
        <v>189.8916168989162</v>
      </c>
      <c r="AC19" s="73">
        <v>165.5380363088134</v>
      </c>
      <c r="AD19" s="75">
        <v>151.5380414779247</v>
      </c>
      <c r="AE19" s="74">
        <v>188.4550084889644</v>
      </c>
      <c r="AF19" s="44">
        <v>188.7509784188751</v>
      </c>
      <c r="AG19" s="44">
        <v>188.9101006594932</v>
      </c>
      <c r="AH19" s="73">
        <v>188.7243191591018</v>
      </c>
      <c r="AI19" s="75">
        <v>153.986691925491</v>
      </c>
      <c r="AJ19" s="74">
        <v>171.2437925857489</v>
      </c>
      <c r="AK19" s="44">
        <v>155.7996861178485</v>
      </c>
      <c r="AL19" s="44">
        <v>145.83</v>
      </c>
      <c r="AM19" s="73">
        <v>153.61</v>
      </c>
      <c r="AN19" s="74">
        <v>151.5380414779247</v>
      </c>
      <c r="AO19" s="106">
        <v>138.8463344598496</v>
      </c>
      <c r="AP19" s="106">
        <v>148.2858323007022</v>
      </c>
      <c r="AQ19" s="106">
        <v>149.78</v>
      </c>
      <c r="AR19" s="106">
        <v>144.9</v>
      </c>
      <c r="AS19" s="106">
        <v>159.6833578792342</v>
      </c>
      <c r="AT19" s="106">
        <v>162.7491694352159</v>
      </c>
      <c r="AU19" s="44">
        <v>181.32</v>
      </c>
      <c r="AV19" s="44">
        <v>162.97</v>
      </c>
      <c r="AW19" s="44">
        <v>148.7774859383568</v>
      </c>
      <c r="AX19" s="44">
        <v>181.9678358870457</v>
      </c>
      <c r="AY19" s="44">
        <v>184.5184518451845</v>
      </c>
      <c r="AZ19" s="44">
        <v>183.88</v>
      </c>
      <c r="BA19" s="44">
        <v>183.47</v>
      </c>
      <c r="BB19" s="44">
        <v>150.7519354026692</v>
      </c>
      <c r="BC19" s="44">
        <v>170.1646378433842</v>
      </c>
      <c r="BD19" s="44">
        <v>155.7325770530092</v>
      </c>
      <c r="BE19" s="44">
        <v>146.3003389950837</v>
      </c>
      <c r="BF19" s="44">
        <v>153.7808957402011</v>
      </c>
      <c r="BG19" s="44">
        <v>151.7947035514829</v>
      </c>
      <c r="BH19" s="44">
        <v>0.2566620735581466</v>
      </c>
      <c r="BI19" s="314">
        <v>0.001693713809779895</v>
      </c>
      <c r="BJ19" s="44">
        <v>149.220562763489</v>
      </c>
      <c r="BK19" s="44">
        <v>144.6129242433217</v>
      </c>
      <c r="BL19" s="44">
        <v>150.3630134444843</v>
      </c>
      <c r="BM19" s="44">
        <v>147.9912656586054</v>
      </c>
      <c r="BN19" s="44">
        <v>154.7278582205508</v>
      </c>
      <c r="BO19" s="44">
        <v>165.768390386016</v>
      </c>
      <c r="BP19" s="44">
        <v>187.875044122838</v>
      </c>
      <c r="BQ19" s="44">
        <v>6.555044122837984</v>
      </c>
      <c r="BR19" s="79">
        <v>0.03615179860378328</v>
      </c>
      <c r="BS19" s="44">
        <v>162.3170047071356</v>
      </c>
      <c r="BT19" s="44">
        <v>-0.652995292864432</v>
      </c>
      <c r="BU19" s="79">
        <v>-0.004006843547060391</v>
      </c>
      <c r="BV19" s="44">
        <v>150.6521146267252</v>
      </c>
      <c r="BW19" s="44">
        <v>3.019220950800076</v>
      </c>
      <c r="BX19" s="314">
        <v>0.0185513754772304</v>
      </c>
      <c r="BY19" s="44">
        <v>188.5100730573389</v>
      </c>
      <c r="BZ19" s="44">
        <v>6.54223717029322</v>
      </c>
      <c r="CA19" s="314">
        <v>0.0359527118537269</v>
      </c>
      <c r="CB19" s="44">
        <v>187.9929370217775</v>
      </c>
      <c r="CC19" s="44">
        <v>3.474485176592992</v>
      </c>
      <c r="CD19" s="314">
        <v>0.01883001478631617</v>
      </c>
      <c r="CE19" s="44">
        <v>193.7701209431828</v>
      </c>
      <c r="CF19" s="44">
        <f>CE19-AZ19</f>
        <v>9.890120943182808</v>
      </c>
      <c r="CG19" s="314">
        <f>CF19/AZ19</f>
        <v>0.05378573495313687</v>
      </c>
      <c r="CH19" s="44">
        <v>190.441733857074</v>
      </c>
      <c r="CI19" s="44">
        <f>CH19-BA19</f>
        <v>6.971733857073957</v>
      </c>
      <c r="CJ19" s="314">
        <f>CI19/BA19</f>
        <v>0.0379993124602058</v>
      </c>
      <c r="CK19" s="44">
        <v>153.5173036651813</v>
      </c>
      <c r="CL19" s="44">
        <f>CK19-BB19</f>
        <v>2.765368262512084</v>
      </c>
      <c r="CM19" s="314">
        <f>CL19/BB19</f>
        <v>0.01834383256921769</v>
      </c>
      <c r="CN19" s="44">
        <v>154.4834819087572</v>
      </c>
      <c r="CO19" s="44">
        <f>CN19-BC19</f>
        <v>-15.68115593462696</v>
      </c>
      <c r="CP19" s="314">
        <f>CO19/BC19</f>
        <v>-0.09215284757964549</v>
      </c>
      <c r="CQ19" s="44">
        <v>165.3588999621547</v>
      </c>
      <c r="CR19" s="44">
        <f>CQ19-BD19</f>
        <v>9.626322909145529</v>
      </c>
      <c r="CS19" s="314">
        <f>CR19/BD19</f>
        <v>0.0618131613263477</v>
      </c>
      <c r="CT19" s="44">
        <v>150.557507917914</v>
      </c>
      <c r="CU19" s="44">
        <f>CT19-BE19</f>
        <v>4.257168922830317</v>
      </c>
      <c r="CV19" s="314">
        <f>CU19/BE19</f>
        <v>0.02909883156848581</v>
      </c>
      <c r="CW19" s="44">
        <v>156.1749040009909</v>
      </c>
      <c r="CX19" s="44">
        <f>CW19-BF19</f>
        <v>2.394008260789889</v>
      </c>
      <c r="CY19" s="314">
        <f>CX19/BF19</f>
        <v>0.01556765714796167</v>
      </c>
      <c r="CZ19" s="44">
        <v>154.5148521603283</v>
      </c>
      <c r="DA19" s="44">
        <f>CZ19-BG19</f>
        <v>2.720148608845477</v>
      </c>
      <c r="DB19" s="462">
        <f>DA19/BG19</f>
        <v>0.01791991779161721</v>
      </c>
    </row>
    <row r="20" ht="17" customHeight="1">
      <c r="A20" t="s" s="71">
        <v>76</v>
      </c>
      <c r="B20" s="461">
        <v>270.95</v>
      </c>
      <c r="C20" s="74">
        <v>262.111801242236</v>
      </c>
      <c r="D20" s="44">
        <v>264.1551002423441</v>
      </c>
      <c r="E20" s="73">
        <v>268.1564245810056</v>
      </c>
      <c r="F20" s="75">
        <v>264.5473393227367</v>
      </c>
      <c r="G20" s="74">
        <v>281.4337720526463</v>
      </c>
      <c r="H20" s="44">
        <v>285.8366647629926</v>
      </c>
      <c r="I20" s="44">
        <v>304.9526989426822</v>
      </c>
      <c r="J20" s="73">
        <v>287.9368658399098</v>
      </c>
      <c r="K20" s="75">
        <v>273.4361610968295</v>
      </c>
      <c r="L20" s="74">
        <v>0</v>
      </c>
      <c r="M20" s="44">
        <v>0</v>
      </c>
      <c r="N20" s="73">
        <v>0</v>
      </c>
      <c r="O20" s="75">
        <v>0</v>
      </c>
      <c r="P20" s="75">
        <v>273.4361610968295</v>
      </c>
      <c r="Q20" s="74">
        <v>297.381116471399</v>
      </c>
      <c r="R20" s="44">
        <v>288.8034598750601</v>
      </c>
      <c r="S20" s="73">
        <v>266.4879356568365</v>
      </c>
      <c r="T20" s="75">
        <v>280.91</v>
      </c>
      <c r="U20" s="75">
        <v>276.0643265090697</v>
      </c>
      <c r="V20" s="74">
        <v>262.828947368421</v>
      </c>
      <c r="W20" s="44">
        <v>261.7543859649123</v>
      </c>
      <c r="X20" s="44">
        <v>268.8016528925619</v>
      </c>
      <c r="Y20" s="73">
        <v>264.1997593261131</v>
      </c>
      <c r="Z20" s="74">
        <v>272.6111394992336</v>
      </c>
      <c r="AA20" s="44">
        <v>302.2160664819945</v>
      </c>
      <c r="AB20" s="44">
        <v>304.3217286914766</v>
      </c>
      <c r="AC20" s="73">
        <v>289.9891186071818</v>
      </c>
      <c r="AD20" s="75">
        <v>273.3824099186361</v>
      </c>
      <c r="AE20" s="74">
        <v>0</v>
      </c>
      <c r="AF20" s="44">
        <v>0</v>
      </c>
      <c r="AG20" s="44"/>
      <c r="AH20" s="73">
        <v>0</v>
      </c>
      <c r="AI20" s="75">
        <v>273.3824099186361</v>
      </c>
      <c r="AJ20" s="74">
        <v>306.530612244898</v>
      </c>
      <c r="AK20" s="44">
        <v>278.899545683998</v>
      </c>
      <c r="AL20" s="44">
        <v>262.75</v>
      </c>
      <c r="AM20" s="73">
        <v>277.17</v>
      </c>
      <c r="AN20" s="74">
        <v>273.3824099186361</v>
      </c>
      <c r="AO20" s="106">
        <v>249.3546721734641</v>
      </c>
      <c r="AP20" s="106">
        <v>270.6701479547432</v>
      </c>
      <c r="AQ20" s="106">
        <v>274.36</v>
      </c>
      <c r="AR20" s="106">
        <v>263.3</v>
      </c>
      <c r="AS20" s="106">
        <v>284.0909090909091</v>
      </c>
      <c r="AT20" s="106">
        <v>292.2893006575015</v>
      </c>
      <c r="AU20" s="44">
        <v>271.32</v>
      </c>
      <c r="AV20" s="44">
        <v>287.21</v>
      </c>
      <c r="AW20" s="44">
        <v>271.1833616847085</v>
      </c>
      <c r="AX20" s="44">
        <v>0</v>
      </c>
      <c r="AY20" s="44">
        <v>0</v>
      </c>
      <c r="AZ20" s="44">
        <v>0</v>
      </c>
      <c r="BA20" s="44">
        <v>0</v>
      </c>
      <c r="BB20" s="44">
        <v>271.1833616847085</v>
      </c>
      <c r="BC20" s="44">
        <v>287.3015873015873</v>
      </c>
      <c r="BD20" s="44">
        <v>267.7060133630289</v>
      </c>
      <c r="BE20" s="44">
        <v>256.0714285714286</v>
      </c>
      <c r="BF20" s="44">
        <v>267.4471299093656</v>
      </c>
      <c r="BG20" s="44">
        <v>269.8007153806847</v>
      </c>
      <c r="BH20" s="44">
        <v>-3.581694537951421</v>
      </c>
      <c r="BI20" s="314">
        <v>-0.01310140816674121</v>
      </c>
      <c r="BJ20" s="44">
        <v>269.5409429280397</v>
      </c>
      <c r="BK20" s="44">
        <v>266.8555240793201</v>
      </c>
      <c r="BL20" s="44">
        <v>280.937167199148</v>
      </c>
      <c r="BM20" s="44">
        <v>271.9308918359897</v>
      </c>
      <c r="BN20" s="44">
        <v>274.1258741258741</v>
      </c>
      <c r="BO20" s="44">
        <v>288.0484114977307</v>
      </c>
      <c r="BP20" s="44">
        <v>251.7162471395881</v>
      </c>
      <c r="BQ20" s="44">
        <v>-19.6037528604119</v>
      </c>
      <c r="BR20" s="79">
        <v>-0.07225325394520088</v>
      </c>
      <c r="BS20" s="44">
        <v>277.5341759092082</v>
      </c>
      <c r="BT20" s="44">
        <v>-9.675824090791821</v>
      </c>
      <c r="BU20" s="79">
        <v>-0.03368902228610362</v>
      </c>
      <c r="BV20" s="44">
        <v>273.7268518518518</v>
      </c>
      <c r="BW20" s="44">
        <v>-4.240889159770802</v>
      </c>
      <c r="BX20" s="314">
        <v>-0.01450921792289683</v>
      </c>
      <c r="BY20" s="44">
        <v>0</v>
      </c>
      <c r="BZ20" s="44">
        <v>0</v>
      </c>
      <c r="CA20" s="314"/>
      <c r="CB20" s="44">
        <v>0</v>
      </c>
      <c r="CC20" s="44">
        <v>0</v>
      </c>
      <c r="CD20" s="314"/>
      <c r="CE20" s="44">
        <v>0</v>
      </c>
      <c r="CF20" s="44">
        <f>CE20-AZ20</f>
        <v>0</v>
      </c>
      <c r="CG20" s="314">
        <f>CF20/AZ20</f>
      </c>
      <c r="CH20" s="44">
        <v>0</v>
      </c>
      <c r="CI20" s="44">
        <f>CH20-BA20</f>
        <v>0</v>
      </c>
      <c r="CJ20" s="314">
        <f>CI20/BA20</f>
      </c>
      <c r="CK20" s="44">
        <v>273.7268518518518</v>
      </c>
      <c r="CL20" s="44">
        <f>CK20-BB20</f>
        <v>2.543490167143318</v>
      </c>
      <c r="CM20" s="314">
        <f>CL20/BB20</f>
        <v>0.009379226481086656</v>
      </c>
      <c r="CN20" s="44">
        <v>309.218203033839</v>
      </c>
      <c r="CO20" s="44">
        <f>CN20-BC20</f>
        <v>21.91661573225167</v>
      </c>
      <c r="CP20" s="314">
        <f>CO20/BC20</f>
        <v>0.07628435310120747</v>
      </c>
      <c r="CQ20" s="44">
        <v>254.1714285714286</v>
      </c>
      <c r="CR20" s="44">
        <f>CQ20-BD20</f>
        <v>-13.53458479160037</v>
      </c>
      <c r="CS20" s="314">
        <f>CR20/BD20</f>
        <v>-0.05055764202519605</v>
      </c>
      <c r="CT20" s="44">
        <v>247.6812092064582</v>
      </c>
      <c r="CU20" s="44">
        <f>CT20-BE20</f>
        <v>-8.390219364970363</v>
      </c>
      <c r="CV20" s="314">
        <f>CU20/BE20</f>
        <v>-0.03276515233182289</v>
      </c>
      <c r="CW20" s="44">
        <v>265.2477064220183</v>
      </c>
      <c r="CX20" s="44">
        <f>CW20-BF20</f>
        <v>-2.199423487347246</v>
      </c>
      <c r="CY20" s="314">
        <f>CX20/BF20</f>
        <v>-0.008223769266443814</v>
      </c>
      <c r="CZ20" s="44">
        <v>270.6719200359626</v>
      </c>
      <c r="DA20" s="44">
        <f>CZ20-BG20</f>
        <v>0.8712046552778929</v>
      </c>
      <c r="DB20" s="462">
        <f>DA20/BG20</f>
        <v>0.003229067254505372</v>
      </c>
    </row>
    <row r="21" ht="17" customHeight="1">
      <c r="A21" t="s" s="71">
        <v>77</v>
      </c>
      <c r="B21" s="461">
        <v>152.6</v>
      </c>
      <c r="C21" s="74">
        <v>150.1851176888105</v>
      </c>
      <c r="D21" s="44">
        <v>151.3041531400425</v>
      </c>
      <c r="E21" s="73">
        <v>152.0005729564553</v>
      </c>
      <c r="F21" s="75">
        <v>151.0938694278998</v>
      </c>
      <c r="G21" s="74">
        <v>152.0105917852084</v>
      </c>
      <c r="H21" s="44">
        <v>151.992492542816</v>
      </c>
      <c r="I21" s="44">
        <v>166.3372859025033</v>
      </c>
      <c r="J21" s="73">
        <v>153.8299987399017</v>
      </c>
      <c r="K21" s="75">
        <v>152.023988005997</v>
      </c>
      <c r="L21" s="74">
        <v>179.5190713101161</v>
      </c>
      <c r="M21" s="44">
        <v>192.7730542838457</v>
      </c>
      <c r="N21" s="73">
        <v>166.950838306337</v>
      </c>
      <c r="O21" s="75">
        <v>176.0245005104273</v>
      </c>
      <c r="P21" s="75">
        <v>154.7953337010016</v>
      </c>
      <c r="Q21" s="74">
        <v>156.6670062137109</v>
      </c>
      <c r="R21" s="44">
        <v>157.9452054794521</v>
      </c>
      <c r="S21" s="73">
        <v>157.8185997661653</v>
      </c>
      <c r="T21" s="75">
        <v>157.57</v>
      </c>
      <c r="U21" s="75">
        <v>155.7079279666165</v>
      </c>
      <c r="V21" s="74">
        <v>151.6999715882186</v>
      </c>
      <c r="W21" s="44">
        <v>151.5876384119758</v>
      </c>
      <c r="X21" s="44">
        <v>152.4034919288218</v>
      </c>
      <c r="Y21" s="73">
        <v>151.8718796428906</v>
      </c>
      <c r="Z21" s="74">
        <v>155.7763819880629</v>
      </c>
      <c r="AA21" s="44">
        <v>164.1475531127788</v>
      </c>
      <c r="AB21" s="44">
        <v>166.5290393614093</v>
      </c>
      <c r="AC21" s="73">
        <v>159.8412071009985</v>
      </c>
      <c r="AD21" s="75">
        <v>154.1055146403611</v>
      </c>
      <c r="AE21" s="74">
        <v>180.2650486987067</v>
      </c>
      <c r="AF21" s="44">
        <v>192.3609189039579</v>
      </c>
      <c r="AG21" s="44">
        <v>167.9592053542973</v>
      </c>
      <c r="AH21" s="73">
        <v>179.0236660553663</v>
      </c>
      <c r="AI21" s="75">
        <v>156.5811906486836</v>
      </c>
      <c r="AJ21" s="74">
        <v>156.6962170941328</v>
      </c>
      <c r="AK21" s="44">
        <v>156.9922249440835</v>
      </c>
      <c r="AL21" s="44">
        <v>153.53</v>
      </c>
      <c r="AM21" s="73">
        <v>155.32</v>
      </c>
      <c r="AN21" s="74">
        <v>154.1055146403611</v>
      </c>
      <c r="AO21" s="106">
        <v>153.9030446037085</v>
      </c>
      <c r="AP21" s="106">
        <v>151.3731450404239</v>
      </c>
      <c r="AQ21" s="106">
        <v>152.2</v>
      </c>
      <c r="AR21" s="106">
        <v>152.6</v>
      </c>
      <c r="AS21" s="106">
        <v>155.005382131324</v>
      </c>
      <c r="AT21" s="106">
        <v>168.4352060469511</v>
      </c>
      <c r="AU21" s="44">
        <v>171.32</v>
      </c>
      <c r="AV21" s="44">
        <v>162.69</v>
      </c>
      <c r="AW21" s="44">
        <v>155.7313600199595</v>
      </c>
      <c r="AX21" s="44">
        <v>180.0463548251159</v>
      </c>
      <c r="AY21" s="44">
        <v>190.3096029386042</v>
      </c>
      <c r="AZ21" s="44">
        <v>162.41</v>
      </c>
      <c r="BA21" s="44">
        <v>175.78</v>
      </c>
      <c r="BB21" s="44">
        <v>157.7663607719738</v>
      </c>
      <c r="BC21" s="44">
        <v>157.149100444315</v>
      </c>
      <c r="BD21" s="44">
        <v>156.8070977874521</v>
      </c>
      <c r="BE21" s="44">
        <v>156.3444449456448</v>
      </c>
      <c r="BF21" s="44">
        <v>156.7041974669023</v>
      </c>
      <c r="BG21" s="44">
        <v>157.4253964433288</v>
      </c>
      <c r="BH21" s="44">
        <v>3.319881802967757</v>
      </c>
      <c r="BI21" s="314">
        <v>0.02154291370244232</v>
      </c>
      <c r="BJ21" s="44">
        <v>150.0618312812517</v>
      </c>
      <c r="BK21" s="44">
        <v>151.3947779513501</v>
      </c>
      <c r="BL21" s="44">
        <v>152.7937898701099</v>
      </c>
      <c r="BM21" s="44">
        <v>151.2532225723289</v>
      </c>
      <c r="BN21" s="44">
        <v>154.9626806415754</v>
      </c>
      <c r="BO21" s="44">
        <v>156.109745150841</v>
      </c>
      <c r="BP21" s="44">
        <v>157.080451401529</v>
      </c>
      <c r="BQ21" s="44">
        <v>-14.23954859847103</v>
      </c>
      <c r="BR21" s="79">
        <v>-0.08311667405131352</v>
      </c>
      <c r="BS21" s="44">
        <v>155.6180313727996</v>
      </c>
      <c r="BT21" s="44">
        <v>-7.07196862720042</v>
      </c>
      <c r="BU21" s="79">
        <v>-0.04346898166574725</v>
      </c>
      <c r="BV21" s="44">
        <v>152.604305732736</v>
      </c>
      <c r="BW21" s="44">
        <v>-12.32546089611006</v>
      </c>
      <c r="BX21" s="314">
        <v>-0.07317627463627974</v>
      </c>
      <c r="BY21" s="44">
        <v>180.1202912314023</v>
      </c>
      <c r="BZ21" s="44">
        <v>0.07393640628646381</v>
      </c>
      <c r="CA21" s="314">
        <v>0.0004106520587894175</v>
      </c>
      <c r="CB21" s="44">
        <v>189.9364588699983</v>
      </c>
      <c r="CC21" s="44">
        <v>-0.3731440686059102</v>
      </c>
      <c r="CD21" s="314">
        <v>-0.001960721176672784</v>
      </c>
      <c r="CE21" s="44">
        <v>179.8780487804878</v>
      </c>
      <c r="CF21" s="44">
        <f>CE21-AZ21</f>
        <v>17.46804878048781</v>
      </c>
      <c r="CG21" s="314">
        <f>CF21/AZ21</f>
        <v>0.1075552538666819</v>
      </c>
      <c r="CH21" s="44">
        <v>183.0918132720175</v>
      </c>
      <c r="CI21" s="44">
        <f>CH21-BA21</f>
        <v>7.311813272017531</v>
      </c>
      <c r="CJ21" s="314">
        <f>CI21/BA21</f>
        <v>0.04159638907735539</v>
      </c>
      <c r="CK21" s="44">
        <v>155.1848214245303</v>
      </c>
      <c r="CL21" s="44">
        <f>CK21-BB21</f>
        <v>-2.58153934744351</v>
      </c>
      <c r="CM21" s="314">
        <f>CL21/BB21</f>
        <v>-0.01636305315538535</v>
      </c>
      <c r="CN21" s="44">
        <v>160.8837764787227</v>
      </c>
      <c r="CO21" s="44">
        <f>CN21-BC21</f>
        <v>3.734676034407755</v>
      </c>
      <c r="CP21" s="314">
        <f>CO21/BC21</f>
        <v>0.02376517602613398</v>
      </c>
      <c r="CQ21" s="44">
        <v>156.9982323638117</v>
      </c>
      <c r="CR21" s="44">
        <f>CQ21-BD21</f>
        <v>0.1911345763595307</v>
      </c>
      <c r="CS21" s="314">
        <f>CR21/BD21</f>
        <v>0.001218915336463969</v>
      </c>
      <c r="CT21" s="44">
        <v>156.5157943417852</v>
      </c>
      <c r="CU21" s="44">
        <f>CT21-BE21</f>
        <v>0.1713493961403287</v>
      </c>
      <c r="CV21" s="314">
        <f>CU21/BE21</f>
        <v>0.001095973676582501</v>
      </c>
      <c r="CW21" s="44">
        <v>157.8363010875691</v>
      </c>
      <c r="CX21" s="44">
        <f>CW21-BF21</f>
        <v>1.132103620666783</v>
      </c>
      <c r="CY21" s="314">
        <f>CX21/BF21</f>
        <v>0.00722446264342023</v>
      </c>
      <c r="CZ21" s="44">
        <v>156.112432025236</v>
      </c>
      <c r="DA21" s="44">
        <f>CZ21-BG21</f>
        <v>-1.312964418092832</v>
      </c>
      <c r="DB21" s="462">
        <f>DA21/BG21</f>
        <v>-0.008340232565750489</v>
      </c>
    </row>
    <row r="22" ht="17" customHeight="1">
      <c r="A22" t="s" s="71">
        <v>129</v>
      </c>
      <c r="B22" s="461">
        <v>167.97</v>
      </c>
      <c r="C22" s="74">
        <v>174.824577585559</v>
      </c>
      <c r="D22" s="44">
        <v>174.7494533328075</v>
      </c>
      <c r="E22" s="73">
        <v>173.9337085678549</v>
      </c>
      <c r="F22" s="75">
        <v>167.2873524352545</v>
      </c>
      <c r="G22" s="74">
        <v>173.5420114555027</v>
      </c>
      <c r="H22" s="44">
        <v>181.1254877798316</v>
      </c>
      <c r="I22" s="44">
        <v>192.8137651821862</v>
      </c>
      <c r="J22" s="73">
        <v>169.2491284778666</v>
      </c>
      <c r="K22" s="75">
        <v>167.7385217137193</v>
      </c>
      <c r="L22" s="74">
        <v>190.9997305308542</v>
      </c>
      <c r="M22" s="44">
        <v>194.4700460829493</v>
      </c>
      <c r="N22" s="73">
        <v>193.2758719104972</v>
      </c>
      <c r="O22" s="75">
        <v>0</v>
      </c>
      <c r="P22" s="75">
        <v>159.0293244078927</v>
      </c>
      <c r="Q22" s="74">
        <v>174.6634841768555</v>
      </c>
      <c r="R22" s="44">
        <v>173.872304217020</v>
      </c>
      <c r="S22" s="73">
        <v>173.7528143983914</v>
      </c>
      <c r="T22" s="75">
        <v>168.36</v>
      </c>
      <c r="U22" s="75">
        <v>162.5675008882592</v>
      </c>
      <c r="V22" s="74">
        <v>174.2870641346999</v>
      </c>
      <c r="W22" s="44">
        <v>174.4788790329031</v>
      </c>
      <c r="X22" s="44">
        <v>173.7602351854818</v>
      </c>
      <c r="Y22" s="73">
        <v>174.2082289546223</v>
      </c>
      <c r="Z22" s="74">
        <v>173.6898041434901</v>
      </c>
      <c r="AA22" s="44">
        <v>195.1827834390366</v>
      </c>
      <c r="AB22" s="44">
        <v>192.7718040621266</v>
      </c>
      <c r="AC22" s="73">
        <v>178.5533556834714</v>
      </c>
      <c r="AD22" s="75">
        <v>175.0586235106843</v>
      </c>
      <c r="AE22" s="74">
        <v>191.4800416141926</v>
      </c>
      <c r="AF22" s="44">
        <v>194.1735194747243</v>
      </c>
      <c r="AG22" s="44">
        <v>192.5434116445352</v>
      </c>
      <c r="AH22" s="73">
        <v>192.6583224360172</v>
      </c>
      <c r="AI22" s="75">
        <v>175.9796881461718</v>
      </c>
      <c r="AJ22" s="74">
        <v>174.0027284232672</v>
      </c>
      <c r="AK22" s="44">
        <v>173.5529269338445</v>
      </c>
      <c r="AL22" s="44">
        <v>174.14</v>
      </c>
      <c r="AM22" s="73">
        <v>173.92</v>
      </c>
      <c r="AN22" s="74">
        <v>175.0586235106843</v>
      </c>
      <c r="AO22" s="106">
        <v>173.3</v>
      </c>
      <c r="AP22" s="106">
        <v>173.0420982358796</v>
      </c>
      <c r="AQ22" s="106">
        <v>173.77</v>
      </c>
      <c r="AR22" s="106">
        <v>173.3</v>
      </c>
      <c r="AS22" s="106">
        <v>172.9971378305281</v>
      </c>
      <c r="AT22" s="106">
        <v>184.7363401642204</v>
      </c>
      <c r="AU22" s="44">
        <v>192.77</v>
      </c>
      <c r="AV22" s="44">
        <v>177</v>
      </c>
      <c r="AW22" s="44">
        <v>174.0972957298281</v>
      </c>
      <c r="AX22" s="44">
        <v>197.7534732485959</v>
      </c>
      <c r="AY22" s="44">
        <v>194.169348848725</v>
      </c>
      <c r="AZ22" s="44">
        <v>198.58</v>
      </c>
      <c r="BA22" s="44">
        <v>197</v>
      </c>
      <c r="BB22" s="44">
        <v>175.3170784410866</v>
      </c>
      <c r="BC22" s="44">
        <v>174.6006389776358</v>
      </c>
      <c r="BD22" s="44">
        <v>173.2512899754422</v>
      </c>
      <c r="BE22" s="44">
        <v>174.3355752422151</v>
      </c>
      <c r="BF22" s="44">
        <v>174.0522854272891</v>
      </c>
      <c r="BG22" s="44">
        <v>174.8907562781407</v>
      </c>
      <c r="BH22" s="44">
        <v>-0.1678672325435855</v>
      </c>
      <c r="BI22" s="314">
        <v>-0.0009589200987482061</v>
      </c>
      <c r="BJ22" s="44">
        <v>175.4202633639214</v>
      </c>
      <c r="BK22" s="44">
        <v>173.544121455393</v>
      </c>
      <c r="BL22" s="44">
        <v>172.2656446976955</v>
      </c>
      <c r="BM22" s="44">
        <v>173.9543534345279</v>
      </c>
      <c r="BN22" s="44">
        <v>174.3374594998754</v>
      </c>
      <c r="BO22" s="44">
        <v>196.3342962446459</v>
      </c>
      <c r="BP22" s="44">
        <v>192.7502876869966</v>
      </c>
      <c r="BQ22" s="44">
        <v>-0.01971231300345266</v>
      </c>
      <c r="BR22" s="79">
        <v>-0.0001022581989077795</v>
      </c>
      <c r="BS22" s="44">
        <v>179.3113821240114</v>
      </c>
      <c r="BT22" s="44">
        <v>2.311382124011374</v>
      </c>
      <c r="BU22" s="79">
        <v>0.01305865606786087</v>
      </c>
      <c r="BV22" s="44">
        <v>174.9013707827077</v>
      </c>
      <c r="BW22" s="44">
        <v>11.59795608042546</v>
      </c>
      <c r="BX22" s="314">
        <v>0.06278112941999137</v>
      </c>
      <c r="BY22" s="44">
        <v>197.460831982712</v>
      </c>
      <c r="BZ22" s="44">
        <v>-0.2926412658839013</v>
      </c>
      <c r="CA22" s="314">
        <v>-0.001479828703266425</v>
      </c>
      <c r="CB22" s="44">
        <v>194.1596978688967</v>
      </c>
      <c r="CC22" s="44">
        <v>-0.009650979828251138</v>
      </c>
      <c r="CD22" s="314">
        <v>-4.9703930540397e-05</v>
      </c>
      <c r="CE22" s="44">
        <v>193.6871508379888</v>
      </c>
      <c r="CF22" s="44">
        <f>CE22-AZ22</f>
        <v>-4.892849162011174</v>
      </c>
      <c r="CG22" s="314">
        <f>CF22/AZ22</f>
        <v>-0.02463918401657354</v>
      </c>
      <c r="CH22" s="44">
        <v>195.1871657754011</v>
      </c>
      <c r="CI22" s="44">
        <f>CH22-BA22</f>
        <v>-1.81283422459893</v>
      </c>
      <c r="CJ22" s="314">
        <f>CI22/BA22</f>
        <v>-0.009202204185781371</v>
      </c>
      <c r="CK22" s="44">
        <v>175.9910511070271</v>
      </c>
      <c r="CL22" s="44">
        <f>CK22-BB22</f>
        <v>0.6739726659405392</v>
      </c>
      <c r="CM22" s="314">
        <f>CL22/BB22</f>
        <v>0.00384430696617512</v>
      </c>
      <c r="CN22" s="44">
        <v>173.2539954991036</v>
      </c>
      <c r="CO22" s="44">
        <f>CN22-BC22</f>
        <v>-1.346643478532144</v>
      </c>
      <c r="CP22" s="314">
        <f>CO22/BC22</f>
        <v>-0.007712706473569278</v>
      </c>
      <c r="CQ22" s="44">
        <v>172.4382494231569</v>
      </c>
      <c r="CR22" s="44">
        <f>CQ22-BD22</f>
        <v>-0.8130405522852584</v>
      </c>
      <c r="CS22" s="314">
        <f>CR22/BD22</f>
        <v>-0.004692839818973379</v>
      </c>
      <c r="CT22" s="44">
        <v>173.9420596554562</v>
      </c>
      <c r="CU22" s="44">
        <f>CT22-BE22</f>
        <v>-0.3935155867588946</v>
      </c>
      <c r="CV22" s="314">
        <f>CU22/BE22</f>
        <v>-0.002257230552124312</v>
      </c>
      <c r="CW22" s="44">
        <v>173.2958727395037</v>
      </c>
      <c r="CX22" s="44">
        <f>CW22-BF22</f>
        <v>-0.756412687785371</v>
      </c>
      <c r="CY22" s="314">
        <f>CX22/BF22</f>
        <v>-0.004345893453386251</v>
      </c>
      <c r="CZ22" s="44">
        <v>174.9171941101236</v>
      </c>
      <c r="DA22" s="44">
        <f>CZ22-BG22</f>
        <v>0.02643783198291771</v>
      </c>
      <c r="DB22" s="462">
        <f>DA22/BG22</f>
        <v>0.0001511676920241103</v>
      </c>
    </row>
    <row r="23" ht="17" customHeight="1">
      <c r="A23" t="s" s="61">
        <v>78</v>
      </c>
      <c r="B23" s="459">
        <v>173.799</v>
      </c>
      <c r="C23" s="65">
        <v>164.1978849046334</v>
      </c>
      <c r="D23" s="63">
        <v>167.1884090090589</v>
      </c>
      <c r="E23" s="64">
        <v>171.252614189808</v>
      </c>
      <c r="F23" s="149">
        <v>167.0891504092509</v>
      </c>
      <c r="G23" s="65">
        <v>176.314367418844</v>
      </c>
      <c r="H23" s="63">
        <v>186.9374474463496</v>
      </c>
      <c r="I23" s="63">
        <v>196.7579811708077</v>
      </c>
      <c r="J23" s="64">
        <v>182.3231338255732</v>
      </c>
      <c r="K23" s="149">
        <v>171.3500862953322</v>
      </c>
      <c r="L23" s="65">
        <v>195.9075702170699</v>
      </c>
      <c r="M23" s="63">
        <v>206.1793194120608</v>
      </c>
      <c r="N23" s="64">
        <v>201.8989136492975</v>
      </c>
      <c r="O23" s="149">
        <v>200.8220067233613</v>
      </c>
      <c r="P23" s="149">
        <v>173.910671052158</v>
      </c>
      <c r="Q23" s="65">
        <v>192.9469383237565</v>
      </c>
      <c r="R23" s="63">
        <v>174.927256597553</v>
      </c>
      <c r="S23" s="64">
        <v>167.8389357957797</v>
      </c>
      <c r="T23" s="149">
        <v>175.2684014775658</v>
      </c>
      <c r="U23" s="149">
        <v>174.338178795225</v>
      </c>
      <c r="V23" s="65">
        <v>165.8394828244443</v>
      </c>
      <c r="W23" s="63">
        <v>168.8759861813493</v>
      </c>
      <c r="X23" s="63">
        <v>172.898517715720</v>
      </c>
      <c r="Y23" s="64">
        <v>168.6893767066931</v>
      </c>
      <c r="Z23" s="65">
        <v>175.7981277559533</v>
      </c>
      <c r="AA23" s="63">
        <v>192.8056196143887</v>
      </c>
      <c r="AB23" s="63">
        <v>194.631020606346</v>
      </c>
      <c r="AC23" s="64">
        <v>182.2333399141032</v>
      </c>
      <c r="AD23" s="149">
        <v>172.1360645726096</v>
      </c>
      <c r="AE23" s="65">
        <v>191.3232471926566</v>
      </c>
      <c r="AF23" s="63">
        <v>198.9944841250186</v>
      </c>
      <c r="AG23" s="63">
        <v>197.4440092847348</v>
      </c>
      <c r="AH23" s="64">
        <v>195.7711662399576</v>
      </c>
      <c r="AI23" s="149">
        <v>174.4599310886229</v>
      </c>
      <c r="AJ23" s="65">
        <v>184.7275156888172</v>
      </c>
      <c r="AK23" s="63">
        <v>172.6061449116252</v>
      </c>
      <c r="AL23" s="63">
        <v>166.2080971967571</v>
      </c>
      <c r="AM23" s="64">
        <v>171.1196253605057</v>
      </c>
      <c r="AN23" s="65">
        <v>172.1693994257467</v>
      </c>
      <c r="AO23" s="91">
        <v>163.643197581932</v>
      </c>
      <c r="AP23" s="91">
        <v>163.3789538540721</v>
      </c>
      <c r="AQ23" s="91">
        <v>167.9515516963099</v>
      </c>
      <c r="AR23" s="91">
        <v>164.426309514328</v>
      </c>
      <c r="AS23" s="91">
        <v>171.2756630713506</v>
      </c>
      <c r="AT23" s="91">
        <v>183.6218776080586</v>
      </c>
      <c r="AU23" s="63">
        <v>179.8508893174677</v>
      </c>
      <c r="AV23" s="63">
        <v>175.445632070099</v>
      </c>
      <c r="AW23" s="63">
        <v>167.312688832738</v>
      </c>
      <c r="AX23" s="63">
        <v>186.1348865291047</v>
      </c>
      <c r="AY23" s="63">
        <v>195.4704798875047</v>
      </c>
      <c r="AZ23" s="63">
        <v>189.7641402620087</v>
      </c>
      <c r="BA23" s="63">
        <v>189.9501906435342</v>
      </c>
      <c r="BB23" s="63">
        <v>169.4681876185826</v>
      </c>
      <c r="BC23" s="63">
        <v>182.7147487251524</v>
      </c>
      <c r="BD23" s="63">
        <v>170.397684617449</v>
      </c>
      <c r="BE23" s="63">
        <v>161.461641341684</v>
      </c>
      <c r="BF23" s="63">
        <v>167.933063628483</v>
      </c>
      <c r="BG23" s="63">
        <v>168.9829156235385</v>
      </c>
      <c r="BH23" s="63">
        <v>-3.186483802208159</v>
      </c>
      <c r="BI23" s="420">
        <v>-0.01850784060835631</v>
      </c>
      <c r="BJ23" s="63">
        <v>163.3947082237353</v>
      </c>
      <c r="BK23" s="63">
        <v>164.5876968138996</v>
      </c>
      <c r="BL23" s="63">
        <v>168.9793939685919</v>
      </c>
      <c r="BM23" s="63">
        <v>165.3379601300683</v>
      </c>
      <c r="BN23" s="63">
        <v>171.2533430184568</v>
      </c>
      <c r="BO23" s="63">
        <v>194.6757978982985</v>
      </c>
      <c r="BP23" s="63">
        <v>183.6408435035558</v>
      </c>
      <c r="BQ23" s="63">
        <v>3.789954186088124</v>
      </c>
      <c r="BR23" s="69">
        <v>0.02107275755194185</v>
      </c>
      <c r="BS23" s="63">
        <v>177.2665597462446</v>
      </c>
      <c r="BT23" s="63">
        <v>1.820927676145601</v>
      </c>
      <c r="BU23" s="69">
        <v>0.01037887153222516</v>
      </c>
      <c r="BV23" s="63">
        <v>168.1132690980568</v>
      </c>
      <c r="BW23" s="63">
        <v>11.05392029023992</v>
      </c>
      <c r="BX23" s="420">
        <v>0.06019936422736372</v>
      </c>
      <c r="BY23" s="63">
        <v>179.2506574891329</v>
      </c>
      <c r="BZ23" s="63">
        <v>-6.884229039971785</v>
      </c>
      <c r="CA23" s="420">
        <v>-0.03698516257937141</v>
      </c>
      <c r="CB23" s="63">
        <v>190.1184691816346</v>
      </c>
      <c r="CC23" s="63">
        <v>-5.352010705870129</v>
      </c>
      <c r="CD23" s="420">
        <v>-0.02738014818887367</v>
      </c>
      <c r="CE23" s="63">
        <v>190.9505984254612</v>
      </c>
      <c r="CF23" s="63">
        <f>CE23-AZ23</f>
        <v>1.186458163452443</v>
      </c>
      <c r="CG23" s="420">
        <f>CF23/AZ23</f>
        <v>0.006252278021623534</v>
      </c>
      <c r="CH23" s="63">
        <v>186.3015315607755</v>
      </c>
      <c r="CI23" s="63">
        <f>CH23-BA23</f>
        <v>-3.648659082758655</v>
      </c>
      <c r="CJ23" s="420">
        <f>CI23/BA23</f>
        <v>-0.01920850445265323</v>
      </c>
      <c r="CK23" s="63">
        <v>169.8885972633801</v>
      </c>
      <c r="CL23" s="63">
        <f>CK23-BB23</f>
        <v>0.4204096447975019</v>
      </c>
      <c r="CM23" s="420">
        <f>CL23/BB23</f>
        <v>0.00248075848750862</v>
      </c>
      <c r="CN23" s="63">
        <v>184.1798864794062</v>
      </c>
      <c r="CO23" s="63">
        <f>CN23-BC23</f>
        <v>1.465137754253817</v>
      </c>
      <c r="CP23" s="420">
        <f>CO23/BC23</f>
        <v>0.008018716411655101</v>
      </c>
      <c r="CQ23" s="63">
        <v>170.8689313805262</v>
      </c>
      <c r="CR23" s="63">
        <f>CQ23-BD23</f>
        <v>0.4712467630772323</v>
      </c>
      <c r="CS23" s="420">
        <f>CR23/BD23</f>
        <v>0.00276557022552979</v>
      </c>
      <c r="CT23" s="63">
        <v>164.668151350645</v>
      </c>
      <c r="CU23" s="63">
        <f>CT23-BE23</f>
        <v>3.206510008960947</v>
      </c>
      <c r="CV23" s="420">
        <f>CU23/BE23</f>
        <v>0.01985926801137462</v>
      </c>
      <c r="CW23" s="63">
        <v>169.6150361474111</v>
      </c>
      <c r="CX23" s="63">
        <f>CW23-BF23</f>
        <v>1.681972518928092</v>
      </c>
      <c r="CY23" s="420">
        <f>CX23/BF23</f>
        <v>0.0100157317599416</v>
      </c>
      <c r="CZ23" s="63">
        <v>169.7962473270901</v>
      </c>
      <c r="DA23" s="63">
        <f>CZ23-BG23</f>
        <v>0.8133317035516257</v>
      </c>
      <c r="DB23" s="460">
        <f>DA23/BG23</f>
        <v>0.004813100191522157</v>
      </c>
    </row>
    <row r="24" ht="17" customHeight="1">
      <c r="A24" t="s" s="71">
        <v>79</v>
      </c>
      <c r="B24" s="461">
        <v>181.38</v>
      </c>
      <c r="C24" s="74">
        <v>178.0924927935832</v>
      </c>
      <c r="D24" s="44">
        <v>170.0039372293155</v>
      </c>
      <c r="E24" s="73">
        <v>178.7824695309615</v>
      </c>
      <c r="F24" s="75">
        <v>175.5492936649847</v>
      </c>
      <c r="G24" s="74">
        <v>187.4169454245521</v>
      </c>
      <c r="H24" s="44">
        <v>187.6296808615749</v>
      </c>
      <c r="I24" s="44">
        <v>191.079295154185</v>
      </c>
      <c r="J24" s="73">
        <v>187.9172639770633</v>
      </c>
      <c r="K24" s="75">
        <v>178.4538531730093</v>
      </c>
      <c r="L24" s="74">
        <v>188.6848341232228</v>
      </c>
      <c r="M24" s="44">
        <v>189.6446078431372</v>
      </c>
      <c r="N24" s="73">
        <v>186.9261843554903</v>
      </c>
      <c r="O24" s="75">
        <v>188.502236282317</v>
      </c>
      <c r="P24" s="75">
        <v>179.0387028379651</v>
      </c>
      <c r="Q24" s="74">
        <v>186.4652130643264</v>
      </c>
      <c r="R24" s="44">
        <v>180.4909801004277</v>
      </c>
      <c r="S24" s="73">
        <v>183.99</v>
      </c>
      <c r="T24" s="75">
        <v>184.68</v>
      </c>
      <c r="U24" s="75">
        <v>181.0922692657887</v>
      </c>
      <c r="V24" s="74">
        <v>178.0962895047059</v>
      </c>
      <c r="W24" s="44">
        <v>170.096284935242</v>
      </c>
      <c r="X24" s="44">
        <v>178.8069891228882</v>
      </c>
      <c r="Y24" s="73">
        <v>175.4955355488867</v>
      </c>
      <c r="Z24" s="74">
        <v>187.5054532763284</v>
      </c>
      <c r="AA24" s="44">
        <v>187.5356044206449</v>
      </c>
      <c r="AB24" s="44">
        <v>191.0772578890098</v>
      </c>
      <c r="AC24" s="73">
        <v>187.9649528847744</v>
      </c>
      <c r="AD24" s="75">
        <v>178.1382665008263</v>
      </c>
      <c r="AE24" s="74">
        <v>188.7249949484744</v>
      </c>
      <c r="AF24" s="44">
        <v>189.4863082150709</v>
      </c>
      <c r="AG24" s="44">
        <v>187</v>
      </c>
      <c r="AH24" s="73">
        <v>188.5034403669725</v>
      </c>
      <c r="AI24" s="75">
        <v>178.9191203071258</v>
      </c>
      <c r="AJ24" s="74">
        <v>186.5133734437362</v>
      </c>
      <c r="AK24" s="44">
        <v>180.4884134360478</v>
      </c>
      <c r="AL24" s="44">
        <v>184.01</v>
      </c>
      <c r="AM24" s="73">
        <v>183.28</v>
      </c>
      <c r="AN24" s="74">
        <v>178.1382665008263</v>
      </c>
      <c r="AO24" s="106">
        <v>172.6951319010062</v>
      </c>
      <c r="AP24" s="106">
        <v>172.5118724128298</v>
      </c>
      <c r="AQ24" s="106">
        <v>174.87</v>
      </c>
      <c r="AR24" s="106">
        <v>173.2</v>
      </c>
      <c r="AS24" s="106">
        <v>182.8249059757626</v>
      </c>
      <c r="AT24" s="106">
        <v>196.0829760111253</v>
      </c>
      <c r="AU24" s="44">
        <v>184.48</v>
      </c>
      <c r="AV24" s="44">
        <v>186.11</v>
      </c>
      <c r="AW24" s="44">
        <v>176.1610867201977</v>
      </c>
      <c r="AX24" s="44">
        <v>183.222484445398</v>
      </c>
      <c r="AY24" s="44">
        <v>184.7368421052632</v>
      </c>
      <c r="AZ24" s="44">
        <v>190.69</v>
      </c>
      <c r="BA24" s="44">
        <v>186.42</v>
      </c>
      <c r="BB24" s="44">
        <v>176.9476055502643</v>
      </c>
      <c r="BC24" s="44">
        <v>185.3108472208362</v>
      </c>
      <c r="BD24" s="44">
        <v>177.0846434410766</v>
      </c>
      <c r="BE24" s="44">
        <v>172.308604838368</v>
      </c>
      <c r="BF24" s="44">
        <v>176.4729636958365</v>
      </c>
      <c r="BG24" s="44">
        <v>176.7889356584486</v>
      </c>
      <c r="BH24" s="44">
        <v>-1.349330842377725</v>
      </c>
      <c r="BI24" s="314">
        <v>-0.007574626546461127</v>
      </c>
      <c r="BJ24" s="44">
        <v>177.6467716801532</v>
      </c>
      <c r="BK24" s="44">
        <v>176.4503554230681</v>
      </c>
      <c r="BL24" s="44">
        <v>183.0635821823009</v>
      </c>
      <c r="BM24" s="44">
        <v>178.7021077141734</v>
      </c>
      <c r="BN24" s="44">
        <v>187.2925976726694</v>
      </c>
      <c r="BO24" s="44">
        <v>188.0419075144509</v>
      </c>
      <c r="BP24" s="44">
        <v>189.0385508592661</v>
      </c>
      <c r="BQ24" s="44">
        <v>4.558550859266148</v>
      </c>
      <c r="BR24" s="79">
        <v>0.02471027135335076</v>
      </c>
      <c r="BS24" s="44">
        <v>187.6521899947601</v>
      </c>
      <c r="BT24" s="44">
        <v>1.542189994760037</v>
      </c>
      <c r="BU24" s="79">
        <v>0.008286443473000034</v>
      </c>
      <c r="BV24" s="44">
        <v>180.4649129730025</v>
      </c>
      <c r="BW24" s="44">
        <v>-8.041068496674399</v>
      </c>
      <c r="BX24" s="314">
        <v>-0.04100849885212965</v>
      </c>
      <c r="BY24" s="44">
        <v>189.2425905598244</v>
      </c>
      <c r="BZ24" s="44">
        <v>6.020106114426369</v>
      </c>
      <c r="CA24" s="314">
        <v>0.03285680866433408</v>
      </c>
      <c r="CB24" s="44">
        <v>190.0359527478171</v>
      </c>
      <c r="CC24" s="44">
        <v>5.299110642553956</v>
      </c>
      <c r="CD24" s="314">
        <v>0.02868464450385332</v>
      </c>
      <c r="CE24" s="44">
        <v>189.3238434163701</v>
      </c>
      <c r="CF24" s="44">
        <f>CE24-AZ24</f>
        <v>-1.366156583629902</v>
      </c>
      <c r="CG24" s="314">
        <f>CF24/AZ24</f>
        <v>-0.007164280159577859</v>
      </c>
      <c r="CH24" s="44">
        <v>189.4946335915843</v>
      </c>
      <c r="CI24" s="44">
        <f>CH24-BA24</f>
        <v>3.074633591584359</v>
      </c>
      <c r="CJ24" s="314">
        <f>CI24/BA24</f>
        <v>0.0164930457653919</v>
      </c>
      <c r="CK24" s="44">
        <v>181.1754703895116</v>
      </c>
      <c r="CL24" s="44">
        <f>CK24-BB24</f>
        <v>4.227864839247275</v>
      </c>
      <c r="CM24" s="314">
        <f>CL24/BB24</f>
        <v>0.02389331478151194</v>
      </c>
      <c r="CN24" s="44">
        <v>183.9858971979959</v>
      </c>
      <c r="CO24" s="44">
        <f>CN24-BC24</f>
        <v>-1.324950022840312</v>
      </c>
      <c r="CP24" s="314">
        <f>CO24/BC24</f>
        <v>-0.007149878394659542</v>
      </c>
      <c r="CQ24" s="44">
        <v>180.0972993201522</v>
      </c>
      <c r="CR24" s="44">
        <f>CQ24-BD24</f>
        <v>3.012655879075567</v>
      </c>
      <c r="CS24" s="314">
        <f>CR24/BD24</f>
        <v>0.01701251910122857</v>
      </c>
      <c r="CT24" s="44">
        <v>177.5495080077401</v>
      </c>
      <c r="CU24" s="44">
        <f>CT24-BE24</f>
        <v>5.240903169372132</v>
      </c>
      <c r="CV24" s="314">
        <f>CU24/BE24</f>
        <v>0.03041579481354572</v>
      </c>
      <c r="CW24" s="44">
        <v>179.706457925636</v>
      </c>
      <c r="CX24" s="44">
        <f>CW24-BF24</f>
        <v>3.233494229799504</v>
      </c>
      <c r="CY24" s="314">
        <f>CX24/BF24</f>
        <v>0.01832288732552062</v>
      </c>
      <c r="CZ24" s="44">
        <v>180.6411661707973</v>
      </c>
      <c r="DA24" s="44">
        <f>CZ24-BG24</f>
        <v>3.852230512348768</v>
      </c>
      <c r="DB24" s="462">
        <f>DA24/BG24</f>
        <v>0.02178999776202722</v>
      </c>
    </row>
    <row r="25" ht="17" customHeight="1">
      <c r="A25" t="s" s="71">
        <v>80</v>
      </c>
      <c r="B25" s="461">
        <v>195.31</v>
      </c>
      <c r="C25" s="74">
        <v>180.559754675420</v>
      </c>
      <c r="D25" s="44">
        <v>182.7967231853686</v>
      </c>
      <c r="E25" s="73">
        <v>191.1245587493696</v>
      </c>
      <c r="F25" s="75">
        <v>184.0056080786647</v>
      </c>
      <c r="G25" s="74">
        <v>198.7807419758233</v>
      </c>
      <c r="H25" s="44">
        <v>228.5935085007728</v>
      </c>
      <c r="I25" s="44">
        <v>253.922967189729</v>
      </c>
      <c r="J25" s="73">
        <v>208.7644102867278</v>
      </c>
      <c r="K25" s="75">
        <v>189.0579524376819</v>
      </c>
      <c r="L25" s="74">
        <v>0</v>
      </c>
      <c r="M25" s="44">
        <v>0</v>
      </c>
      <c r="N25" s="73">
        <v>260.368663594470</v>
      </c>
      <c r="O25" s="75">
        <v>260.368663594470</v>
      </c>
      <c r="P25" s="75">
        <v>189.290545618518</v>
      </c>
      <c r="Q25" s="74">
        <v>213.0048221820374</v>
      </c>
      <c r="R25" s="44">
        <v>197.1871309451383</v>
      </c>
      <c r="S25" s="73">
        <v>191.66</v>
      </c>
      <c r="T25" s="75">
        <v>196.79</v>
      </c>
      <c r="U25" s="75">
        <v>192.2191225402177</v>
      </c>
      <c r="V25" s="74">
        <v>190.5784236819289</v>
      </c>
      <c r="W25" s="44">
        <v>191.9993931271651</v>
      </c>
      <c r="X25" s="44">
        <v>194.908653165274</v>
      </c>
      <c r="Y25" s="73">
        <v>192.1141156126057</v>
      </c>
      <c r="Z25" s="74">
        <v>202.4025169224902</v>
      </c>
      <c r="AA25" s="44">
        <v>235.7508047718235</v>
      </c>
      <c r="AB25" s="44">
        <v>245.3416149068323</v>
      </c>
      <c r="AC25" s="73">
        <v>211.9734857784169</v>
      </c>
      <c r="AD25" s="75">
        <v>196.0261423459025</v>
      </c>
      <c r="AE25" s="74">
        <v>0</v>
      </c>
      <c r="AF25" s="44">
        <v>0</v>
      </c>
      <c r="AG25" s="44">
        <v>236.3636363636363</v>
      </c>
      <c r="AH25" s="73">
        <v>236.3636363636363</v>
      </c>
      <c r="AI25" s="75">
        <v>196.2547485419486</v>
      </c>
      <c r="AJ25" s="74">
        <v>206.963116166839</v>
      </c>
      <c r="AK25" s="44">
        <v>190.8200819387542</v>
      </c>
      <c r="AL25" s="44">
        <v>188.17</v>
      </c>
      <c r="AM25" s="73">
        <v>191.98</v>
      </c>
      <c r="AN25" s="74">
        <v>196.0261423459025</v>
      </c>
      <c r="AO25" s="106">
        <v>187.1348702807965</v>
      </c>
      <c r="AP25" s="106">
        <v>188.0572532211551</v>
      </c>
      <c r="AQ25" s="106">
        <v>192.6</v>
      </c>
      <c r="AR25" s="106">
        <v>188.9</v>
      </c>
      <c r="AS25" s="106">
        <v>202.3626091422701</v>
      </c>
      <c r="AT25" s="106">
        <v>222.7333931777379</v>
      </c>
      <c r="AU25" s="44">
        <v>223.35</v>
      </c>
      <c r="AV25" s="44">
        <v>209.22</v>
      </c>
      <c r="AW25" s="44">
        <v>193.3158289347571</v>
      </c>
      <c r="AX25" s="44">
        <v>0</v>
      </c>
      <c r="AY25" s="44">
        <v>0</v>
      </c>
      <c r="AZ25" s="44">
        <v>237.59</v>
      </c>
      <c r="BA25" s="44">
        <v>237.59</v>
      </c>
      <c r="BB25" s="44">
        <v>194.0152415433263</v>
      </c>
      <c r="BC25" s="44">
        <v>212.2703700448273</v>
      </c>
      <c r="BD25" s="44">
        <v>194.9218031278749</v>
      </c>
      <c r="BE25" s="44">
        <v>186.204297022239</v>
      </c>
      <c r="BF25" s="44">
        <v>193.0131338787701</v>
      </c>
      <c r="BG25" s="44">
        <v>193.6525412991144</v>
      </c>
      <c r="BH25" s="44">
        <v>-2.37360104678811</v>
      </c>
      <c r="BI25" s="314">
        <v>-0.01210859438635337</v>
      </c>
      <c r="BJ25" s="44">
        <v>188.6353566681435</v>
      </c>
      <c r="BK25" s="44">
        <v>192.5686591276252</v>
      </c>
      <c r="BL25" s="44">
        <v>199.9119653730467</v>
      </c>
      <c r="BM25" s="44">
        <v>192.7753738292162</v>
      </c>
      <c r="BN25" s="44">
        <v>206.6318882292978</v>
      </c>
      <c r="BO25" s="44">
        <v>225.643024162120</v>
      </c>
      <c r="BP25" s="44">
        <v>241.5654520917679</v>
      </c>
      <c r="BQ25" s="44">
        <v>18.2154520917679</v>
      </c>
      <c r="BR25" s="79">
        <v>0.0815556395422785</v>
      </c>
      <c r="BS25" s="44">
        <v>212.1064301552107</v>
      </c>
      <c r="BT25" s="44">
        <v>2.886430155210661</v>
      </c>
      <c r="BU25" s="79">
        <v>0.01379614833768598</v>
      </c>
      <c r="BV25" s="44">
        <v>196.0754625564001</v>
      </c>
      <c r="BW25" s="44">
        <v>2.909630984382176</v>
      </c>
      <c r="BX25" s="314">
        <v>0.0130632903439869</v>
      </c>
      <c r="BY25" s="44">
        <v>0</v>
      </c>
      <c r="BZ25" s="44">
        <v>0</v>
      </c>
      <c r="CA25" s="314"/>
      <c r="CB25" s="44">
        <v>0</v>
      </c>
      <c r="CC25" s="44">
        <v>0</v>
      </c>
      <c r="CD25" s="314"/>
      <c r="CE25" s="44">
        <v>235.8878504672897</v>
      </c>
      <c r="CF25" s="44">
        <f>CE25-AZ25</f>
        <v>-1.70214953271028</v>
      </c>
      <c r="CG25" s="314">
        <f>CF25/AZ25</f>
        <v>-0.007164230534577549</v>
      </c>
      <c r="CH25" s="44">
        <v>235.8878504672897</v>
      </c>
      <c r="CI25" s="44">
        <f>CH25-BA25</f>
        <v>-1.70214953271028</v>
      </c>
      <c r="CJ25" s="314">
        <f>CI25/BA25</f>
        <v>-0.007164230534577549</v>
      </c>
      <c r="CK25" s="44">
        <v>196.8657015441466</v>
      </c>
      <c r="CL25" s="44">
        <f>CK25-BB25</f>
        <v>2.85046000082022</v>
      </c>
      <c r="CM25" s="314">
        <f>CL25/BB25</f>
        <v>0.01469193852063253</v>
      </c>
      <c r="CN25" s="44">
        <v>213.4134134134134</v>
      </c>
      <c r="CO25" s="44">
        <f>CN25-BC25</f>
        <v>1.143043368586149</v>
      </c>
      <c r="CP25" s="314">
        <f>CO25/BC25</f>
        <v>0.005384846544266921</v>
      </c>
      <c r="CQ25" s="44">
        <v>200.6241640659831</v>
      </c>
      <c r="CR25" s="44">
        <f>CQ25-BD25</f>
        <v>5.702360938108171</v>
      </c>
      <c r="CS25" s="314">
        <f>CR25/BD25</f>
        <v>0.02925460798434766</v>
      </c>
      <c r="CT25" s="44">
        <v>191.1022275340518</v>
      </c>
      <c r="CU25" s="44">
        <f>CT25-BE25</f>
        <v>4.897930511812831</v>
      </c>
      <c r="CV25" s="314">
        <f>CU25/BE25</f>
        <v>0.02630406811303531</v>
      </c>
      <c r="CW25" s="44">
        <v>197.6335286962291</v>
      </c>
      <c r="CX25" s="44">
        <f>CW25-BF25</f>
        <v>4.620394817459044</v>
      </c>
      <c r="CY25" s="314">
        <f>CX25/BF25</f>
        <v>0.02393824049487262</v>
      </c>
      <c r="CZ25" s="44">
        <v>197.1740298494207</v>
      </c>
      <c r="DA25" s="44">
        <f>CZ25-BG25</f>
        <v>3.521488550306344</v>
      </c>
      <c r="DB25" s="462">
        <f>DA25/BG25</f>
        <v>0.0181845718454429</v>
      </c>
    </row>
    <row r="26" ht="17" customHeight="1">
      <c r="A26" t="s" s="71">
        <v>81</v>
      </c>
      <c r="B26" s="461">
        <v>170.76</v>
      </c>
      <c r="C26" s="74">
        <v>157.7004752755587</v>
      </c>
      <c r="D26" s="44">
        <v>163.0791747441938</v>
      </c>
      <c r="E26" s="73">
        <v>168.6205802419744</v>
      </c>
      <c r="F26" s="75">
        <v>162.4809062030553</v>
      </c>
      <c r="G26" s="74">
        <v>172.1413187177311</v>
      </c>
      <c r="H26" s="44">
        <v>189.8009852658481</v>
      </c>
      <c r="I26" s="44">
        <v>195.5014438695704</v>
      </c>
      <c r="J26" s="73">
        <v>182.447188723932</v>
      </c>
      <c r="K26" s="75">
        <v>168.9523189272292</v>
      </c>
      <c r="L26" s="74">
        <v>195.2040799646926</v>
      </c>
      <c r="M26" s="44">
        <v>204.7982291474517</v>
      </c>
      <c r="N26" s="73">
        <v>199.9315491962551</v>
      </c>
      <c r="O26" s="75">
        <v>199.505718003599</v>
      </c>
      <c r="P26" s="75">
        <v>173.2314405869712</v>
      </c>
      <c r="Q26" s="74">
        <v>192.7982101392506</v>
      </c>
      <c r="R26" s="44">
        <v>173.1015211444989</v>
      </c>
      <c r="S26" s="73">
        <v>162.7</v>
      </c>
      <c r="T26" s="75">
        <v>171.08</v>
      </c>
      <c r="U26" s="75">
        <v>172.6085767104478</v>
      </c>
      <c r="V26" s="74">
        <v>160.1899451076065</v>
      </c>
      <c r="W26" s="44">
        <v>165.5803679966066</v>
      </c>
      <c r="X26" s="44">
        <v>172.5806600280824</v>
      </c>
      <c r="Y26" s="73">
        <v>165.312413379012</v>
      </c>
      <c r="Z26" s="74">
        <v>175.041329504916</v>
      </c>
      <c r="AA26" s="44">
        <v>197.8301704615276</v>
      </c>
      <c r="AB26" s="44">
        <v>194.4062318720477</v>
      </c>
      <c r="AC26" s="73">
        <v>184.7057763288848</v>
      </c>
      <c r="AD26" s="75">
        <v>171.1197037136117</v>
      </c>
      <c r="AE26" s="74">
        <v>190.0403021848026</v>
      </c>
      <c r="AF26" s="44">
        <v>198.5584810262754</v>
      </c>
      <c r="AG26" s="44">
        <v>199.3445458476524</v>
      </c>
      <c r="AH26" s="73">
        <v>195.5304486632029</v>
      </c>
      <c r="AI26" s="75">
        <v>174.9983222867429</v>
      </c>
      <c r="AJ26" s="74">
        <v>185.4416871077697</v>
      </c>
      <c r="AK26" s="44">
        <v>172.5001231769807</v>
      </c>
      <c r="AL26" s="44">
        <v>161.87</v>
      </c>
      <c r="AM26" s="73">
        <v>169.44</v>
      </c>
      <c r="AN26" s="74">
        <v>171.1197037136117</v>
      </c>
      <c r="AO26" s="106">
        <v>156.0799453123864</v>
      </c>
      <c r="AP26" s="106">
        <v>158.3293733865893</v>
      </c>
      <c r="AQ26" s="106">
        <v>165.78</v>
      </c>
      <c r="AR26" s="106">
        <v>159.6</v>
      </c>
      <c r="AS26" s="106">
        <v>169.1393183577521</v>
      </c>
      <c r="AT26" s="106">
        <v>186.9072814514435</v>
      </c>
      <c r="AU26" s="44">
        <v>183.94</v>
      </c>
      <c r="AV26" s="44">
        <v>176.28</v>
      </c>
      <c r="AW26" s="44">
        <v>164.4223636338193</v>
      </c>
      <c r="AX26" s="44">
        <v>189.6213979715133</v>
      </c>
      <c r="AY26" s="44">
        <v>199.1379415310061</v>
      </c>
      <c r="AZ26" s="44">
        <v>193.97</v>
      </c>
      <c r="BA26" s="44">
        <v>193.78</v>
      </c>
      <c r="BB26" s="44">
        <v>168.3105539995397</v>
      </c>
      <c r="BC26" s="44">
        <v>181.3384286429189</v>
      </c>
      <c r="BD26" s="44">
        <v>169.0415453161601</v>
      </c>
      <c r="BE26" s="44">
        <v>153.2999899467176</v>
      </c>
      <c r="BF26" s="44">
        <v>163.8345596862823</v>
      </c>
      <c r="BG26" s="44">
        <v>166.9630265062158</v>
      </c>
      <c r="BH26" s="44">
        <v>-4.156677207395973</v>
      </c>
      <c r="BI26" s="314">
        <v>-0.02429104958218398</v>
      </c>
      <c r="BJ26" s="44">
        <v>156.0102478402884</v>
      </c>
      <c r="BK26" s="44">
        <v>157.6965003550058</v>
      </c>
      <c r="BL26" s="44">
        <v>165.1015512355193</v>
      </c>
      <c r="BM26" s="44">
        <v>159.1504949308788</v>
      </c>
      <c r="BN26" s="44">
        <v>169.478965007598</v>
      </c>
      <c r="BO26" s="44">
        <v>200.096735896346</v>
      </c>
      <c r="BP26" s="44">
        <v>188.6331128742405</v>
      </c>
      <c r="BQ26" s="44">
        <v>4.693112874240512</v>
      </c>
      <c r="BR26" s="79">
        <v>0.02551436813221981</v>
      </c>
      <c r="BS26" s="44">
        <v>178.8473711050917</v>
      </c>
      <c r="BT26" s="44">
        <v>2.567371105091723</v>
      </c>
      <c r="BU26" s="79">
        <v>0.0145641655609923</v>
      </c>
      <c r="BV26" s="44">
        <v>164.189496167712</v>
      </c>
      <c r="BW26" s="44">
        <v>13.18945444490248</v>
      </c>
      <c r="BX26" s="314">
        <v>0.07056683047593815</v>
      </c>
      <c r="BY26" s="44">
        <v>180.9969468371961</v>
      </c>
      <c r="BZ26" s="44">
        <v>-8.624451134317212</v>
      </c>
      <c r="CA26" s="314">
        <v>-0.04548247838365192</v>
      </c>
      <c r="CB26" s="44">
        <v>192.599498027967</v>
      </c>
      <c r="CC26" s="44">
        <v>-6.538443503039048</v>
      </c>
      <c r="CD26" s="314">
        <v>-0.03283374053568291</v>
      </c>
      <c r="CE26" s="44">
        <v>196.2565256143627</v>
      </c>
      <c r="CF26" s="44">
        <f>CE26-AZ26</f>
        <v>2.286525614362688</v>
      </c>
      <c r="CG26" s="314">
        <f>CF26/AZ26</f>
        <v>0.01178803739940552</v>
      </c>
      <c r="CH26" s="44">
        <v>189.0047047543898</v>
      </c>
      <c r="CI26" s="44">
        <f>CH26-BA26</f>
        <v>-4.775295245610238</v>
      </c>
      <c r="CJ26" s="314">
        <f>CI26/BA26</f>
        <v>-0.02464286946852223</v>
      </c>
      <c r="CK26" s="44">
        <v>167.5110502382672</v>
      </c>
      <c r="CL26" s="44">
        <f>CK26-BB26</f>
        <v>-0.7995037612724616</v>
      </c>
      <c r="CM26" s="314">
        <f>CL26/BB26</f>
        <v>-0.004750170100887721</v>
      </c>
      <c r="CN26" s="44">
        <v>185.4419132015086</v>
      </c>
      <c r="CO26" s="44">
        <f>CN26-BC26</f>
        <v>4.103484558589656</v>
      </c>
      <c r="CP26" s="314">
        <f>CO26/BC26</f>
        <v>0.02262887458162549</v>
      </c>
      <c r="CQ26" s="44">
        <v>169.5680829876708</v>
      </c>
      <c r="CR26" s="44">
        <f>CQ26-BD26</f>
        <v>0.5265376715107095</v>
      </c>
      <c r="CS26" s="314">
        <f>CR26/BD26</f>
        <v>0.003114841801321213</v>
      </c>
      <c r="CT26" s="44">
        <v>159.4002040384208</v>
      </c>
      <c r="CU26" s="44">
        <f>CT26-BE26</f>
        <v>6.100214091703208</v>
      </c>
      <c r="CV26" s="314">
        <f>CU26/BE26</f>
        <v>0.0397926581327465</v>
      </c>
      <c r="CW26" s="44">
        <v>166.8190624546017</v>
      </c>
      <c r="CX26" s="44">
        <f>CW26-BF26</f>
        <v>2.984502768319402</v>
      </c>
      <c r="CY26" s="314">
        <f>CX26/BF26</f>
        <v>0.01821656416103086</v>
      </c>
      <c r="CZ26" s="44">
        <v>167.2913629903569</v>
      </c>
      <c r="DA26" s="44">
        <f>CZ26-BG26</f>
        <v>0.3283364841411469</v>
      </c>
      <c r="DB26" s="462">
        <f>DA26/BG26</f>
        <v>0.001966522115774677</v>
      </c>
    </row>
    <row r="27" ht="17" customHeight="1">
      <c r="A27" t="s" s="71">
        <v>82</v>
      </c>
      <c r="B27" s="461">
        <v>180.67</v>
      </c>
      <c r="C27" s="74">
        <v>171.6782984380193</v>
      </c>
      <c r="D27" s="44">
        <v>177.5224586288416</v>
      </c>
      <c r="E27" s="73">
        <v>179.0700104493208</v>
      </c>
      <c r="F27" s="75">
        <v>175.4447286160841</v>
      </c>
      <c r="G27" s="74">
        <v>203.5737282678687</v>
      </c>
      <c r="H27" s="44">
        <v>201.4566028650536</v>
      </c>
      <c r="I27" s="44">
        <v>229.7546012269939</v>
      </c>
      <c r="J27" s="73">
        <v>204.1856721223504</v>
      </c>
      <c r="K27" s="75">
        <v>180.8759743163077</v>
      </c>
      <c r="L27" s="74">
        <v>235.3571428571429</v>
      </c>
      <c r="M27" s="44">
        <v>299.8965873836608</v>
      </c>
      <c r="N27" s="73">
        <v>224.5782567947516</v>
      </c>
      <c r="O27" s="75">
        <v>237.8296910324039</v>
      </c>
      <c r="P27" s="75">
        <v>182.5661278636026</v>
      </c>
      <c r="Q27" s="74">
        <v>196.2952799121844</v>
      </c>
      <c r="R27" s="44">
        <v>184.8235294117647</v>
      </c>
      <c r="S27" s="73">
        <v>170.3</v>
      </c>
      <c r="T27" s="75">
        <v>178.63</v>
      </c>
      <c r="U27" s="75">
        <v>181.1117889916019</v>
      </c>
      <c r="V27" s="74">
        <v>168.9897946001809</v>
      </c>
      <c r="W27" s="44">
        <v>177.1471305990711</v>
      </c>
      <c r="X27" s="44">
        <v>179.0416666666667</v>
      </c>
      <c r="Y27" s="73">
        <v>174.286092364695</v>
      </c>
      <c r="Z27" s="74">
        <v>183.515625</v>
      </c>
      <c r="AA27" s="44">
        <v>193.75</v>
      </c>
      <c r="AB27" s="44">
        <v>234.1296928327645</v>
      </c>
      <c r="AC27" s="73">
        <v>187.0455965021861</v>
      </c>
      <c r="AD27" s="75">
        <v>176.5167067045206</v>
      </c>
      <c r="AE27" s="74">
        <v>267.7448337825696</v>
      </c>
      <c r="AF27" s="44">
        <v>273.8589211618258</v>
      </c>
      <c r="AG27" s="44">
        <v>226.3157894736842</v>
      </c>
      <c r="AH27" s="73">
        <v>243.2167374959137</v>
      </c>
      <c r="AI27" s="75">
        <v>178.2526758214644</v>
      </c>
      <c r="AJ27" s="74">
        <v>194.0643407340281</v>
      </c>
      <c r="AK27" s="44">
        <v>178.3249065728732</v>
      </c>
      <c r="AL27" s="44">
        <v>171.28</v>
      </c>
      <c r="AM27" s="73">
        <v>177.08</v>
      </c>
      <c r="AN27" s="74">
        <v>176.5167067045206</v>
      </c>
      <c r="AO27" s="106">
        <v>171.0824567356634</v>
      </c>
      <c r="AP27" s="106">
        <v>170.2082464656318</v>
      </c>
      <c r="AQ27" s="106">
        <v>174.86</v>
      </c>
      <c r="AR27" s="106">
        <v>171.8</v>
      </c>
      <c r="AS27" s="106">
        <v>185.413744740533</v>
      </c>
      <c r="AT27" s="106">
        <v>195.1133501259446</v>
      </c>
      <c r="AU27" s="44">
        <v>204.12</v>
      </c>
      <c r="AV27" s="44">
        <v>188.12</v>
      </c>
      <c r="AW27" s="44">
        <v>175.0858314044237</v>
      </c>
      <c r="AX27" s="44">
        <v>256.9536423841059</v>
      </c>
      <c r="AY27" s="44">
        <v>255.6463238827487</v>
      </c>
      <c r="AZ27" s="44">
        <v>239.7</v>
      </c>
      <c r="BA27" s="44">
        <v>246.61</v>
      </c>
      <c r="BB27" s="44">
        <v>176.9158611237914</v>
      </c>
      <c r="BC27" s="44">
        <v>202.1515434985968</v>
      </c>
      <c r="BD27" s="44">
        <v>176.0041077133729</v>
      </c>
      <c r="BE27" s="44">
        <v>168.6604886267902</v>
      </c>
      <c r="BF27" s="44">
        <v>175.2126645050544</v>
      </c>
      <c r="BG27" s="44">
        <v>176.3160370385303</v>
      </c>
      <c r="BH27" s="44">
        <v>-0.2006696659903184</v>
      </c>
      <c r="BI27" s="314">
        <v>-0.001136831010144723</v>
      </c>
      <c r="BJ27" s="44">
        <v>170.4890278049098</v>
      </c>
      <c r="BK27" s="44">
        <v>173.928352725046</v>
      </c>
      <c r="BL27" s="44">
        <v>177.94</v>
      </c>
      <c r="BM27" s="44">
        <v>173.5977720517425</v>
      </c>
      <c r="BN27" s="44">
        <v>183.2293291731669</v>
      </c>
      <c r="BO27" s="44">
        <v>200.3993154592128</v>
      </c>
      <c r="BP27" s="44">
        <v>250.1915708812261</v>
      </c>
      <c r="BQ27" s="44">
        <v>46.07157088122605</v>
      </c>
      <c r="BR27" s="79">
        <v>0.2257082641643448</v>
      </c>
      <c r="BS27" s="44">
        <v>188.8770180436847</v>
      </c>
      <c r="BT27" s="44">
        <v>0.7570180436847238</v>
      </c>
      <c r="BU27" s="79">
        <v>0.004024123132493748</v>
      </c>
      <c r="BV27" s="44">
        <v>176.3453943857402</v>
      </c>
      <c r="BW27" s="44">
        <v>5.285965333268194</v>
      </c>
      <c r="BX27" s="314">
        <v>0.02709176655444701</v>
      </c>
      <c r="BY27" s="44">
        <v>248.506151142355</v>
      </c>
      <c r="BZ27" s="44">
        <v>-8.447491241750953</v>
      </c>
      <c r="CA27" s="314">
        <v>-0.03287554581196891</v>
      </c>
      <c r="CB27" s="44">
        <v>263.0975143403442</v>
      </c>
      <c r="CC27" s="44">
        <v>7.451190457595487</v>
      </c>
      <c r="CD27" s="314">
        <v>0.02914647996664701</v>
      </c>
      <c r="CE27" s="44">
        <v>226.7548321464903</v>
      </c>
      <c r="CF27" s="44">
        <f>CE27-AZ27</f>
        <v>-12.94516785350964</v>
      </c>
      <c r="CG27" s="314">
        <f>CF27/AZ27</f>
        <v>-0.054005706522777</v>
      </c>
      <c r="CH27" s="44">
        <v>237.0176586003924</v>
      </c>
      <c r="CI27" s="44">
        <f>CH27-BA27</f>
        <v>-9.592341399607619</v>
      </c>
      <c r="CJ27" s="314">
        <f>CI27/BA27</f>
        <v>-0.03889680629174656</v>
      </c>
      <c r="CK27" s="44">
        <v>178.2631165502129</v>
      </c>
      <c r="CL27" s="44">
        <f>CK27-BB27</f>
        <v>1.347255426421555</v>
      </c>
      <c r="CM27" s="314">
        <f>CL27/BB27</f>
        <v>0.007615232562324385</v>
      </c>
      <c r="CN27" s="44">
        <v>191.9955898566703</v>
      </c>
      <c r="CO27" s="44">
        <f>CN27-BC27</f>
        <v>-10.15595364192649</v>
      </c>
      <c r="CP27" s="314">
        <f>CO27/BC27</f>
        <v>-0.05023930792790104</v>
      </c>
      <c r="CQ27" s="44">
        <v>178.8983532084043</v>
      </c>
      <c r="CR27" s="44">
        <f>CQ27-BD27</f>
        <v>2.894245495031441</v>
      </c>
      <c r="CS27" s="314">
        <f>CR27/BD27</f>
        <v>0.01644419288068431</v>
      </c>
      <c r="CT27" s="44">
        <v>169.8984771573604</v>
      </c>
      <c r="CU27" s="44">
        <f>CT27-BE27</f>
        <v>1.237988530570192</v>
      </c>
      <c r="CV27" s="314">
        <f>CU27/BE27</f>
        <v>0.007340121807126961</v>
      </c>
      <c r="CW27" s="44">
        <v>176.0652920962199</v>
      </c>
      <c r="CX27" s="44">
        <f>CW27-BF27</f>
        <v>0.8526275911655716</v>
      </c>
      <c r="CY27" s="314">
        <f>CX27/BF27</f>
        <v>0.00486624407872626</v>
      </c>
      <c r="CZ27" s="44">
        <v>177.4375919663371</v>
      </c>
      <c r="DA27" s="44">
        <f>CZ27-BG27</f>
        <v>1.121554927806784</v>
      </c>
      <c r="DB27" s="462">
        <f>DA27/BG27</f>
        <v>0.006361048867958</v>
      </c>
    </row>
    <row r="28" ht="17" customHeight="1">
      <c r="A28" t="s" s="71">
        <v>130</v>
      </c>
      <c r="B28" s="461">
        <v>175.88</v>
      </c>
      <c r="C28" s="74">
        <v>167.1747814855976</v>
      </c>
      <c r="D28" s="44">
        <v>166.758606599244</v>
      </c>
      <c r="E28" s="73">
        <v>168.0184892082391</v>
      </c>
      <c r="F28" s="75">
        <v>167.2873524352545</v>
      </c>
      <c r="G28" s="74">
        <v>168.810864524677</v>
      </c>
      <c r="H28" s="44">
        <v>170.3179526948429</v>
      </c>
      <c r="I28" s="44">
        <v>0</v>
      </c>
      <c r="J28" s="73">
        <v>169.25</v>
      </c>
      <c r="K28" s="75">
        <v>167.7744789595633</v>
      </c>
      <c r="L28" s="74"/>
      <c r="M28" s="44"/>
      <c r="N28" s="73"/>
      <c r="O28" s="75">
        <v>0</v>
      </c>
      <c r="P28" s="75">
        <v>167.7744789595633</v>
      </c>
      <c r="Q28" s="74">
        <v>172.4113968033356</v>
      </c>
      <c r="R28" s="44">
        <v>168.2224527090433</v>
      </c>
      <c r="S28" s="73">
        <v>168.2</v>
      </c>
      <c r="T28" s="75">
        <v>175.6</v>
      </c>
      <c r="U28" s="75">
        <v>170.3007396673984</v>
      </c>
      <c r="V28" s="74">
        <v>167.2032264972518</v>
      </c>
      <c r="W28" s="44">
        <v>165.2232918708871</v>
      </c>
      <c r="X28" s="44">
        <v>165.175681243011</v>
      </c>
      <c r="Y28" s="73">
        <v>166.0579539312358</v>
      </c>
      <c r="Z28" s="74">
        <v>168.7036103363989</v>
      </c>
      <c r="AA28" s="44">
        <v>165.8991035331341</v>
      </c>
      <c r="AB28" s="44">
        <v>160.5839416058394</v>
      </c>
      <c r="AC28" s="73">
        <v>168.051664620647</v>
      </c>
      <c r="AD28" s="75">
        <v>166.5074011173819</v>
      </c>
      <c r="AE28" s="74"/>
      <c r="AF28" s="44">
        <v>160.22</v>
      </c>
      <c r="AG28" s="44">
        <v>164.0361766270615</v>
      </c>
      <c r="AH28" s="73">
        <v>163.4200743494424</v>
      </c>
      <c r="AI28" s="75">
        <v>166.4590604401873</v>
      </c>
      <c r="AJ28" s="74">
        <v>165.6665797025828</v>
      </c>
      <c r="AK28" s="44">
        <v>164.9348677618194</v>
      </c>
      <c r="AL28" s="44">
        <v>163.56</v>
      </c>
      <c r="AM28" s="73">
        <v>164.25</v>
      </c>
      <c r="AN28" s="74">
        <v>166.5074011173819</v>
      </c>
      <c r="AO28" s="106">
        <v>164.0940659504348</v>
      </c>
      <c r="AP28" s="106">
        <v>162.472515186524</v>
      </c>
      <c r="AQ28" s="106">
        <v>162.84</v>
      </c>
      <c r="AR28" s="106">
        <v>163.2</v>
      </c>
      <c r="AS28" s="106">
        <v>162.1696444246377</v>
      </c>
      <c r="AT28" s="106">
        <v>159.3292805130603</v>
      </c>
      <c r="AU28" s="44">
        <v>163.54</v>
      </c>
      <c r="AV28" s="44">
        <v>161.81</v>
      </c>
      <c r="AW28" s="44">
        <v>162.8456766037147</v>
      </c>
      <c r="AX28" s="44">
        <v>161.7770326906957</v>
      </c>
      <c r="AY28" s="44">
        <v>165.7415972864632</v>
      </c>
      <c r="AZ28" s="44">
        <v>163.43</v>
      </c>
      <c r="BA28" s="44">
        <v>163.29</v>
      </c>
      <c r="BB28" s="44">
        <v>162.8764577822693</v>
      </c>
      <c r="BC28" s="44">
        <v>168.4342081771112</v>
      </c>
      <c r="BD28" s="44">
        <v>164.0490916744924</v>
      </c>
      <c r="BE28" s="44">
        <v>164.7387874242027</v>
      </c>
      <c r="BF28" s="44">
        <v>164.9715446495371</v>
      </c>
      <c r="BG28" s="44">
        <v>163.5414341166219</v>
      </c>
      <c r="BH28" s="44">
        <v>-2.965967000759974</v>
      </c>
      <c r="BI28" s="314">
        <v>-0.01781282381957949</v>
      </c>
      <c r="BJ28" s="44">
        <v>164.2860903336586</v>
      </c>
      <c r="BK28" s="44">
        <v>163.819904511640</v>
      </c>
      <c r="BL28" s="44">
        <v>163.471488178025</v>
      </c>
      <c r="BM28" s="44">
        <v>163.9015542187605</v>
      </c>
      <c r="BN28" s="44">
        <v>162.077450556308</v>
      </c>
      <c r="BO28" s="44">
        <v>172.3409870678279</v>
      </c>
      <c r="BP28" s="44">
        <v>163.3171343470763</v>
      </c>
      <c r="BQ28" s="44">
        <v>-0.2228656529236446</v>
      </c>
      <c r="BR28" s="79">
        <v>-0.00136275928166592</v>
      </c>
      <c r="BS28" s="44">
        <v>163.6406484253173</v>
      </c>
      <c r="BT28" s="44">
        <v>1.830648425317264</v>
      </c>
      <c r="BU28" s="79">
        <v>0.01131356792112517</v>
      </c>
      <c r="BV28" s="44">
        <v>163.8397754633917</v>
      </c>
      <c r="BW28" s="44">
        <v>13.01170655476761</v>
      </c>
      <c r="BX28" s="314">
        <v>0.0816655075129209</v>
      </c>
      <c r="BY28" s="44">
        <v>163.1665880132138</v>
      </c>
      <c r="BZ28" s="44">
        <v>1.389555322518049</v>
      </c>
      <c r="CA28" s="314">
        <v>0.008589323832974262</v>
      </c>
      <c r="CB28" s="44">
        <v>166.4386684906521</v>
      </c>
      <c r="CC28" s="44">
        <v>0.6970712041889158</v>
      </c>
      <c r="CD28" s="314">
        <v>0.004205771004994705</v>
      </c>
      <c r="CE28" s="44">
        <v>163.3265211945415</v>
      </c>
      <c r="CF28" s="44">
        <f>CE28-AZ28</f>
        <v>-0.1034788054585078</v>
      </c>
      <c r="CG28" s="314">
        <f>CF28/AZ28</f>
        <v>-0.0006331689742306054</v>
      </c>
      <c r="CH28" s="44">
        <v>163.9411111267348</v>
      </c>
      <c r="CI28" s="44">
        <f>CH28-BA28</f>
        <v>0.6511111267348042</v>
      </c>
      <c r="CJ28" s="314">
        <f>CI28/BA28</f>
        <v>0.003987452549052631</v>
      </c>
      <c r="CK28" s="44">
        <v>163.8476655517662</v>
      </c>
      <c r="CL28" s="44">
        <f>CK28-BB28</f>
        <v>0.9712077694969139</v>
      </c>
      <c r="CM28" s="314">
        <f>CL28/BB28</f>
        <v>0.005962849282952906</v>
      </c>
      <c r="CN28" s="44">
        <v>166.9462169553327</v>
      </c>
      <c r="CO28" s="44">
        <f>CN28-BC28</f>
        <v>-1.487991221778515</v>
      </c>
      <c r="CP28" s="314">
        <f>CO28/BC28</f>
        <v>-0.008834257826141044</v>
      </c>
      <c r="CQ28" s="44">
        <v>162.069218270887</v>
      </c>
      <c r="CR28" s="44">
        <f>CQ28-BD28</f>
        <v>-1.979873403605382</v>
      </c>
      <c r="CS28" s="314">
        <f>CR28/BD28</f>
        <v>-0.01206878613832171</v>
      </c>
      <c r="CT28" s="44">
        <v>162.4763057067957</v>
      </c>
      <c r="CU28" s="44">
        <f>CT28-BE28</f>
        <v>-2.262481717406985</v>
      </c>
      <c r="CV28" s="314">
        <f>CU28/BE28</f>
        <v>-0.01373375240149783</v>
      </c>
      <c r="CW28" s="44">
        <v>162.8589924418131</v>
      </c>
      <c r="CX28" s="44">
        <f>CW28-BF28</f>
        <v>-2.112552207723979</v>
      </c>
      <c r="CY28" s="314">
        <f>CX28/BF28</f>
        <v>-0.01280555511686486</v>
      </c>
      <c r="CZ28" s="44">
        <v>163.5134165616469</v>
      </c>
      <c r="DA28" s="44">
        <f>CZ28-BG28</f>
        <v>-0.02801755497497993</v>
      </c>
      <c r="DB28" s="462">
        <f>DA28/BG28</f>
        <v>-0.0001713177772123517</v>
      </c>
    </row>
    <row r="29" ht="17" customHeight="1">
      <c r="A29" t="s" s="141">
        <v>84</v>
      </c>
      <c r="B29" s="457"/>
      <c r="C29" s="52">
        <v>159.276057394901</v>
      </c>
      <c r="D29" s="48">
        <v>167.0019213094418</v>
      </c>
      <c r="E29" s="49">
        <v>165.7035845965621</v>
      </c>
      <c r="F29" s="159">
        <v>164.2023659672829</v>
      </c>
      <c r="G29" s="52">
        <v>165.8488243005409</v>
      </c>
      <c r="H29" s="48">
        <v>165.7645450549649</v>
      </c>
      <c r="I29" s="48">
        <v>173.575927163422</v>
      </c>
      <c r="J29" s="49">
        <v>167.4681010577546</v>
      </c>
      <c r="K29" s="159">
        <v>165.2902690105231</v>
      </c>
      <c r="L29" s="52">
        <v>190.5022495677028</v>
      </c>
      <c r="M29" s="48">
        <v>187.9793463318627</v>
      </c>
      <c r="N29" s="49">
        <v>182.0924372735579</v>
      </c>
      <c r="O29" s="159">
        <v>185.0642052755082</v>
      </c>
      <c r="P29" s="159">
        <v>167.1308905822432</v>
      </c>
      <c r="Q29" s="52">
        <v>177.1205938420752</v>
      </c>
      <c r="R29" s="48">
        <v>176.632539838579</v>
      </c>
      <c r="S29" s="49">
        <v>188.3449306152982</v>
      </c>
      <c r="T29" s="159">
        <v>180.0093641599683</v>
      </c>
      <c r="U29" s="159">
        <v>171.5023912182597</v>
      </c>
      <c r="V29" s="52">
        <v>170.7977327196765</v>
      </c>
      <c r="W29" s="48">
        <v>169.4846215817813</v>
      </c>
      <c r="X29" s="48">
        <v>172.074005244695</v>
      </c>
      <c r="Y29" s="49">
        <v>170.9931584694324</v>
      </c>
      <c r="Z29" s="52">
        <v>168.496570435547</v>
      </c>
      <c r="AA29" s="48">
        <v>167.3387004076894</v>
      </c>
      <c r="AB29" s="48">
        <v>174.3681481695212</v>
      </c>
      <c r="AC29" s="49">
        <v>169.0506761503459</v>
      </c>
      <c r="AD29" s="159">
        <v>170.3874561826757</v>
      </c>
      <c r="AE29" s="52">
        <v>181.4476214033419</v>
      </c>
      <c r="AF29" s="48">
        <v>185.4182344726214</v>
      </c>
      <c r="AG29" s="48">
        <v>179.0109113556752</v>
      </c>
      <c r="AH29" s="49">
        <v>180.9372072232993</v>
      </c>
      <c r="AI29" s="159">
        <v>171.3443594662577</v>
      </c>
      <c r="AJ29" s="52">
        <v>171.7353704867285</v>
      </c>
      <c r="AK29" s="48">
        <v>168.8873107484541</v>
      </c>
      <c r="AL29" s="48">
        <v>171.3816306614711</v>
      </c>
      <c r="AM29" s="49">
        <v>170.7828911773697</v>
      </c>
      <c r="AN29" s="52">
        <v>171.0890248080892</v>
      </c>
      <c r="AO29" s="48">
        <v>169.9207984576378</v>
      </c>
      <c r="AP29" s="48">
        <v>168.4907549643034</v>
      </c>
      <c r="AQ29" s="48">
        <v>168.8165523717707</v>
      </c>
      <c r="AR29" s="48">
        <v>169.1041073737254</v>
      </c>
      <c r="AS29" s="48">
        <v>162.7341561827343</v>
      </c>
      <c r="AT29" s="48">
        <v>166.4959086119627</v>
      </c>
      <c r="AU29" s="48">
        <v>178.0588930492744</v>
      </c>
      <c r="AV29" s="48">
        <v>166.0133368536706</v>
      </c>
      <c r="AW29" s="48">
        <v>168.2168902094738</v>
      </c>
      <c r="AX29" s="48">
        <v>183.5442174035558</v>
      </c>
      <c r="AY29" s="48">
        <v>183.9438655745294</v>
      </c>
      <c r="AZ29" s="48">
        <v>186.7230279556886</v>
      </c>
      <c r="BA29" s="48">
        <v>184.6957625189163</v>
      </c>
      <c r="BB29" s="48">
        <v>171.1829615815906</v>
      </c>
      <c r="BC29" s="48">
        <v>172.4228363052295</v>
      </c>
      <c r="BD29" s="48">
        <v>168.4231553611835</v>
      </c>
      <c r="BE29" s="48">
        <v>166.6982160343179</v>
      </c>
      <c r="BF29" s="48">
        <v>168.7933949490626</v>
      </c>
      <c r="BG29" s="48">
        <v>169.1811410510304</v>
      </c>
      <c r="BH29" s="48">
        <v>-1.907883757058841</v>
      </c>
      <c r="BI29" s="244">
        <v>-0.01115140938583825</v>
      </c>
      <c r="BJ29" s="48">
        <v>165.6848705454518</v>
      </c>
      <c r="BK29" s="48">
        <v>160.4545683944159</v>
      </c>
      <c r="BL29" s="48">
        <v>166.1155482536874</v>
      </c>
      <c r="BM29" s="48">
        <v>166.4201338992466</v>
      </c>
      <c r="BN29" s="48">
        <v>166.6646053286522</v>
      </c>
      <c r="BO29" s="48">
        <v>167.7851132809905</v>
      </c>
      <c r="BP29" s="48">
        <v>173.0127443590631</v>
      </c>
      <c r="BQ29" s="48">
        <v>-5.046148690211311</v>
      </c>
      <c r="BR29" s="56">
        <v>-0.02833977345245478</v>
      </c>
      <c r="BS29" s="48">
        <v>167.5398618029154</v>
      </c>
      <c r="BT29" s="48">
        <v>1.526524949244788</v>
      </c>
      <c r="BU29" s="56">
        <v>0.00919519466433179</v>
      </c>
      <c r="BV29" s="48">
        <v>166.7957786822125</v>
      </c>
      <c r="BW29" s="48">
        <v>1.289204669027782</v>
      </c>
      <c r="BX29" s="244">
        <v>0.007743161257087738</v>
      </c>
      <c r="BY29" s="48">
        <v>174.2962375995637</v>
      </c>
      <c r="BZ29" s="48">
        <v>-9.247979803992166</v>
      </c>
      <c r="CA29" s="244">
        <v>-0.05038556885537165</v>
      </c>
      <c r="CB29" s="48">
        <v>175.2323544916084</v>
      </c>
      <c r="CC29" s="48">
        <v>-8.711511082920907</v>
      </c>
      <c r="CD29" s="244">
        <v>-0.04735961732516285</v>
      </c>
      <c r="CE29" s="48">
        <v>174.0828802329159</v>
      </c>
      <c r="CF29" s="48">
        <f>CE29-AZ29</f>
        <v>-12.64014772277267</v>
      </c>
      <c r="CG29" s="244">
        <f>CF29/AZ29</f>
        <v>-0.06769463767357239</v>
      </c>
      <c r="CH29" s="48">
        <v>175.6500042867495</v>
      </c>
      <c r="CI29" s="48">
        <f>CH29-BA29</f>
        <v>-9.045758232166747</v>
      </c>
      <c r="CJ29" s="244">
        <f>CI29/BA29</f>
        <v>-0.04897653367245117</v>
      </c>
      <c r="CK29" s="48">
        <v>167.3243611652662</v>
      </c>
      <c r="CL29" s="48">
        <f>CK29-BB29</f>
        <v>-3.858600416324379</v>
      </c>
      <c r="CM29" s="244">
        <f>CL29/BB29</f>
        <v>-0.02254079717206704</v>
      </c>
      <c r="CN29" s="48">
        <v>170.8606906657737</v>
      </c>
      <c r="CO29" s="48">
        <f>CN29-BC29</f>
        <v>-1.562145639455849</v>
      </c>
      <c r="CP29" s="244">
        <f>CO29/BC29</f>
        <v>-0.009059969508276033</v>
      </c>
      <c r="CQ29" s="48">
        <v>163.4480658011967</v>
      </c>
      <c r="CR29" s="48">
        <f>CQ29-BD29</f>
        <v>-4.97508955998677</v>
      </c>
      <c r="CS29" s="244">
        <f>CR29/BD29</f>
        <v>-0.02953922546646089</v>
      </c>
      <c r="CT29" s="48">
        <v>171.4126556695299</v>
      </c>
      <c r="CU29" s="48">
        <f>CT29-BE29</f>
        <v>4.714439635212017</v>
      </c>
      <c r="CV29" s="244">
        <f>CU29/BE29</f>
        <v>0.02828128427146133</v>
      </c>
      <c r="CW29" s="48">
        <v>170.829650342515</v>
      </c>
      <c r="CX29" s="48">
        <f>CW29-BF29</f>
        <v>2.036255393452421</v>
      </c>
      <c r="CY29" s="244">
        <f>CX29/BF29</f>
        <v>0.01206359641067063</v>
      </c>
      <c r="CZ29" s="48">
        <v>168.4889693350438</v>
      </c>
      <c r="DA29" s="48">
        <f>CZ29-BG29</f>
        <v>-0.692171715986575</v>
      </c>
      <c r="DB29" s="463">
        <f>DA29/BG29</f>
        <v>-0.004091305400155647</v>
      </c>
    </row>
    <row r="30" ht="17" customHeight="1">
      <c r="A30" t="s" s="61">
        <v>85</v>
      </c>
      <c r="B30" s="459"/>
      <c r="C30" s="65">
        <v>133.4089336594531</v>
      </c>
      <c r="D30" s="63">
        <v>175.2934252511075</v>
      </c>
      <c r="E30" s="64">
        <v>167.4157308862262</v>
      </c>
      <c r="F30" s="149">
        <v>162.963770995801</v>
      </c>
      <c r="G30" s="65">
        <v>169.0800039644932</v>
      </c>
      <c r="H30" s="63">
        <v>170.2288706036122</v>
      </c>
      <c r="I30" s="63">
        <v>170.9871301100254</v>
      </c>
      <c r="J30" s="64">
        <v>169.8432324139108</v>
      </c>
      <c r="K30" s="149">
        <v>165.8960106682163</v>
      </c>
      <c r="L30" s="65">
        <v>202.9123144815195</v>
      </c>
      <c r="M30" s="63">
        <v>215.3996064884952</v>
      </c>
      <c r="N30" s="64">
        <v>196.2407239633203</v>
      </c>
      <c r="O30" s="149">
        <v>202.6380375543175</v>
      </c>
      <c r="P30" s="149">
        <v>168.8747371440392</v>
      </c>
      <c r="Q30" s="65">
        <v>183.632499065306</v>
      </c>
      <c r="R30" s="63">
        <v>179.6438494796135</v>
      </c>
      <c r="S30" s="64">
        <v>180.7115144947169</v>
      </c>
      <c r="T30" s="149">
        <v>181.0452519724364</v>
      </c>
      <c r="U30" s="149">
        <v>173.8408545578873</v>
      </c>
      <c r="V30" s="65">
        <v>168.1543268563935</v>
      </c>
      <c r="W30" s="63">
        <v>168.0811662312375</v>
      </c>
      <c r="X30" s="63">
        <v>172.1709608759415</v>
      </c>
      <c r="Y30" s="64">
        <v>170.3252344137004</v>
      </c>
      <c r="Z30" s="65">
        <v>167.2044369681027</v>
      </c>
      <c r="AA30" s="63">
        <v>162.4984103649794</v>
      </c>
      <c r="AB30" s="63">
        <v>176.8985612826531</v>
      </c>
      <c r="AC30" s="64">
        <v>167.7817821567201</v>
      </c>
      <c r="AD30" s="149">
        <v>169.4700411467291</v>
      </c>
      <c r="AE30" s="65">
        <v>178.1251331133502</v>
      </c>
      <c r="AF30" s="63">
        <v>182.4296750541973</v>
      </c>
      <c r="AG30" s="63">
        <v>181.3043895828436</v>
      </c>
      <c r="AH30" s="64">
        <v>180.5776146346483</v>
      </c>
      <c r="AI30" s="149">
        <v>170.3486898245472</v>
      </c>
      <c r="AJ30" s="65">
        <v>171.3261754547491</v>
      </c>
      <c r="AK30" s="63">
        <v>168.1016822693241</v>
      </c>
      <c r="AL30" s="63">
        <v>166.2424359612392</v>
      </c>
      <c r="AM30" s="64">
        <v>168.0228789481969</v>
      </c>
      <c r="AN30" s="65">
        <v>169.5498569618185</v>
      </c>
      <c r="AO30" s="63">
        <v>168.4321881494629</v>
      </c>
      <c r="AP30" s="63">
        <v>165.863139001943</v>
      </c>
      <c r="AQ30" s="63">
        <v>162.8345719738637</v>
      </c>
      <c r="AR30" s="63">
        <v>165.7786725449126</v>
      </c>
      <c r="AS30" s="63">
        <v>161.4957924688389</v>
      </c>
      <c r="AT30" s="63">
        <v>165.2211953862122</v>
      </c>
      <c r="AU30" s="63">
        <v>186.8700608826446</v>
      </c>
      <c r="AV30" s="63">
        <v>166.1643579122272</v>
      </c>
      <c r="AW30" s="63">
        <v>165.7958149240552</v>
      </c>
      <c r="AX30" s="63">
        <v>183.0645783545376</v>
      </c>
      <c r="AY30" s="63">
        <v>179.1494577645609</v>
      </c>
      <c r="AZ30" s="63">
        <v>191.1847045948286</v>
      </c>
      <c r="BA30" s="63">
        <v>182.8639776787133</v>
      </c>
      <c r="BB30" s="63">
        <v>167.1582122644674</v>
      </c>
      <c r="BC30" s="63">
        <v>171.7807954792451</v>
      </c>
      <c r="BD30" s="63">
        <v>169.0164974115628</v>
      </c>
      <c r="BE30" s="63">
        <v>166.3908774452387</v>
      </c>
      <c r="BF30" s="63">
        <v>168.8323966063844</v>
      </c>
      <c r="BG30" s="63">
        <v>167.8637984815014</v>
      </c>
      <c r="BH30" s="63">
        <v>-1.686058480317058</v>
      </c>
      <c r="BI30" s="420">
        <v>-0.009944322634826808</v>
      </c>
      <c r="BJ30" s="63">
        <v>164.9677213227868</v>
      </c>
      <c r="BK30" s="63">
        <v>166.6195947172459</v>
      </c>
      <c r="BL30" s="63">
        <v>165.0606585769258</v>
      </c>
      <c r="BM30" s="63">
        <v>165.6508270200879</v>
      </c>
      <c r="BN30" s="63">
        <v>167.9600605723534</v>
      </c>
      <c r="BO30" s="63">
        <v>169.3822095863938</v>
      </c>
      <c r="BP30" s="63">
        <v>170.9153111268353</v>
      </c>
      <c r="BQ30" s="63">
        <v>-15.95474975580925</v>
      </c>
      <c r="BR30" s="69">
        <v>-0.08537884388997399</v>
      </c>
      <c r="BS30" s="63">
        <v>168.9770940777883</v>
      </c>
      <c r="BT30" s="63">
        <v>2.812736165561091</v>
      </c>
      <c r="BU30" s="69">
        <v>0.01692743378244124</v>
      </c>
      <c r="BV30" s="63">
        <v>166.8124638503457</v>
      </c>
      <c r="BW30" s="63">
        <v>4.161014200181654</v>
      </c>
      <c r="BX30" s="420">
        <v>0.02518450608261902</v>
      </c>
      <c r="BY30" s="63">
        <v>175.6646728456646</v>
      </c>
      <c r="BZ30" s="63">
        <v>-7.399905508872962</v>
      </c>
      <c r="CA30" s="420">
        <v>-0.04042237758602164</v>
      </c>
      <c r="CB30" s="63">
        <v>174.8334748953387</v>
      </c>
      <c r="CC30" s="63">
        <v>-4.315982869222154</v>
      </c>
      <c r="CD30" s="420">
        <v>-0.02409152069493976</v>
      </c>
      <c r="CE30" s="63">
        <v>175.8491038144739</v>
      </c>
      <c r="CF30" s="63">
        <f>CE30-AZ30</f>
        <v>-15.3356007803547</v>
      </c>
      <c r="CG30" s="420">
        <f>CF30/AZ30</f>
        <v>-0.08021353388522856</v>
      </c>
      <c r="CH30" s="63">
        <v>175.960412085036</v>
      </c>
      <c r="CI30" s="63">
        <f>CH30-BA30</f>
        <v>-6.903565593677229</v>
      </c>
      <c r="CJ30" s="420">
        <f>CI30/BA30</f>
        <v>-0.03775246323147687</v>
      </c>
      <c r="CK30" s="63">
        <v>167.5760368179069</v>
      </c>
      <c r="CL30" s="63">
        <f>CK30-BB30</f>
        <v>0.417824553439516</v>
      </c>
      <c r="CM30" s="420">
        <f>CL30/BB30</f>
        <v>0.002499575388964197</v>
      </c>
      <c r="CN30" s="63">
        <v>186.5365497857105</v>
      </c>
      <c r="CO30" s="63">
        <f>CN30-BC30</f>
        <v>14.75575430646538</v>
      </c>
      <c r="CP30" s="420">
        <f>CO30/BC30</f>
        <v>0.08589874243682959</v>
      </c>
      <c r="CQ30" s="63">
        <v>183.0812362270472</v>
      </c>
      <c r="CR30" s="63">
        <f>CQ30-BD30</f>
        <v>14.06473881548433</v>
      </c>
      <c r="CS30" s="420">
        <f>CR30/BD30</f>
        <v>0.08321518331572128</v>
      </c>
      <c r="CT30" s="63">
        <v>189.0969854479566</v>
      </c>
      <c r="CU30" s="63">
        <f>CT30-BE30</f>
        <v>22.70610800271794</v>
      </c>
      <c r="CV30" s="420">
        <f>CU30/BE30</f>
        <v>0.1364624572653678</v>
      </c>
      <c r="CW30" s="63">
        <v>186.4375415497724</v>
      </c>
      <c r="CX30" s="63">
        <f>CW30-BF30</f>
        <v>17.60514494338798</v>
      </c>
      <c r="CY30" s="420">
        <f>CX30/BF30</f>
        <v>0.1042758694258934</v>
      </c>
      <c r="CZ30" s="63">
        <v>173.2901327135241</v>
      </c>
      <c r="DA30" s="63">
        <f>CZ30-BG30</f>
        <v>5.426334232022697</v>
      </c>
      <c r="DB30" s="460">
        <f>DA30/BG30</f>
        <v>0.03232581581680745</v>
      </c>
    </row>
    <row r="31" ht="17" customHeight="1">
      <c r="A31" t="s" s="71">
        <v>86</v>
      </c>
      <c r="B31" s="461">
        <v>133.6</v>
      </c>
      <c r="C31" s="75">
        <v>130.5021208807186</v>
      </c>
      <c r="D31" s="75">
        <v>173.9268510258698</v>
      </c>
      <c r="E31" s="75">
        <v>166.5793108333038</v>
      </c>
      <c r="F31" s="75">
        <v>161.5185160007714</v>
      </c>
      <c r="G31" s="75">
        <v>167.7398344490981</v>
      </c>
      <c r="H31" s="75">
        <v>169.2694086636495</v>
      </c>
      <c r="I31" s="75">
        <v>169.5218888447882</v>
      </c>
      <c r="J31" s="75">
        <v>168.6221187427241</v>
      </c>
      <c r="K31" s="75">
        <v>164.5508728742673</v>
      </c>
      <c r="L31" s="75">
        <v>199.6483326649597</v>
      </c>
      <c r="M31" s="75">
        <v>211.7117117117117</v>
      </c>
      <c r="N31" s="75">
        <v>195.8600942514565</v>
      </c>
      <c r="O31" s="75">
        <v>200.7110057769219</v>
      </c>
      <c r="P31" s="75">
        <v>167.4108515779454</v>
      </c>
      <c r="Q31" s="75">
        <v>179.5307869152148</v>
      </c>
      <c r="R31" s="75">
        <v>176.0919793156563</v>
      </c>
      <c r="S31" s="75">
        <v>177.3305386919342</v>
      </c>
      <c r="T31" s="75">
        <v>177.4387515197438</v>
      </c>
      <c r="U31" s="75">
        <v>170.9886215759111</v>
      </c>
      <c r="V31" s="75">
        <v>164.4696043516009</v>
      </c>
      <c r="W31" s="75">
        <v>163.9823985819352</v>
      </c>
      <c r="X31" s="75">
        <v>168.629242106008</v>
      </c>
      <c r="Y31" s="75">
        <v>166.5560455558789</v>
      </c>
      <c r="Z31" s="75">
        <v>163.465866156851</v>
      </c>
      <c r="AA31" s="75">
        <v>161.9057702488089</v>
      </c>
      <c r="AB31" s="75">
        <v>176.351984995311</v>
      </c>
      <c r="AC31" s="75">
        <v>165.6653460352584</v>
      </c>
      <c r="AD31" s="75">
        <v>166.2555585364231</v>
      </c>
      <c r="AE31" s="75">
        <v>177.3221671858244</v>
      </c>
      <c r="AF31" s="75">
        <v>182.3304347826087</v>
      </c>
      <c r="AG31" s="75">
        <v>178.9069393263092</v>
      </c>
      <c r="AH31" s="75">
        <v>179.1961309926263</v>
      </c>
      <c r="AI31" s="75">
        <v>167.2831552085702</v>
      </c>
      <c r="AJ31" s="75">
        <v>168.6664475126013</v>
      </c>
      <c r="AK31" s="75">
        <v>165.8159071480239</v>
      </c>
      <c r="AL31" s="75">
        <v>166.2424359612392</v>
      </c>
      <c r="AM31" s="75">
        <v>166.6992668334896</v>
      </c>
      <c r="AN31" s="75">
        <v>167.0969448883937</v>
      </c>
      <c r="AO31" s="75">
        <v>165.8675750218629</v>
      </c>
      <c r="AP31" s="75">
        <v>163.4860836627141</v>
      </c>
      <c r="AQ31" s="75">
        <v>160.7983349880105</v>
      </c>
      <c r="AR31" s="75">
        <v>163.4469851086338</v>
      </c>
      <c r="AS31" s="75">
        <v>159.8185849627091</v>
      </c>
      <c r="AT31" s="75">
        <v>163.7580164621522</v>
      </c>
      <c r="AU31" s="75">
        <v>186.2051427802127</v>
      </c>
      <c r="AV31" s="75">
        <v>164.7784984725041</v>
      </c>
      <c r="AW31" s="75">
        <v>163.7907148574595</v>
      </c>
      <c r="AX31" s="75">
        <v>182.2161210111894</v>
      </c>
      <c r="AY31" s="75">
        <v>179.1558707213964</v>
      </c>
      <c r="AZ31" s="75">
        <v>178.7277181718341</v>
      </c>
      <c r="BA31" s="75">
        <v>179.7688270609248</v>
      </c>
      <c r="BB31" s="75">
        <v>165.0955247031579</v>
      </c>
      <c r="BC31" s="75">
        <v>169.1385126090914</v>
      </c>
      <c r="BD31" s="75">
        <v>166.7209194324726</v>
      </c>
      <c r="BE31" s="75">
        <v>164.7540633931999</v>
      </c>
      <c r="BF31" s="75">
        <v>166.709174900846</v>
      </c>
      <c r="BG31" s="75">
        <v>165.7839733597846</v>
      </c>
      <c r="BH31" s="75">
        <v>-1.312971528609069</v>
      </c>
      <c r="BI31" s="195">
        <v>-0.007857543592350025</v>
      </c>
      <c r="BJ31" s="75">
        <v>163.0165735625444</v>
      </c>
      <c r="BK31" s="75">
        <v>164.828709315209</v>
      </c>
      <c r="BL31" s="75">
        <v>162.4553022181611</v>
      </c>
      <c r="BM31" s="75">
        <v>163.4334460328544</v>
      </c>
      <c r="BN31" s="75">
        <v>165.936012555034</v>
      </c>
      <c r="BO31" s="75">
        <v>168.1110914088128</v>
      </c>
      <c r="BP31" s="75">
        <v>169.6530128865635</v>
      </c>
      <c r="BQ31" s="75">
        <v>-16.55212989364927</v>
      </c>
      <c r="BR31" s="197">
        <v>-0.08889190516712299</v>
      </c>
      <c r="BS31" s="75">
        <v>167.3682096338587</v>
      </c>
      <c r="BT31" s="75">
        <v>2.589711161354586</v>
      </c>
      <c r="BU31" s="197">
        <v>0.01571631727052496</v>
      </c>
      <c r="BV31" s="75">
        <v>164.8089885626188</v>
      </c>
      <c r="BW31" s="75">
        <v>4.353074946660627</v>
      </c>
      <c r="BX31" s="195">
        <v>0.02658236244371404</v>
      </c>
      <c r="BY31" s="75">
        <v>175.0668148813888</v>
      </c>
      <c r="BZ31" s="75">
        <v>-7.14930612980055</v>
      </c>
      <c r="CA31" s="195">
        <v>-0.03923531074048894</v>
      </c>
      <c r="CB31" s="75">
        <v>174.4600415233491</v>
      </c>
      <c r="CC31" s="75">
        <v>-4.695829198047306</v>
      </c>
      <c r="CD31" s="195">
        <v>-0.02621085861791124</v>
      </c>
      <c r="CE31" s="75">
        <v>174.1419875266087</v>
      </c>
      <c r="CF31" s="75">
        <f>CE31-AZ31</f>
        <v>-4.585730645225425</v>
      </c>
      <c r="CG31" s="195">
        <f>CF31/AZ31</f>
        <v>-0.0256576354923111</v>
      </c>
      <c r="CH31" s="75">
        <v>174.5682251163371</v>
      </c>
      <c r="CI31" s="75">
        <f>CH31-BA31</f>
        <v>-5.200601944587703</v>
      </c>
      <c r="CJ31" s="195">
        <f>CI31/BA31</f>
        <v>-0.02892938686652934</v>
      </c>
      <c r="CK31" s="75">
        <v>165.6611064298589</v>
      </c>
      <c r="CL31" s="75">
        <f>CK31-BB31</f>
        <v>0.5655817267009979</v>
      </c>
      <c r="CM31" s="195">
        <f>CL31/BB31</f>
        <v>0.003425784725042759</v>
      </c>
      <c r="CN31" s="75">
        <v>185.9323097847409</v>
      </c>
      <c r="CO31" s="75">
        <f>CN31-BC31</f>
        <v>16.79379717564953</v>
      </c>
      <c r="CP31" s="195">
        <f>CO31/BC31</f>
        <v>0.09929020254815013</v>
      </c>
      <c r="CQ31" s="75">
        <v>182.2753426579969</v>
      </c>
      <c r="CR31" s="75">
        <f>CQ31-BD31</f>
        <v>15.55442322552426</v>
      </c>
      <c r="CS31" s="195">
        <f>CR31/BD31</f>
        <v>0.09329616990160797</v>
      </c>
      <c r="CT31" s="75">
        <v>187.5139657399097</v>
      </c>
      <c r="CU31" s="75">
        <f>CT31-BE31</f>
        <v>22.75990234670971</v>
      </c>
      <c r="CV31" s="195">
        <f>CU31/BE31</f>
        <v>0.1381447102302492</v>
      </c>
      <c r="CW31" s="75">
        <v>185.3550030836746</v>
      </c>
      <c r="CX31" s="75">
        <f>CW31-BF31</f>
        <v>18.64582818282864</v>
      </c>
      <c r="CY31" s="195">
        <f>CX31/BF31</f>
        <v>0.1118464427282941</v>
      </c>
      <c r="CZ31" s="75">
        <v>171.5830347757064</v>
      </c>
      <c r="DA31" s="75">
        <f>CZ31-BG31</f>
        <v>5.799061415921784</v>
      </c>
      <c r="DB31" s="200">
        <f>DA31/BG31</f>
        <v>0.03497962618700574</v>
      </c>
    </row>
    <row r="32" ht="17" customHeight="1">
      <c r="A32" t="s" s="71">
        <v>87</v>
      </c>
      <c r="B32" s="461">
        <v>129.73</v>
      </c>
      <c r="C32" s="75">
        <v>121.3399108847868</v>
      </c>
      <c r="D32" s="75">
        <v>122.2614370380236</v>
      </c>
      <c r="E32" s="75">
        <v>120.1881165404909</v>
      </c>
      <c r="F32" s="75">
        <v>121.2773462526905</v>
      </c>
      <c r="G32" s="75">
        <v>130.5000906430477</v>
      </c>
      <c r="H32" s="75">
        <v>137.976346911958</v>
      </c>
      <c r="I32" s="75">
        <v>157.5432983237115</v>
      </c>
      <c r="J32" s="75">
        <v>137.8896317920708</v>
      </c>
      <c r="K32" s="75">
        <v>127.5813548343868</v>
      </c>
      <c r="L32" s="75">
        <v>187.5477463712758</v>
      </c>
      <c r="M32" s="75">
        <v>177.0456676041248</v>
      </c>
      <c r="N32" s="75">
        <v>168.2822024582792</v>
      </c>
      <c r="O32" s="75">
        <v>175.6054601497138</v>
      </c>
      <c r="P32" s="75">
        <v>132.0044611173071</v>
      </c>
      <c r="Q32" s="75">
        <v>137.8146723358305</v>
      </c>
      <c r="R32" s="75">
        <v>126.5310058829202</v>
      </c>
      <c r="S32" s="75">
        <v>123.5800344234079</v>
      </c>
      <c r="T32" s="75">
        <v>130.7</v>
      </c>
      <c r="U32" s="75">
        <v>130.6655855125346</v>
      </c>
      <c r="V32" s="75">
        <v>124.315680556862</v>
      </c>
      <c r="W32" s="75">
        <v>126.2900652353927</v>
      </c>
      <c r="X32" s="75">
        <v>124.309172597511</v>
      </c>
      <c r="Y32" s="75">
        <v>124.9526050859646</v>
      </c>
      <c r="Z32" s="75">
        <v>128.274180025914</v>
      </c>
      <c r="AA32" s="75">
        <v>138.2604486041633</v>
      </c>
      <c r="AB32" s="75">
        <v>154.796511627907</v>
      </c>
      <c r="AC32" s="75">
        <v>135.6663470757431</v>
      </c>
      <c r="AD32" s="75">
        <v>128.6722657516942</v>
      </c>
      <c r="AE32" s="75">
        <v>201.7636684303351</v>
      </c>
      <c r="AF32" s="75">
        <v>174.3331655762456</v>
      </c>
      <c r="AG32" s="75">
        <v>173.7161576259755</v>
      </c>
      <c r="AH32" s="75">
        <v>177.4158710959437</v>
      </c>
      <c r="AI32" s="75">
        <v>133.0547280685742</v>
      </c>
      <c r="AJ32" s="75">
        <v>127.5929418103448</v>
      </c>
      <c r="AK32" s="75">
        <v>123.2836924376848</v>
      </c>
      <c r="AL32" s="75">
        <v>122.0023100565768</v>
      </c>
      <c r="AM32" s="75">
        <v>123.8105673035592</v>
      </c>
      <c r="AN32" s="75">
        <v>130.138625233302</v>
      </c>
      <c r="AO32" s="75">
        <v>120.6347248771865</v>
      </c>
      <c r="AP32" s="75">
        <v>119.9606911052199</v>
      </c>
      <c r="AQ32" s="75">
        <v>124.3823980825431</v>
      </c>
      <c r="AR32" s="75">
        <v>121.697506608559</v>
      </c>
      <c r="AS32" s="75">
        <v>125.0225602681449</v>
      </c>
      <c r="AT32" s="75">
        <v>135.1542772679682</v>
      </c>
      <c r="AU32" s="75">
        <v>167.3772303805463</v>
      </c>
      <c r="AV32" s="75">
        <v>135.3351206434317</v>
      </c>
      <c r="AW32" s="75">
        <v>126.8094419259028</v>
      </c>
      <c r="AX32" s="75">
        <v>198.0430528375734</v>
      </c>
      <c r="AY32" s="75">
        <v>169.9155634316689</v>
      </c>
      <c r="AZ32" s="75">
        <v>171.4546283629731</v>
      </c>
      <c r="BA32" s="75">
        <v>176.1726663549946</v>
      </c>
      <c r="BB32" s="75">
        <v>131.8865376678434</v>
      </c>
      <c r="BC32" s="75">
        <v>138.7912639638509</v>
      </c>
      <c r="BD32" s="75">
        <v>122.9281767955801</v>
      </c>
      <c r="BE32" s="75">
        <v>124.0618298784846</v>
      </c>
      <c r="BF32" s="75">
        <v>127.7650250417362</v>
      </c>
      <c r="BG32" s="75">
        <v>130.5863604071635</v>
      </c>
      <c r="BH32" s="75">
        <v>0.4477351738615312</v>
      </c>
      <c r="BI32" s="195">
        <v>0.003440448007337338</v>
      </c>
      <c r="BJ32" s="75">
        <v>118.9822551125965</v>
      </c>
      <c r="BK32" s="75">
        <v>117.2498602571269</v>
      </c>
      <c r="BL32" s="75">
        <v>123.8848382051678</v>
      </c>
      <c r="BM32" s="75">
        <v>120.0156706318114</v>
      </c>
      <c r="BN32" s="75">
        <v>133.5427208747746</v>
      </c>
      <c r="BO32" s="75">
        <v>142.4844471202087</v>
      </c>
      <c r="BP32" s="75">
        <v>163.230677865445</v>
      </c>
      <c r="BQ32" s="75">
        <v>-4.146552515101376</v>
      </c>
      <c r="BR32" s="197">
        <v>-0.02477369535673304</v>
      </c>
      <c r="BS32" s="75">
        <v>141.6571360965414</v>
      </c>
      <c r="BT32" s="75">
        <v>6.322015453109714</v>
      </c>
      <c r="BU32" s="197">
        <v>0.04671378296374649</v>
      </c>
      <c r="BV32" s="75">
        <v>127.6211419147098</v>
      </c>
      <c r="BW32" s="75">
        <v>7.330169852240459</v>
      </c>
      <c r="BX32" s="195">
        <v>0.05423557434077386</v>
      </c>
      <c r="BY32" s="75">
        <v>181.2289966394623</v>
      </c>
      <c r="BZ32" s="75">
        <v>-16.81405619811107</v>
      </c>
      <c r="CA32" s="195">
        <v>-0.08490101499243834</v>
      </c>
      <c r="CB32" s="75">
        <v>156.5625</v>
      </c>
      <c r="CC32" s="75">
        <v>-13.35306343166891</v>
      </c>
      <c r="CD32" s="195">
        <v>-0.07858646472392632</v>
      </c>
      <c r="CE32" s="75">
        <v>162.1315192743764</v>
      </c>
      <c r="CF32" s="75">
        <f>CE32-AZ32</f>
        <v>-9.323109088596681</v>
      </c>
      <c r="CG32" s="195">
        <f>CF32/AZ32</f>
        <v>-0.05437653784918223</v>
      </c>
      <c r="CH32" s="75">
        <v>165.9549829919664</v>
      </c>
      <c r="CI32" s="75">
        <f>CH32-BA32</f>
        <v>-10.21768336302816</v>
      </c>
      <c r="CJ32" s="195">
        <f>CI32/BA32</f>
        <v>-0.05799811954051454</v>
      </c>
      <c r="CK32" s="75">
        <v>131.9609168561421</v>
      </c>
      <c r="CL32" s="75">
        <f>CK32-BB32</f>
        <v>0.0743791882986784</v>
      </c>
      <c r="CM32" s="195">
        <f>CL32/BB32</f>
        <v>0.0005639634614262344</v>
      </c>
      <c r="CN32" s="75">
        <v>141.080771160324</v>
      </c>
      <c r="CO32" s="75">
        <f>CN32-BC32</f>
        <v>2.289507196473068</v>
      </c>
      <c r="CP32" s="195">
        <f>CO32/BC32</f>
        <v>0.01649604687705261</v>
      </c>
      <c r="CQ32" s="75">
        <v>126.6856846473029</v>
      </c>
      <c r="CR32" s="75">
        <f>CQ32-BD32</f>
        <v>3.757507851722778</v>
      </c>
      <c r="CS32" s="195">
        <f>CR32/BD32</f>
        <v>0.03056669308592462</v>
      </c>
      <c r="CT32" s="75">
        <v>142.3140067398255</v>
      </c>
      <c r="CU32" s="75">
        <f>CT32-BE32</f>
        <v>18.25217686134083</v>
      </c>
      <c r="CV32" s="195">
        <f>CU32/BE32</f>
        <v>0.1471216157235337</v>
      </c>
      <c r="CW32" s="75">
        <v>136.6643608435765</v>
      </c>
      <c r="CX32" s="75">
        <f>CW32-BF32</f>
        <v>8.899335801840266</v>
      </c>
      <c r="CY32" s="195">
        <f>CX32/BF32</f>
        <v>0.06965392758255377</v>
      </c>
      <c r="CZ32" s="75">
        <v>133.4471056709625</v>
      </c>
      <c r="DA32" s="75">
        <f>CZ32-BG32</f>
        <v>2.860745263799032</v>
      </c>
      <c r="DB32" s="200">
        <f>DA32/BG32</f>
        <v>0.02190692239893457</v>
      </c>
    </row>
    <row r="33" ht="17" customHeight="1">
      <c r="A33" t="s" s="71">
        <v>88</v>
      </c>
      <c r="B33" s="461">
        <v>135.35</v>
      </c>
      <c r="C33" s="75">
        <v>134.7702400919225</v>
      </c>
      <c r="D33" s="75">
        <v>133.7898261584425</v>
      </c>
      <c r="E33" s="75">
        <v>132.1891961747222</v>
      </c>
      <c r="F33" s="75">
        <v>133.6287895712051</v>
      </c>
      <c r="G33" s="75">
        <v>132.9592964582633</v>
      </c>
      <c r="H33" s="75">
        <v>128.9096250216001</v>
      </c>
      <c r="I33" s="75">
        <v>147.0928102364646</v>
      </c>
      <c r="J33" s="75">
        <v>134.1298143611056</v>
      </c>
      <c r="K33" s="75">
        <v>133.8201884482559</v>
      </c>
      <c r="L33" s="75">
        <v>171.5961079966493</v>
      </c>
      <c r="M33" s="75">
        <v>178.2818620752482</v>
      </c>
      <c r="N33" s="75">
        <v>156.2683684608279</v>
      </c>
      <c r="O33" s="75">
        <v>165.7987836387487</v>
      </c>
      <c r="P33" s="75">
        <v>136.7840504878763</v>
      </c>
      <c r="Q33" s="75">
        <v>134.9598103106312</v>
      </c>
      <c r="R33" s="75">
        <v>132.6589944158594</v>
      </c>
      <c r="S33" s="75">
        <v>133.8413359387666</v>
      </c>
      <c r="T33" s="75">
        <v>133.722344670823</v>
      </c>
      <c r="U33" s="75">
        <v>135.7535850375552</v>
      </c>
      <c r="V33" s="75">
        <v>130.5093780191225</v>
      </c>
      <c r="W33" s="75">
        <v>128.9488574537541</v>
      </c>
      <c r="X33" s="75">
        <v>132.5403488251441</v>
      </c>
      <c r="Y33" s="75">
        <v>130.6150940297282</v>
      </c>
      <c r="Z33" s="75">
        <v>131.3748952973555</v>
      </c>
      <c r="AA33" s="75">
        <v>133.2997316809227</v>
      </c>
      <c r="AB33" s="75">
        <v>157.8010754768076</v>
      </c>
      <c r="AC33" s="75">
        <v>135.970962708338</v>
      </c>
      <c r="AD33" s="75">
        <v>132.4444993743145</v>
      </c>
      <c r="AE33" s="75">
        <v>166.257126007470</v>
      </c>
      <c r="AF33" s="75">
        <v>180.7400379506641</v>
      </c>
      <c r="AG33" s="75">
        <v>157.496314594207</v>
      </c>
      <c r="AH33" s="75">
        <v>165.0561737546216</v>
      </c>
      <c r="AI33" s="75">
        <v>135.6263909002665</v>
      </c>
      <c r="AJ33" s="75">
        <v>133.0453696045094</v>
      </c>
      <c r="AK33" s="75">
        <v>131.9407659888073</v>
      </c>
      <c r="AL33" s="75">
        <v>134.4370093824344</v>
      </c>
      <c r="AM33" s="75">
        <v>133.2733139405127</v>
      </c>
      <c r="AN33" s="75">
        <v>134.8842369997781</v>
      </c>
      <c r="AO33" s="75">
        <v>131.6998059704149</v>
      </c>
      <c r="AP33" s="75">
        <v>130.393518971489</v>
      </c>
      <c r="AQ33" s="75">
        <v>131.563571940141</v>
      </c>
      <c r="AR33" s="75">
        <v>131.2383839139817</v>
      </c>
      <c r="AS33" s="75">
        <v>129.7514358571054</v>
      </c>
      <c r="AT33" s="75">
        <v>129.9793638369032</v>
      </c>
      <c r="AU33" s="75">
        <v>151.903794263633</v>
      </c>
      <c r="AV33" s="75">
        <v>133.4484218755089</v>
      </c>
      <c r="AW33" s="75">
        <v>132.0264104310905</v>
      </c>
      <c r="AX33" s="75">
        <v>159.793321213281</v>
      </c>
      <c r="AY33" s="75">
        <v>167.5626423690205</v>
      </c>
      <c r="AZ33" s="75">
        <v>154.8972236524219</v>
      </c>
      <c r="BA33" s="75">
        <v>159.1219409725869</v>
      </c>
      <c r="BB33" s="75">
        <v>134.7970135656432</v>
      </c>
      <c r="BC33" s="75">
        <v>128.6001339584729</v>
      </c>
      <c r="BD33" s="75">
        <v>132.9064758362562</v>
      </c>
      <c r="BE33" s="75">
        <v>128.4317156634002</v>
      </c>
      <c r="BF33" s="75">
        <v>129.9511234626759</v>
      </c>
      <c r="BG33" s="75">
        <v>133.2723580953775</v>
      </c>
      <c r="BH33" s="75">
        <v>-1.611878904400641</v>
      </c>
      <c r="BI33" s="195">
        <v>-0.01195009098359867</v>
      </c>
      <c r="BJ33" s="75">
        <v>130.3793184244097</v>
      </c>
      <c r="BK33" s="75">
        <v>129.4158972300281</v>
      </c>
      <c r="BL33" s="75">
        <v>128.2769798572531</v>
      </c>
      <c r="BM33" s="75">
        <v>129.3981569027899</v>
      </c>
      <c r="BN33" s="75">
        <v>132.3779739519417</v>
      </c>
      <c r="BO33" s="75">
        <v>139.2164961069555</v>
      </c>
      <c r="BP33" s="75">
        <v>148.6998153769127</v>
      </c>
      <c r="BQ33" s="75">
        <v>-3.203978886720336</v>
      </c>
      <c r="BR33" s="197">
        <v>-0.02109215837729337</v>
      </c>
      <c r="BS33" s="75">
        <v>137.9734624204999</v>
      </c>
      <c r="BT33" s="75">
        <v>4.525040544990986</v>
      </c>
      <c r="BU33" s="197">
        <v>0.03390853545808355</v>
      </c>
      <c r="BV33" s="75">
        <v>132.4252403625575</v>
      </c>
      <c r="BW33" s="75">
        <v>9.237132270052314</v>
      </c>
      <c r="BX33" s="195">
        <v>0.07106614463541283</v>
      </c>
      <c r="BY33" s="75">
        <v>158.7130541871921</v>
      </c>
      <c r="BZ33" s="75">
        <v>-1.080267026088904</v>
      </c>
      <c r="CA33" s="195">
        <v>-0.00676040161057194</v>
      </c>
      <c r="CB33" s="75">
        <v>174.1444866920152</v>
      </c>
      <c r="CC33" s="75">
        <v>6.581844322994698</v>
      </c>
      <c r="CD33" s="195">
        <v>0.03927990290639848</v>
      </c>
      <c r="CE33" s="75">
        <v>157.5240128068303</v>
      </c>
      <c r="CF33" s="75">
        <f>CE33-AZ33</f>
        <v>2.626789154408442</v>
      </c>
      <c r="CG33" s="195">
        <f>CF33/AZ33</f>
        <v>0.0169582713780769</v>
      </c>
      <c r="CH33" s="75">
        <v>161.8357918769955</v>
      </c>
      <c r="CI33" s="75">
        <f>CH33-BA33</f>
        <v>2.713850904408616</v>
      </c>
      <c r="CJ33" s="195">
        <f>CI33/BA33</f>
        <v>0.01705516466064319</v>
      </c>
      <c r="CK33" s="75">
        <v>135.4425144747725</v>
      </c>
      <c r="CL33" s="75">
        <f>CK33-BB33</f>
        <v>0.6455009091293391</v>
      </c>
      <c r="CM33" s="195">
        <f>CL33/BB33</f>
        <v>0.004788688503213717</v>
      </c>
      <c r="CN33" s="75">
        <v>133.6159144549877</v>
      </c>
      <c r="CO33" s="75">
        <f>CN33-BC33</f>
        <v>5.01578049651485</v>
      </c>
      <c r="CP33" s="195">
        <f>CO33/BC33</f>
        <v>0.03900291813175349</v>
      </c>
      <c r="CQ33" s="75">
        <v>130.3047872400896</v>
      </c>
      <c r="CR33" s="75">
        <f>CQ33-BD33</f>
        <v>-2.601688596166611</v>
      </c>
      <c r="CS33" s="195">
        <f>CR33/BD33</f>
        <v>-0.01957533355539387</v>
      </c>
      <c r="CT33" s="75">
        <v>131.7249107739827</v>
      </c>
      <c r="CU33" s="75">
        <f>CT33-BE33</f>
        <v>3.293195110582502</v>
      </c>
      <c r="CV33" s="195">
        <f>CU33/BE33</f>
        <v>0.02564160334985683</v>
      </c>
      <c r="CW33" s="75">
        <v>131.6970639962252</v>
      </c>
      <c r="CX33" s="75">
        <f>CW33-BF33</f>
        <v>1.745940533549259</v>
      </c>
      <c r="CY33" s="195">
        <f>CX33/BF33</f>
        <v>0.01343536313520769</v>
      </c>
      <c r="CZ33" s="75">
        <v>134.2462682384591</v>
      </c>
      <c r="DA33" s="75">
        <f>CZ33-BG33</f>
        <v>0.973910143081639</v>
      </c>
      <c r="DB33" s="200">
        <f>DA33/BG33</f>
        <v>0.007307667974064451</v>
      </c>
    </row>
    <row r="34" ht="17" customHeight="1">
      <c r="A34" t="s" s="71">
        <v>131</v>
      </c>
      <c r="B34" s="464">
        <v>0</v>
      </c>
      <c r="C34" s="44">
        <v>0</v>
      </c>
      <c r="D34" s="44">
        <v>220.6669472067802</v>
      </c>
      <c r="E34" s="44">
        <v>204.2307556932174</v>
      </c>
      <c r="F34" s="44">
        <v>212.2533404442395</v>
      </c>
      <c r="G34" s="44">
        <v>203.6277798484284</v>
      </c>
      <c r="H34" s="44">
        <v>207.4269545673463</v>
      </c>
      <c r="I34" s="44">
        <v>191.8389955686854</v>
      </c>
      <c r="J34" s="44">
        <v>203.1267181593087</v>
      </c>
      <c r="K34" s="44">
        <v>207.8062209576247</v>
      </c>
      <c r="L34" s="44">
        <v>242.4112502143714</v>
      </c>
      <c r="M34" s="44">
        <v>302.8846153846154</v>
      </c>
      <c r="N34" s="44">
        <v>269.8894692092797</v>
      </c>
      <c r="O34" s="44">
        <v>267.2039323273891</v>
      </c>
      <c r="P34" s="44">
        <v>211.4132104188106</v>
      </c>
      <c r="Q34" s="44">
        <v>229.934147738118</v>
      </c>
      <c r="R34" s="44">
        <v>225.4461904566528</v>
      </c>
      <c r="S34" s="44">
        <v>228.9974581974765</v>
      </c>
      <c r="T34" s="44">
        <v>228.0099238981964</v>
      </c>
      <c r="U34" s="44">
        <v>217.7811385978179</v>
      </c>
      <c r="V34" s="44">
        <v>208.7649153495346</v>
      </c>
      <c r="W34" s="44">
        <v>201.4607735228437</v>
      </c>
      <c r="X34" s="44">
        <v>207.8001888916202</v>
      </c>
      <c r="Y34" s="44">
        <v>206.0156877539299</v>
      </c>
      <c r="Z34" s="44">
        <v>203.3260552501445</v>
      </c>
      <c r="AA34" s="44">
        <v>191.3374162594795</v>
      </c>
      <c r="AB34" s="44">
        <v>202.7181740960963</v>
      </c>
      <c r="AC34" s="44">
        <v>198.609302166164</v>
      </c>
      <c r="AD34" s="44">
        <v>203.5644552713186</v>
      </c>
      <c r="AE34" s="44">
        <v>187.0737658762435</v>
      </c>
      <c r="AF34" s="44">
        <v>193.9577039274924</v>
      </c>
      <c r="AG34" s="44">
        <v>205.3935402947633</v>
      </c>
      <c r="AH34" s="44">
        <v>197.0760610549366</v>
      </c>
      <c r="AI34" s="44">
        <v>203.1624506864657</v>
      </c>
      <c r="AJ34" s="44">
        <v>209.1663049190066</v>
      </c>
      <c r="AK34" s="44">
        <v>204.2024317442115</v>
      </c>
      <c r="AL34" s="44">
        <v>204.5530720749732</v>
      </c>
      <c r="AM34" s="44">
        <v>205.5640990574858</v>
      </c>
      <c r="AN34" s="44">
        <v>203.9375958793607</v>
      </c>
      <c r="AO34" s="44">
        <v>202.2429276107762</v>
      </c>
      <c r="AP34" s="44">
        <v>199.8226730999216</v>
      </c>
      <c r="AQ34" s="44">
        <v>193.1345400061537</v>
      </c>
      <c r="AR34" s="44">
        <v>198.5254723672481</v>
      </c>
      <c r="AS34" s="44">
        <v>190.7166734480585</v>
      </c>
      <c r="AT34" s="44">
        <v>198.413281422170</v>
      </c>
      <c r="AU34" s="44">
        <v>238.6824464123148</v>
      </c>
      <c r="AV34" s="44">
        <v>198.4477124183007</v>
      </c>
      <c r="AW34" s="44">
        <v>198.514765956414</v>
      </c>
      <c r="AX34" s="44">
        <v>213.0041282946967</v>
      </c>
      <c r="AY34" s="44">
        <v>203.7882245549977</v>
      </c>
      <c r="AZ34" s="44">
        <v>208.8751199930186</v>
      </c>
      <c r="BA34" s="44">
        <v>209.0428655314151</v>
      </c>
      <c r="BB34" s="106">
        <v>199.1209254146409</v>
      </c>
      <c r="BC34" s="44">
        <v>214.1247005228311</v>
      </c>
      <c r="BD34" s="44">
        <v>209.2482417880059</v>
      </c>
      <c r="BE34" s="44">
        <v>206.3369744126889</v>
      </c>
      <c r="BF34" s="44">
        <v>209.3221901308916</v>
      </c>
      <c r="BG34" s="44">
        <v>202.2077657644759</v>
      </c>
      <c r="BH34" s="44">
        <v>-1.729830114884805</v>
      </c>
      <c r="BI34" s="314">
        <v>-0.008482154099276995</v>
      </c>
      <c r="BJ34" s="44">
        <v>200.7078462421692</v>
      </c>
      <c r="BK34" s="44">
        <v>210.2285040090535</v>
      </c>
      <c r="BL34" s="44">
        <v>202.8011247522319</v>
      </c>
      <c r="BM34" s="44">
        <v>204.3334059602489</v>
      </c>
      <c r="BN34" s="44">
        <v>201.5605821497458</v>
      </c>
      <c r="BO34" s="44">
        <v>199.2769358984893</v>
      </c>
      <c r="BP34" s="44">
        <v>193.7066322414071</v>
      </c>
      <c r="BQ34" s="44">
        <v>-44.97581417090768</v>
      </c>
      <c r="BR34" s="79">
        <v>-0.1884336902313029</v>
      </c>
      <c r="BS34" s="44">
        <v>199.1263428602696</v>
      </c>
      <c r="BT34" s="44">
        <v>0.6786304419689202</v>
      </c>
      <c r="BU34" s="79">
        <v>0.003419693952120043</v>
      </c>
      <c r="BV34" s="44">
        <v>202.6801624302502</v>
      </c>
      <c r="BW34" s="44">
        <v>0.8636544763193115</v>
      </c>
      <c r="BX34" s="314">
        <v>0.004352805770505341</v>
      </c>
      <c r="BY34" s="353">
        <v>193.9574527059802</v>
      </c>
      <c r="BZ34" s="44">
        <v>-19.04667558871657</v>
      </c>
      <c r="CA34" s="314">
        <v>-0.08941927905906592</v>
      </c>
      <c r="CB34" s="44">
        <v>192.9419178657704</v>
      </c>
      <c r="CC34" s="44">
        <v>-10.84630668922733</v>
      </c>
      <c r="CD34" s="314">
        <v>-0.05322342207412561</v>
      </c>
      <c r="CE34" s="44">
        <v>199.4012563800549</v>
      </c>
      <c r="CF34" s="44">
        <f>CE34-AZ34</f>
        <v>-9.47386361296364</v>
      </c>
      <c r="CG34" s="314">
        <f>CF34/AZ34</f>
        <v>-0.04535659207894312</v>
      </c>
      <c r="CH34" s="44">
        <v>195.8837172645185</v>
      </c>
      <c r="CI34" s="44">
        <f>CH34-BA34</f>
        <v>-13.15914826689669</v>
      </c>
      <c r="CJ34" s="314">
        <f>CI34/BA34</f>
        <v>-0.06294952106327266</v>
      </c>
      <c r="CK34" s="44">
        <v>201.8965489245558</v>
      </c>
      <c r="CL34" s="44">
        <f>CK34-BB34</f>
        <v>2.775623509914936</v>
      </c>
      <c r="CM34" s="314">
        <f>CL34/BB34</f>
        <v>0.01393938635095783</v>
      </c>
      <c r="CN34" s="44">
        <v>257.8136206429403</v>
      </c>
      <c r="CO34" s="44">
        <f>CN34-BC34</f>
        <v>43.6889201201092</v>
      </c>
      <c r="CP34" s="314">
        <f>CO34/BC34</f>
        <v>0.2040349385822065</v>
      </c>
      <c r="CQ34" s="44">
        <v>259.2410054213898</v>
      </c>
      <c r="CR34" s="44">
        <f>CQ34-BD34</f>
        <v>49.99276363338399</v>
      </c>
      <c r="CS34" s="314">
        <f>CR34/BD34</f>
        <v>0.2389160511276018</v>
      </c>
      <c r="CT34" s="44">
        <v>259.3764566675033</v>
      </c>
      <c r="CU34" s="44">
        <f>CT34-BE34</f>
        <v>53.03948225481437</v>
      </c>
      <c r="CV34" s="314">
        <f>CU34/BE34</f>
        <v>0.2570527284592802</v>
      </c>
      <c r="CW34" s="44">
        <v>258.5382239883345</v>
      </c>
      <c r="CX34" s="44">
        <f>CW34-BF34</f>
        <v>49.21603385744285</v>
      </c>
      <c r="CY34" s="314">
        <f>CX34/BF34</f>
        <v>0.2351209579197862</v>
      </c>
      <c r="CZ34" s="44">
        <v>217.6731868639508</v>
      </c>
      <c r="DA34" s="44">
        <f>CZ34-BG34</f>
        <v>15.46542109947495</v>
      </c>
      <c r="DB34" s="462">
        <f>DA34/BG34</f>
        <v>0.07648282468779416</v>
      </c>
    </row>
    <row r="35" ht="17" customHeight="1">
      <c r="A35" t="s" s="71">
        <v>133</v>
      </c>
      <c r="B35" s="461">
        <v>0</v>
      </c>
      <c r="C35" s="75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200</v>
      </c>
      <c r="J35" s="75">
        <v>200</v>
      </c>
      <c r="K35" s="75">
        <v>200</v>
      </c>
      <c r="L35" s="75">
        <v>0</v>
      </c>
      <c r="M35" s="75">
        <v>0</v>
      </c>
      <c r="N35" s="75">
        <v>0</v>
      </c>
      <c r="O35" s="75">
        <v>0</v>
      </c>
      <c r="P35" s="75">
        <v>200</v>
      </c>
      <c r="Q35" s="75">
        <v>0</v>
      </c>
      <c r="R35" s="75">
        <v>0</v>
      </c>
      <c r="S35" s="75">
        <v>0</v>
      </c>
      <c r="T35" s="75">
        <v>0</v>
      </c>
      <c r="U35" s="75">
        <v>200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239.1304347826087</v>
      </c>
      <c r="AC35" s="75">
        <v>239.1304347826087</v>
      </c>
      <c r="AD35" s="75">
        <v>239.1304347826087</v>
      </c>
      <c r="AE35" s="75">
        <v>0</v>
      </c>
      <c r="AF35" s="75">
        <v>0</v>
      </c>
      <c r="AG35" s="75">
        <v>0</v>
      </c>
      <c r="AH35" s="75">
        <v>0</v>
      </c>
      <c r="AI35" s="75">
        <v>239.1304347826087</v>
      </c>
      <c r="AJ35" s="75">
        <v>0</v>
      </c>
      <c r="AK35" s="75">
        <v>0</v>
      </c>
      <c r="AL35" s="75">
        <v>0</v>
      </c>
      <c r="AM35" s="75">
        <v>0</v>
      </c>
      <c r="AN35" s="75">
        <v>239.1304347826087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0</v>
      </c>
      <c r="BF35" s="75">
        <v>0</v>
      </c>
      <c r="BG35" s="75">
        <v>0</v>
      </c>
      <c r="BH35" s="75">
        <v>-239.1304347826087</v>
      </c>
      <c r="BI35" s="195"/>
      <c r="BJ35" s="75">
        <v>0</v>
      </c>
      <c r="BK35" s="75">
        <v>0</v>
      </c>
      <c r="BL35" s="75">
        <v>0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197"/>
      <c r="BS35" s="75">
        <v>0</v>
      </c>
      <c r="BT35" s="75">
        <v>0</v>
      </c>
      <c r="BU35" s="197"/>
      <c r="BV35" s="75">
        <v>0</v>
      </c>
      <c r="BW35" s="75">
        <v>0</v>
      </c>
      <c r="BX35" s="195"/>
      <c r="BY35" s="75">
        <v>0</v>
      </c>
      <c r="BZ35" s="75">
        <v>0</v>
      </c>
      <c r="CA35" s="195"/>
      <c r="CB35" s="75">
        <v>0</v>
      </c>
      <c r="CC35" s="75">
        <v>0</v>
      </c>
      <c r="CD35" s="195"/>
      <c r="CE35" s="75">
        <v>0</v>
      </c>
      <c r="CF35" s="75">
        <f>CE35-AZ35</f>
        <v>0</v>
      </c>
      <c r="CG35" s="195">
        <f>CF35/AZ35</f>
      </c>
      <c r="CH35" s="75">
        <v>0</v>
      </c>
      <c r="CI35" s="75">
        <f>CH35-BA35</f>
        <v>0</v>
      </c>
      <c r="CJ35" s="195">
        <f>CI35/BA35</f>
      </c>
      <c r="CK35" s="75">
        <v>0</v>
      </c>
      <c r="CL35" s="75">
        <f>CK35-BB35</f>
        <v>0</v>
      </c>
      <c r="CM35" s="195">
        <f>CL35/BB35</f>
      </c>
      <c r="CN35" s="75">
        <v>0</v>
      </c>
      <c r="CO35" s="75">
        <f>CN35-BC35</f>
        <v>0</v>
      </c>
      <c r="CP35" s="195">
        <f>CO35/BC35</f>
      </c>
      <c r="CQ35" s="75">
        <v>0</v>
      </c>
      <c r="CR35" s="75">
        <f>CQ35-BD35</f>
        <v>0</v>
      </c>
      <c r="CS35" s="195">
        <f>CR35/BD35</f>
      </c>
      <c r="CT35" s="75">
        <v>0</v>
      </c>
      <c r="CU35" s="75">
        <f>CT35-BE35</f>
        <v>0</v>
      </c>
      <c r="CV35" s="195">
        <f>CU35/BE35</f>
      </c>
      <c r="CW35" s="75">
        <v>0</v>
      </c>
      <c r="CX35" s="75">
        <f>CW35-BF35</f>
        <v>0</v>
      </c>
      <c r="CY35" s="195">
        <f>CX35/BF35</f>
      </c>
      <c r="CZ35" s="75">
        <v>0</v>
      </c>
      <c r="DA35" s="75">
        <f>CZ35-BG35</f>
        <v>0</v>
      </c>
      <c r="DB35" s="200">
        <f>DA35/BG35</f>
      </c>
    </row>
    <row r="36" ht="17" customHeight="1">
      <c r="A36" t="s" s="71">
        <v>90</v>
      </c>
      <c r="B36" s="461">
        <v>136.7</v>
      </c>
      <c r="C36" s="465">
        <v>321.3</v>
      </c>
      <c r="D36" s="466">
        <v>358.6</v>
      </c>
      <c r="E36" s="467">
        <v>278.5</v>
      </c>
      <c r="F36" s="468">
        <v>319.3</v>
      </c>
      <c r="G36" s="465">
        <v>374.4</v>
      </c>
      <c r="H36" s="466">
        <v>381.3</v>
      </c>
      <c r="I36" s="466">
        <v>303.6</v>
      </c>
      <c r="J36" s="467">
        <v>355.9</v>
      </c>
      <c r="K36" s="468">
        <v>331.9693969548778</v>
      </c>
      <c r="L36" s="74">
        <v>402.1</v>
      </c>
      <c r="M36" s="44">
        <v>379.4299070347785</v>
      </c>
      <c r="N36" s="73">
        <v>203.2297519816278</v>
      </c>
      <c r="O36" s="75">
        <v>256.8552084169025</v>
      </c>
      <c r="P36" s="75">
        <v>311.4143971757637</v>
      </c>
      <c r="Q36" s="74">
        <v>362.6367728485814</v>
      </c>
      <c r="R36" s="44">
        <v>300.9969099822255</v>
      </c>
      <c r="S36" s="73">
        <v>293.5</v>
      </c>
      <c r="T36" s="75">
        <v>309.6</v>
      </c>
      <c r="U36" s="75">
        <v>389.067</v>
      </c>
      <c r="V36" s="75">
        <v>289.1</v>
      </c>
      <c r="W36" s="75">
        <v>307</v>
      </c>
      <c r="X36" s="75">
        <v>297.3</v>
      </c>
      <c r="Y36" s="75">
        <v>297.6</v>
      </c>
      <c r="Z36" s="75">
        <v>314.9</v>
      </c>
      <c r="AA36" s="75">
        <v>188.6</v>
      </c>
      <c r="AB36" s="75">
        <v>198.3</v>
      </c>
      <c r="AC36" s="75">
        <v>254.1</v>
      </c>
      <c r="AD36" s="75">
        <v>284.7041549494047</v>
      </c>
      <c r="AE36" s="74">
        <v>249.1</v>
      </c>
      <c r="AF36" s="44">
        <v>261.6840586145648</v>
      </c>
      <c r="AG36" s="44">
        <v>236.9995072541355</v>
      </c>
      <c r="AH36" s="73">
        <v>239.1107112475059</v>
      </c>
      <c r="AI36" s="75">
        <v>281.6030554728552</v>
      </c>
      <c r="AJ36" s="74">
        <v>258.5776098044411</v>
      </c>
      <c r="AK36" s="44">
        <v>248.359780328921</v>
      </c>
      <c r="AL36" s="44">
        <v>232.1</v>
      </c>
      <c r="AM36" s="73">
        <v>243.7</v>
      </c>
      <c r="AN36" s="74">
        <v>268.779</v>
      </c>
      <c r="AO36" s="466">
        <v>248.8859615864165</v>
      </c>
      <c r="AP36" s="466">
        <v>232.5757583973592</v>
      </c>
      <c r="AQ36" s="466">
        <v>226.966</v>
      </c>
      <c r="AR36" s="466">
        <v>236.387</v>
      </c>
      <c r="AS36" s="466">
        <v>223.8688092750004</v>
      </c>
      <c r="AT36" s="466">
        <v>227.6609339810488</v>
      </c>
      <c r="AU36" s="466">
        <v>218</v>
      </c>
      <c r="AV36" s="466">
        <v>221.1</v>
      </c>
      <c r="AW36" s="44">
        <v>231.876633752431</v>
      </c>
      <c r="AX36" s="466">
        <v>250.4027324180195</v>
      </c>
      <c r="AY36" s="466">
        <v>171.4698596201486</v>
      </c>
      <c r="AZ36" s="466">
        <v>553.3</v>
      </c>
      <c r="BA36" s="466">
        <v>266.7</v>
      </c>
      <c r="BB36" s="44">
        <v>233.816311423955</v>
      </c>
      <c r="BC36" s="466">
        <v>238.0984500505888</v>
      </c>
      <c r="BD36" s="466">
        <v>230.8754325640134</v>
      </c>
      <c r="BE36" s="466">
        <v>212.2</v>
      </c>
      <c r="BF36" s="466">
        <v>225.7317337363479</v>
      </c>
      <c r="BG36" s="44">
        <v>230.9866725467178</v>
      </c>
      <c r="BH36" s="44">
        <v>-37.79232745328218</v>
      </c>
      <c r="BI36" s="314">
        <v>-0.140607441255761</v>
      </c>
      <c r="BJ36" s="44">
        <v>218.8925961081135</v>
      </c>
      <c r="BK36" s="44">
        <v>218.8925961081135</v>
      </c>
      <c r="BL36" s="44">
        <v>236.2477185317099</v>
      </c>
      <c r="BM36" s="44">
        <v>228.9107970807109</v>
      </c>
      <c r="BN36" s="44">
        <v>226.5741708043989</v>
      </c>
      <c r="BO36" s="466">
        <v>209.6</v>
      </c>
      <c r="BP36" s="466">
        <v>216.8</v>
      </c>
      <c r="BQ36" s="466">
        <v>-1.199999999999989</v>
      </c>
      <c r="BR36" s="469">
        <v>-0.005504587155963251</v>
      </c>
      <c r="BS36" s="466">
        <v>218.8086012327993</v>
      </c>
      <c r="BT36" s="466">
        <v>-2.291398767200661</v>
      </c>
      <c r="BU36" s="469">
        <v>-0.01036363078788178</v>
      </c>
      <c r="BV36" s="466">
        <v>225.6</v>
      </c>
      <c r="BW36" s="44">
        <v>-18.06093398104878</v>
      </c>
      <c r="BX36" s="314">
        <v>-0.07933260074630211</v>
      </c>
      <c r="BY36" s="466">
        <v>218.8925961081135</v>
      </c>
      <c r="BZ36" s="44">
        <v>-31.51013630990599</v>
      </c>
      <c r="CA36" s="314">
        <v>-0.1258378293464598</v>
      </c>
      <c r="CB36" s="466">
        <v>195.5</v>
      </c>
      <c r="CC36" s="44">
        <v>24.03014037985136</v>
      </c>
      <c r="CD36" s="314">
        <v>0.1401420659764026</v>
      </c>
      <c r="CE36" s="466">
        <v>208.3089858005077</v>
      </c>
      <c r="CF36" s="44">
        <f>CE36-AZ36</f>
        <v>-344.9910141994922</v>
      </c>
      <c r="CG36" s="314">
        <f>CF36/AZ36</f>
        <v>-0.6235152976676166</v>
      </c>
      <c r="CH36" s="466">
        <v>224.2</v>
      </c>
      <c r="CI36" s="44">
        <f>CH36-BA36</f>
        <v>-42.5</v>
      </c>
      <c r="CJ36" s="314">
        <f>CI36/BA36</f>
        <v>-0.1593550806149232</v>
      </c>
      <c r="CK36" s="466">
        <v>224.2</v>
      </c>
      <c r="CL36" s="44">
        <f>CK36-BB36</f>
        <v>-9.616311423955011</v>
      </c>
      <c r="CM36" s="314">
        <f>CL36/BB36</f>
        <v>-0.04112763290717877</v>
      </c>
      <c r="CN36" s="466">
        <v>199.5</v>
      </c>
      <c r="CO36" s="44">
        <f>CN36-BC36</f>
        <v>-38.59845005058875</v>
      </c>
      <c r="CP36" s="314">
        <f>CO36/BC36</f>
        <v>-0.162111303296547</v>
      </c>
      <c r="CQ36" s="466">
        <v>201.1</v>
      </c>
      <c r="CR36" s="44">
        <f>CQ36-BD36</f>
        <v>-29.77543256401339</v>
      </c>
      <c r="CS36" s="314">
        <f>CR36/BD36</f>
        <v>-0.1289675225871325</v>
      </c>
      <c r="CT36" s="466">
        <v>224.8186727804161</v>
      </c>
      <c r="CU36" s="44">
        <f>CT36-BE36</f>
        <v>12.61867278041606</v>
      </c>
      <c r="CV36" s="314">
        <f>CU36/BE36</f>
        <v>0.05946594147227174</v>
      </c>
      <c r="CW36" s="466">
        <v>210.4899632194547</v>
      </c>
      <c r="CX36" s="44">
        <f>CW36-BF36</f>
        <v>-15.24177051689318</v>
      </c>
      <c r="CY36" s="314">
        <f>CX36/BF36</f>
        <v>-0.06752161189128773</v>
      </c>
      <c r="CZ36" s="466">
        <v>219.1985770851061</v>
      </c>
      <c r="DA36" s="44">
        <f>CZ36-BG36</f>
        <v>-11.78809546161173</v>
      </c>
      <c r="DB36" s="462">
        <f>DA36/BG36</f>
        <v>-0.05103366065082197</v>
      </c>
    </row>
    <row r="37" ht="17" customHeight="1">
      <c r="A37" t="s" s="61">
        <v>91</v>
      </c>
      <c r="B37" s="459"/>
      <c r="C37" s="65">
        <v>174.7</v>
      </c>
      <c r="D37" s="63">
        <v>176.2961403682562</v>
      </c>
      <c r="E37" s="64">
        <v>186.4829101826989</v>
      </c>
      <c r="F37" s="149">
        <v>178.7</v>
      </c>
      <c r="G37" s="65">
        <v>181</v>
      </c>
      <c r="H37" s="63">
        <v>167.6</v>
      </c>
      <c r="I37" s="63">
        <v>163</v>
      </c>
      <c r="J37" s="64">
        <v>174.9</v>
      </c>
      <c r="K37" s="149">
        <v>177.3030969730763</v>
      </c>
      <c r="L37" s="65">
        <v>200.1284521515736</v>
      </c>
      <c r="M37" s="63">
        <v>183.3</v>
      </c>
      <c r="N37" s="64">
        <v>175.8</v>
      </c>
      <c r="O37" s="149">
        <v>182.5</v>
      </c>
      <c r="P37" s="149">
        <v>177.9794745382343</v>
      </c>
      <c r="Q37" s="65">
        <v>178.1473428941757</v>
      </c>
      <c r="R37" s="63">
        <v>177.1962844711315</v>
      </c>
      <c r="S37" s="64">
        <v>173.5460001446167</v>
      </c>
      <c r="T37" s="149">
        <v>175.9</v>
      </c>
      <c r="U37" s="149">
        <v>176.795</v>
      </c>
      <c r="V37" s="65">
        <v>170.5</v>
      </c>
      <c r="W37" s="63">
        <v>168.347007616294</v>
      </c>
      <c r="X37" s="63">
        <v>173.423607659055</v>
      </c>
      <c r="Y37" s="64">
        <v>170.7</v>
      </c>
      <c r="Z37" s="65">
        <v>171.3</v>
      </c>
      <c r="AA37" s="63">
        <v>160.0302857284711</v>
      </c>
      <c r="AB37" s="63">
        <v>173.7</v>
      </c>
      <c r="AC37" s="64">
        <v>167.5</v>
      </c>
      <c r="AD37" s="149">
        <v>169.5786856217142</v>
      </c>
      <c r="AE37" s="65">
        <v>204.5410998275532</v>
      </c>
      <c r="AF37" s="63">
        <v>227.6</v>
      </c>
      <c r="AG37" s="63">
        <v>168.9</v>
      </c>
      <c r="AH37" s="64">
        <v>185.1</v>
      </c>
      <c r="AI37" s="149">
        <v>171.5499122616441</v>
      </c>
      <c r="AJ37" s="65">
        <v>170.8569490868575</v>
      </c>
      <c r="AK37" s="63">
        <v>179.1834428831478</v>
      </c>
      <c r="AL37" s="63">
        <v>171.5</v>
      </c>
      <c r="AM37" s="64">
        <v>173.8</v>
      </c>
      <c r="AN37" s="65">
        <v>171.954</v>
      </c>
      <c r="AO37" s="63">
        <v>175.5</v>
      </c>
      <c r="AP37" s="63">
        <v>170.5</v>
      </c>
      <c r="AQ37" s="63">
        <v>167.9</v>
      </c>
      <c r="AR37" s="63">
        <v>171.4</v>
      </c>
      <c r="AS37" s="63">
        <v>146.8</v>
      </c>
      <c r="AT37" s="63">
        <v>159.4019491448029</v>
      </c>
      <c r="AU37" s="63">
        <v>162.5</v>
      </c>
      <c r="AV37" s="63">
        <v>153.9</v>
      </c>
      <c r="AW37" s="63">
        <v>164.9698552316319</v>
      </c>
      <c r="AX37" s="63">
        <v>244.6462607915686</v>
      </c>
      <c r="AY37" s="63">
        <v>212.6537785588752</v>
      </c>
      <c r="AZ37" s="63">
        <v>183.2</v>
      </c>
      <c r="BA37" s="63">
        <v>198.6</v>
      </c>
      <c r="BB37" s="63">
        <v>168.2801424246956</v>
      </c>
      <c r="BC37" s="63">
        <v>176.8872240341869</v>
      </c>
      <c r="BD37" s="63">
        <v>189.2285298398835</v>
      </c>
      <c r="BE37" s="63">
        <v>169.9140050025589</v>
      </c>
      <c r="BF37" s="63">
        <v>178.2475173641008</v>
      </c>
      <c r="BG37" s="63">
        <v>171.4641623094011</v>
      </c>
      <c r="BH37" s="63">
        <v>-0.4898376905989039</v>
      </c>
      <c r="BI37" s="420">
        <v>-0.002848655399693589</v>
      </c>
      <c r="BJ37" s="63">
        <v>169.0320178257188</v>
      </c>
      <c r="BK37" s="63">
        <v>171.9794680659768</v>
      </c>
      <c r="BL37" s="63">
        <v>173.7418385849137</v>
      </c>
      <c r="BM37" s="63">
        <v>171.346214669772</v>
      </c>
      <c r="BN37" s="63">
        <v>169.4508518054967</v>
      </c>
      <c r="BO37" s="63">
        <v>157.8174073624759</v>
      </c>
      <c r="BP37" s="63">
        <v>172.4013038754075</v>
      </c>
      <c r="BQ37" s="63">
        <v>9.90130387540745</v>
      </c>
      <c r="BR37" s="69">
        <v>0.06093110077173815</v>
      </c>
      <c r="BS37" s="63">
        <v>165.7888245621672</v>
      </c>
      <c r="BT37" s="63">
        <v>11.88882456216717</v>
      </c>
      <c r="BU37" s="69">
        <v>0.07725032204137214</v>
      </c>
      <c r="BV37" s="63">
        <v>169.5051313480905</v>
      </c>
      <c r="BW37" s="63">
        <v>-1.584541782327022</v>
      </c>
      <c r="BX37" s="420">
        <v>-0.009940542075100978</v>
      </c>
      <c r="BY37" s="63">
        <v>184.8806174709659</v>
      </c>
      <c r="BZ37" s="63">
        <v>-59.76564332060266</v>
      </c>
      <c r="CA37" s="420">
        <v>-0.2442941213457631</v>
      </c>
      <c r="CB37" s="63">
        <v>197.6858911113104</v>
      </c>
      <c r="CC37" s="63">
        <v>-14.96788744756478</v>
      </c>
      <c r="CD37" s="420">
        <v>-0.07038618146830049</v>
      </c>
      <c r="CE37" s="63">
        <v>164.1528671377843</v>
      </c>
      <c r="CF37" s="63">
        <f>CE37-AZ37</f>
        <v>-19.04713286221565</v>
      </c>
      <c r="CG37" s="420">
        <f>CF37/AZ37</f>
        <v>-0.1039690658417885</v>
      </c>
      <c r="CH37" s="63">
        <v>176.5223084837714</v>
      </c>
      <c r="CI37" s="63">
        <f>CH37-BA37</f>
        <v>-22.07769151622858</v>
      </c>
      <c r="CJ37" s="420">
        <f>CI37/BA37</f>
        <v>-0.1111666239487844</v>
      </c>
      <c r="CK37" s="63">
        <v>170.058740185371</v>
      </c>
      <c r="CL37" s="63">
        <f>CK37-BB37</f>
        <v>1.778597760675467</v>
      </c>
      <c r="CM37" s="420">
        <f>CL37/BB37</f>
        <v>0.01056926702728089</v>
      </c>
      <c r="CN37" s="63">
        <v>159.2514614883134</v>
      </c>
      <c r="CO37" s="63">
        <f>CN37-BC37</f>
        <v>-17.63576254587352</v>
      </c>
      <c r="CP37" s="420">
        <f>CO37/BC37</f>
        <v>-0.09970060100250688</v>
      </c>
      <c r="CQ37" s="63">
        <v>174.0027994338575</v>
      </c>
      <c r="CR37" s="63">
        <f>CQ37-BD37</f>
        <v>-15.22573040602603</v>
      </c>
      <c r="CS37" s="420">
        <f>CR37/BD37</f>
        <v>-0.08046212914569141</v>
      </c>
      <c r="CT37" s="63">
        <v>174.3456967277038</v>
      </c>
      <c r="CU37" s="63">
        <f>CT37-BE37</f>
        <v>4.431691725144844</v>
      </c>
      <c r="CV37" s="420">
        <f>CU37/BE37</f>
        <v>0.0260819684938749</v>
      </c>
      <c r="CW37" s="63">
        <v>170.531020047834</v>
      </c>
      <c r="CX37" s="63">
        <f>CW37-BF37</f>
        <v>-7.71649731626681</v>
      </c>
      <c r="CY37" s="420">
        <f>CX37/BF37</f>
        <v>-0.04329091047312909</v>
      </c>
      <c r="CZ37" s="63">
        <v>170.2289348501884</v>
      </c>
      <c r="DA37" s="63">
        <f>CZ37-BG37</f>
        <v>-1.235227459212723</v>
      </c>
      <c r="DB37" s="460">
        <f>DA37/BG37</f>
        <v>-0.007203997865068726</v>
      </c>
    </row>
    <row r="38" ht="17" customHeight="1">
      <c r="A38" t="s" s="71">
        <v>92</v>
      </c>
      <c r="B38" s="461">
        <v>181.8539724166659</v>
      </c>
      <c r="C38" s="74">
        <v>174.7</v>
      </c>
      <c r="D38" s="44">
        <v>176.2961403682562</v>
      </c>
      <c r="E38" s="73">
        <v>186.5</v>
      </c>
      <c r="F38" s="75">
        <v>178.7</v>
      </c>
      <c r="G38" s="74">
        <v>181</v>
      </c>
      <c r="H38" s="44">
        <v>167.6</v>
      </c>
      <c r="I38" s="44">
        <v>163</v>
      </c>
      <c r="J38" s="73">
        <v>174.9</v>
      </c>
      <c r="K38" s="75">
        <v>177.3030969730763</v>
      </c>
      <c r="L38" s="74">
        <v>200.1284521515736</v>
      </c>
      <c r="M38" s="44">
        <v>183.3</v>
      </c>
      <c r="N38" s="73">
        <v>175.8</v>
      </c>
      <c r="O38" s="75">
        <v>182.5</v>
      </c>
      <c r="P38" s="75">
        <v>177.9794745382343</v>
      </c>
      <c r="Q38" s="74">
        <v>178.1473428941757</v>
      </c>
      <c r="R38" s="44">
        <v>177.1962844711315</v>
      </c>
      <c r="S38" s="73">
        <v>173.5460001446167</v>
      </c>
      <c r="T38" s="75">
        <v>175.9</v>
      </c>
      <c r="U38" s="75">
        <v>176.795</v>
      </c>
      <c r="V38" s="74">
        <v>170.5</v>
      </c>
      <c r="W38" s="44">
        <v>168.347007616294</v>
      </c>
      <c r="X38" s="44">
        <v>173.423607659055</v>
      </c>
      <c r="Y38" s="73">
        <v>170.7</v>
      </c>
      <c r="Z38" s="74">
        <v>171.3</v>
      </c>
      <c r="AA38" s="44">
        <v>160.0302857284711</v>
      </c>
      <c r="AB38" s="44">
        <v>173.7</v>
      </c>
      <c r="AC38" s="73">
        <v>167.5</v>
      </c>
      <c r="AD38" s="75">
        <v>169.5786856217142</v>
      </c>
      <c r="AE38" s="161">
        <v>204.5410998275532</v>
      </c>
      <c r="AF38" s="44">
        <v>227.6</v>
      </c>
      <c r="AG38" s="44">
        <v>168.9</v>
      </c>
      <c r="AH38" s="73">
        <v>185.1</v>
      </c>
      <c r="AI38" s="75">
        <v>171.5499122616441</v>
      </c>
      <c r="AJ38" s="74">
        <v>170.8569490868575</v>
      </c>
      <c r="AK38" s="44">
        <v>179.1834428831478</v>
      </c>
      <c r="AL38" s="44">
        <v>171.5</v>
      </c>
      <c r="AM38" s="73">
        <v>173.8</v>
      </c>
      <c r="AN38" s="74">
        <v>171.954</v>
      </c>
      <c r="AO38" s="44">
        <v>175.5</v>
      </c>
      <c r="AP38" s="44">
        <v>170.5</v>
      </c>
      <c r="AQ38" s="44">
        <v>167.9</v>
      </c>
      <c r="AR38" s="44">
        <v>171.4</v>
      </c>
      <c r="AS38" s="44">
        <v>146.8</v>
      </c>
      <c r="AT38" s="44">
        <v>159.4019491448029</v>
      </c>
      <c r="AU38" s="44">
        <v>162.5</v>
      </c>
      <c r="AV38" s="44">
        <v>153.9</v>
      </c>
      <c r="AW38" s="44">
        <v>164.9698552316319</v>
      </c>
      <c r="AX38" s="44">
        <v>244.6462607915686</v>
      </c>
      <c r="AY38" s="44">
        <v>212.6537785588752</v>
      </c>
      <c r="AZ38" s="44">
        <v>183.2</v>
      </c>
      <c r="BA38" s="44">
        <v>198.6</v>
      </c>
      <c r="BB38" s="44">
        <v>168.2801424246956</v>
      </c>
      <c r="BC38" s="44">
        <v>176.8872240341869</v>
      </c>
      <c r="BD38" s="44">
        <v>189.2285298398835</v>
      </c>
      <c r="BE38" s="44">
        <v>169.9140050025589</v>
      </c>
      <c r="BF38" s="44">
        <v>178.2475173641008</v>
      </c>
      <c r="BG38" s="44">
        <v>171.4641623094011</v>
      </c>
      <c r="BH38" s="44">
        <v>-0.4898376905989039</v>
      </c>
      <c r="BI38" s="314">
        <v>-0.002848655399693589</v>
      </c>
      <c r="BJ38" s="44">
        <v>169.0320178257188</v>
      </c>
      <c r="BK38" s="44">
        <v>171.9794680659768</v>
      </c>
      <c r="BL38" s="44">
        <v>173.7418385849137</v>
      </c>
      <c r="BM38" s="44">
        <v>171.346214669772</v>
      </c>
      <c r="BN38" s="44">
        <v>169.4508518054967</v>
      </c>
      <c r="BO38" s="44">
        <v>157.8174073624759</v>
      </c>
      <c r="BP38" s="44">
        <v>172.4013038754075</v>
      </c>
      <c r="BQ38" s="44">
        <v>9.90130387540745</v>
      </c>
      <c r="BR38" s="79">
        <v>0.06093110077173815</v>
      </c>
      <c r="BS38" s="44">
        <v>165.7888245621672</v>
      </c>
      <c r="BT38" s="44">
        <v>11.88882456216717</v>
      </c>
      <c r="BU38" s="79">
        <v>0.07725032204137214</v>
      </c>
      <c r="BV38" s="44">
        <v>169.5051313480905</v>
      </c>
      <c r="BW38" s="44">
        <v>-1.584541782327022</v>
      </c>
      <c r="BX38" s="314">
        <v>-0.009940542075100978</v>
      </c>
      <c r="BY38" s="44">
        <v>184.8806174709659</v>
      </c>
      <c r="BZ38" s="44">
        <v>-59.76564332060266</v>
      </c>
      <c r="CA38" s="314">
        <v>-0.2442941213457631</v>
      </c>
      <c r="CB38" s="44">
        <v>197.6858911113104</v>
      </c>
      <c r="CC38" s="44">
        <v>-14.96788744756478</v>
      </c>
      <c r="CD38" s="314">
        <v>-0.07038618146830049</v>
      </c>
      <c r="CE38" s="44">
        <v>164.1528671377843</v>
      </c>
      <c r="CF38" s="44">
        <f>CE38-AZ38</f>
        <v>-19.04713286221565</v>
      </c>
      <c r="CG38" s="314">
        <f>CF38/AZ38</f>
        <v>-0.1039690658417885</v>
      </c>
      <c r="CH38" s="44">
        <v>176.5223084837714</v>
      </c>
      <c r="CI38" s="44">
        <f>CH38-BA38</f>
        <v>-22.07769151622858</v>
      </c>
      <c r="CJ38" s="314">
        <f>CI38/BA38</f>
        <v>-0.1111666239487844</v>
      </c>
      <c r="CK38" s="44">
        <v>170.058740185371</v>
      </c>
      <c r="CL38" s="44">
        <f>CK38-BB38</f>
        <v>1.778597760675467</v>
      </c>
      <c r="CM38" s="314">
        <f>CL38/BB38</f>
        <v>0.01056926702728089</v>
      </c>
      <c r="CN38" s="44">
        <v>159.2514614883134</v>
      </c>
      <c r="CO38" s="44">
        <f>CN38-BC38</f>
        <v>-17.63576254587352</v>
      </c>
      <c r="CP38" s="314">
        <f>CO38/BC38</f>
        <v>-0.09970060100250688</v>
      </c>
      <c r="CQ38" s="44">
        <v>174.0027994338575</v>
      </c>
      <c r="CR38" s="44">
        <f>CQ38-BD38</f>
        <v>-15.22573040602603</v>
      </c>
      <c r="CS38" s="314">
        <f>CR38/BD38</f>
        <v>-0.08046212914569141</v>
      </c>
      <c r="CT38" s="44">
        <v>174.3456967277038</v>
      </c>
      <c r="CU38" s="44">
        <f>CT38-BE38</f>
        <v>4.431691725144844</v>
      </c>
      <c r="CV38" s="314">
        <f>CU38/BE38</f>
        <v>0.0260819684938749</v>
      </c>
      <c r="CW38" s="44">
        <v>170.531020047834</v>
      </c>
      <c r="CX38" s="44">
        <f>CW38-BF38</f>
        <v>-7.71649731626681</v>
      </c>
      <c r="CY38" s="314">
        <f>CX38/BF38</f>
        <v>-0.04329091047312909</v>
      </c>
      <c r="CZ38" s="44">
        <v>170.2289348501884</v>
      </c>
      <c r="DA38" s="44">
        <f>CZ38-BG38</f>
        <v>-1.235227459212723</v>
      </c>
      <c r="DB38" s="462">
        <f>DA38/BG38</f>
        <v>-0.007203997865068726</v>
      </c>
    </row>
    <row r="39" ht="17" customHeight="1">
      <c r="A39" t="s" s="71">
        <v>93</v>
      </c>
      <c r="B39" s="461">
        <v>264.86</v>
      </c>
      <c r="C39" s="74">
        <v>271.3</v>
      </c>
      <c r="D39" s="44">
        <v>284.8250495142884</v>
      </c>
      <c r="E39" s="73">
        <v>287.0583525172655</v>
      </c>
      <c r="F39" s="75">
        <v>280.5</v>
      </c>
      <c r="G39" s="348">
        <v>287.3</v>
      </c>
      <c r="H39" s="44"/>
      <c r="I39" s="44"/>
      <c r="J39" s="73">
        <v>246.5</v>
      </c>
      <c r="K39" s="75">
        <v>275.6216886765208</v>
      </c>
      <c r="L39" s="74"/>
      <c r="M39" s="44">
        <v>264.2</v>
      </c>
      <c r="N39" s="73">
        <v>0</v>
      </c>
      <c r="O39" s="75">
        <v>264.2</v>
      </c>
      <c r="P39" s="75">
        <v>275.5271200562398</v>
      </c>
      <c r="Q39" s="74">
        <v>283.8206627680312</v>
      </c>
      <c r="R39" s="44">
        <v>284.2266169867202</v>
      </c>
      <c r="S39" s="73">
        <v>274.1</v>
      </c>
      <c r="T39" s="75">
        <v>279.3</v>
      </c>
      <c r="U39" s="75">
        <v>280.532</v>
      </c>
      <c r="V39" s="74">
        <v>289.5</v>
      </c>
      <c r="W39" s="44">
        <v>284.545285475172</v>
      </c>
      <c r="X39" s="44">
        <v>287.4962277436878</v>
      </c>
      <c r="Y39" s="73">
        <v>287.2</v>
      </c>
      <c r="Z39" s="74">
        <v>264.2</v>
      </c>
      <c r="AA39" s="44"/>
      <c r="AB39" s="44"/>
      <c r="AC39" s="73">
        <v>264.2</v>
      </c>
      <c r="AD39" s="75">
        <v>283.616379580332</v>
      </c>
      <c r="AE39" s="161"/>
      <c r="AF39" s="44"/>
      <c r="AG39" s="44">
        <v>264.516129032258</v>
      </c>
      <c r="AH39" s="73">
        <v>264.5</v>
      </c>
      <c r="AI39" s="75">
        <v>283.4629575933309</v>
      </c>
      <c r="AJ39" s="74">
        <v>266.1195779601407</v>
      </c>
      <c r="AK39" s="44">
        <v>253.9798147955468</v>
      </c>
      <c r="AL39" s="44">
        <v>245.4</v>
      </c>
      <c r="AM39" s="73">
        <v>251.1</v>
      </c>
      <c r="AN39" s="74">
        <v>271.149</v>
      </c>
      <c r="AO39" s="44">
        <v>289.4</v>
      </c>
      <c r="AP39" s="44">
        <v>279.4</v>
      </c>
      <c r="AQ39" s="44">
        <v>262.5</v>
      </c>
      <c r="AR39" s="44">
        <v>277.9</v>
      </c>
      <c r="AS39" s="44">
        <v>266.9</v>
      </c>
      <c r="AT39" s="44"/>
      <c r="AU39" s="44">
        <v>0</v>
      </c>
      <c r="AV39" s="44">
        <v>266.9</v>
      </c>
      <c r="AW39" s="44">
        <v>276.6680672727769</v>
      </c>
      <c r="AX39" s="44"/>
      <c r="AY39" s="44">
        <v>0</v>
      </c>
      <c r="AZ39" s="44">
        <v>0</v>
      </c>
      <c r="BA39" s="44">
        <v>0</v>
      </c>
      <c r="BB39" s="44">
        <v>276.6680672727769</v>
      </c>
      <c r="BC39" s="44">
        <v>265.7484759539399</v>
      </c>
      <c r="BD39" s="44">
        <v>288.2274629136554</v>
      </c>
      <c r="BE39" s="44">
        <v>289.2305034977114</v>
      </c>
      <c r="BF39" s="44">
        <v>284.9117780123661</v>
      </c>
      <c r="BG39" s="44">
        <v>280.1258839923358</v>
      </c>
      <c r="BH39" s="44">
        <v>8.976883992335843</v>
      </c>
      <c r="BI39" s="314">
        <v>0.03310683053352892</v>
      </c>
      <c r="BJ39" s="44">
        <v>272.9484812888069</v>
      </c>
      <c r="BK39" s="44">
        <v>276.1614041781933</v>
      </c>
      <c r="BL39" s="44">
        <v>287.1836240798629</v>
      </c>
      <c r="BM39" s="44">
        <v>278.3588093322607</v>
      </c>
      <c r="BN39" s="44">
        <v>284.935437589670</v>
      </c>
      <c r="BO39" s="44">
        <v>0</v>
      </c>
      <c r="BP39" s="44">
        <v>0</v>
      </c>
      <c r="BQ39" s="44">
        <v>0</v>
      </c>
      <c r="BR39" s="79"/>
      <c r="BS39" s="44">
        <v>284.935437589670</v>
      </c>
      <c r="BT39" s="44">
        <v>18.03543758967004</v>
      </c>
      <c r="BU39" s="79">
        <v>0.06757376391783455</v>
      </c>
      <c r="BV39" s="44">
        <v>278.9989665670475</v>
      </c>
      <c r="BW39" s="44"/>
      <c r="BX39" s="314"/>
      <c r="BY39" s="44"/>
      <c r="BZ39" s="44"/>
      <c r="CA39" s="314"/>
      <c r="CB39" s="44"/>
      <c r="CC39" s="44"/>
      <c r="CD39" s="314"/>
      <c r="CE39" s="44"/>
      <c r="CF39" s="44">
        <f>CE39-AZ39</f>
        <v>0</v>
      </c>
      <c r="CG39" s="314">
        <f>CF39/AZ39</f>
      </c>
      <c r="CH39" s="44"/>
      <c r="CI39" s="44">
        <f>CH39-BA39</f>
        <v>0</v>
      </c>
      <c r="CJ39" s="314">
        <f>CI39/BA39</f>
      </c>
      <c r="CK39" s="44">
        <v>278.9989665670475</v>
      </c>
      <c r="CL39" s="44">
        <f>CK39-BB39</f>
        <v>2.33089929427058</v>
      </c>
      <c r="CM39" s="314">
        <f>CL39/BB39</f>
        <v>0.008424894557753438</v>
      </c>
      <c r="CN39" s="44">
        <v>298.3240223463687</v>
      </c>
      <c r="CO39" s="44">
        <f>CN39-BC39</f>
        <v>32.57554639242881</v>
      </c>
      <c r="CP39" s="314">
        <f>CO39/BC39</f>
        <v>0.1225803695599551</v>
      </c>
      <c r="CQ39" s="44">
        <v>266.1298146890463</v>
      </c>
      <c r="CR39" s="44">
        <f>CQ39-BD39</f>
        <v>-22.09764822460909</v>
      </c>
      <c r="CS39" s="314">
        <f>CR39/BD39</f>
        <v>-0.07666739318046492</v>
      </c>
      <c r="CT39" s="44">
        <v>268.302794129840</v>
      </c>
      <c r="CU39" s="44">
        <f>CT39-BE39</f>
        <v>-20.92770936787139</v>
      </c>
      <c r="CV39" s="314">
        <f>CU39/BE39</f>
        <v>-0.07235650844149979</v>
      </c>
      <c r="CW39" s="44">
        <v>268.4950350341745</v>
      </c>
      <c r="CX39" s="44">
        <f>CW39-BF39</f>
        <v>-16.41674297819168</v>
      </c>
      <c r="CY39" s="314">
        <f>CX39/BF39</f>
        <v>-0.05762044339732117</v>
      </c>
      <c r="CZ39" s="44">
        <v>274.8620187586768</v>
      </c>
      <c r="DA39" s="44">
        <f>CZ39-BG39</f>
        <v>-5.263865233659089</v>
      </c>
      <c r="DB39" s="462">
        <f>DA39/BG39</f>
        <v>-0.01879107049530313</v>
      </c>
    </row>
    <row r="40" ht="17" customHeight="1">
      <c r="A40" t="s" s="71">
        <v>135</v>
      </c>
      <c r="B40" s="461"/>
      <c r="C40" s="65"/>
      <c r="D40" s="63"/>
      <c r="E40" s="64"/>
      <c r="F40" s="75">
        <v>0</v>
      </c>
      <c r="G40" s="74"/>
      <c r="H40" s="44"/>
      <c r="I40" s="44"/>
      <c r="J40" s="73">
        <v>0</v>
      </c>
      <c r="K40" s="75">
        <v>0</v>
      </c>
      <c r="L40" s="74"/>
      <c r="M40" s="44"/>
      <c r="N40" s="73"/>
      <c r="O40" s="75"/>
      <c r="P40" s="75">
        <v>0</v>
      </c>
      <c r="Q40" s="74"/>
      <c r="R40" s="44"/>
      <c r="S40" s="73">
        <v>0</v>
      </c>
      <c r="T40" s="75">
        <v>0</v>
      </c>
      <c r="U40" s="75">
        <v>0</v>
      </c>
      <c r="V40" s="74"/>
      <c r="W40" s="44"/>
      <c r="X40" s="44"/>
      <c r="Y40" s="73">
        <v>0</v>
      </c>
      <c r="Z40" s="74"/>
      <c r="AA40" s="44"/>
      <c r="AB40" s="44"/>
      <c r="AC40" s="73">
        <v>0</v>
      </c>
      <c r="AD40" s="75">
        <v>0</v>
      </c>
      <c r="AE40" s="161"/>
      <c r="AF40" s="44"/>
      <c r="AG40" s="44"/>
      <c r="AH40" s="73"/>
      <c r="AI40" s="75">
        <v>0</v>
      </c>
      <c r="AJ40" s="74"/>
      <c r="AK40" s="44"/>
      <c r="AL40" s="44">
        <v>0</v>
      </c>
      <c r="AM40" s="73">
        <v>0</v>
      </c>
      <c r="AN40" s="74">
        <v>0</v>
      </c>
      <c r="AO40" s="44"/>
      <c r="AP40" s="44"/>
      <c r="AQ40" s="44"/>
      <c r="AR40" s="44"/>
      <c r="AS40" s="44"/>
      <c r="AT40" s="44"/>
      <c r="AU40" s="44"/>
      <c r="AV40" s="44"/>
      <c r="AW40" s="44">
        <v>0</v>
      </c>
      <c r="AX40" s="44"/>
      <c r="AY40" s="44"/>
      <c r="AZ40" s="44">
        <v>0</v>
      </c>
      <c r="BA40" s="44">
        <v>0</v>
      </c>
      <c r="BB40" s="44">
        <v>0</v>
      </c>
      <c r="BC40" s="44"/>
      <c r="BD40" s="44"/>
      <c r="BE40" s="44"/>
      <c r="BF40" s="44"/>
      <c r="BG40" s="44"/>
      <c r="BH40" s="44">
        <v>0</v>
      </c>
      <c r="BI40" s="314"/>
      <c r="BJ40" s="24"/>
      <c r="BK40" s="24"/>
      <c r="BL40" s="24"/>
      <c r="BM40" s="24"/>
      <c r="BN40" s="24"/>
      <c r="BO40" s="44"/>
      <c r="BP40" s="44"/>
      <c r="BQ40" s="44">
        <v>0</v>
      </c>
      <c r="BR40" s="79"/>
      <c r="BS40" s="44"/>
      <c r="BT40" s="44">
        <v>0</v>
      </c>
      <c r="BU40" s="79"/>
      <c r="BV40" s="44">
        <v>0</v>
      </c>
      <c r="BW40" s="24"/>
      <c r="BX40" s="314"/>
      <c r="BY40" s="44"/>
      <c r="BZ40" s="44">
        <v>0</v>
      </c>
      <c r="CA40" s="314"/>
      <c r="CB40" s="44"/>
      <c r="CC40" s="44">
        <v>0</v>
      </c>
      <c r="CD40" s="314"/>
      <c r="CE40" s="44"/>
      <c r="CF40" s="44">
        <f>CE40-AZ40</f>
        <v>0</v>
      </c>
      <c r="CG40" s="314">
        <f>CF40/AZ40</f>
      </c>
      <c r="CH40" s="44"/>
      <c r="CI40" s="44">
        <f>CH40-BA40</f>
        <v>0</v>
      </c>
      <c r="CJ40" s="314">
        <f>CI40/BA40</f>
      </c>
      <c r="CK40" s="44"/>
      <c r="CL40" s="44">
        <f>CK40-BB40</f>
        <v>0</v>
      </c>
      <c r="CM40" s="314">
        <f>CL40/BB40</f>
      </c>
      <c r="CN40" s="44"/>
      <c r="CO40" s="44">
        <f>CN40-BC40</f>
        <v>0</v>
      </c>
      <c r="CP40" s="314">
        <f>CO40/BC40</f>
      </c>
      <c r="CQ40" s="44"/>
      <c r="CR40" s="44">
        <f>CQ40-BD40</f>
        <v>0</v>
      </c>
      <c r="CS40" s="314">
        <f>CR40/BD40</f>
      </c>
      <c r="CT40" s="44"/>
      <c r="CU40" s="44">
        <f>CT40-BE40</f>
        <v>0</v>
      </c>
      <c r="CV40" s="314">
        <f>CU40/BE40</f>
      </c>
      <c r="CW40" s="44"/>
      <c r="CX40" s="44">
        <f>CW40-BF40</f>
        <v>0</v>
      </c>
      <c r="CY40" s="314">
        <f>CX40/BF40</f>
      </c>
      <c r="CZ40" s="44"/>
      <c r="DA40" s="44">
        <f>CZ40-BG40</f>
        <v>0</v>
      </c>
      <c r="DB40" s="462">
        <f>DA40/BG40</f>
      </c>
    </row>
    <row r="41" ht="17" customHeight="1">
      <c r="A41" t="s" s="71">
        <v>94</v>
      </c>
      <c r="B41" s="461">
        <v>176.35</v>
      </c>
      <c r="C41" s="74">
        <v>166.8</v>
      </c>
      <c r="D41" s="44">
        <v>168.6711062518636</v>
      </c>
      <c r="E41" s="73">
        <v>178.0556533990842</v>
      </c>
      <c r="F41" s="75">
        <v>170.7</v>
      </c>
      <c r="G41" s="74">
        <v>174.9</v>
      </c>
      <c r="H41" s="44">
        <v>167.6</v>
      </c>
      <c r="I41" s="44">
        <v>162.9591640489775</v>
      </c>
      <c r="J41" s="73">
        <v>172.8</v>
      </c>
      <c r="K41" s="75">
        <v>171.415328418581</v>
      </c>
      <c r="L41" s="74">
        <v>200.1284521515736</v>
      </c>
      <c r="M41" s="44">
        <v>180.8480763830385</v>
      </c>
      <c r="N41" s="73">
        <v>175.8383183583975</v>
      </c>
      <c r="O41" s="75">
        <v>182.2</v>
      </c>
      <c r="P41" s="75">
        <v>172.4671906121626</v>
      </c>
      <c r="Q41" s="74">
        <v>175.2360289142133</v>
      </c>
      <c r="R41" s="44">
        <v>167.9197787456735</v>
      </c>
      <c r="S41" s="73">
        <v>165.5</v>
      </c>
      <c r="T41" s="75">
        <v>168.8</v>
      </c>
      <c r="U41" s="75">
        <v>170.598</v>
      </c>
      <c r="V41" s="74">
        <v>160.9</v>
      </c>
      <c r="W41" s="44">
        <v>159.9624249337404</v>
      </c>
      <c r="X41" s="44">
        <v>165.8119772858466</v>
      </c>
      <c r="Y41" s="73">
        <v>162.2</v>
      </c>
      <c r="Z41" s="74">
        <v>165.9632560062298</v>
      </c>
      <c r="AA41" s="44">
        <v>160.0302857284711</v>
      </c>
      <c r="AB41" s="44">
        <v>173.7</v>
      </c>
      <c r="AC41" s="73">
        <v>164.9</v>
      </c>
      <c r="AD41" s="75">
        <v>163.0844213069035</v>
      </c>
      <c r="AE41" s="161">
        <v>204.5410998275532</v>
      </c>
      <c r="AF41" s="44">
        <v>227.6346604215457</v>
      </c>
      <c r="AG41" s="44">
        <v>168.2273734073115</v>
      </c>
      <c r="AH41" s="73">
        <v>184.8</v>
      </c>
      <c r="AI41" s="75">
        <v>165.1383440880009</v>
      </c>
      <c r="AJ41" s="74">
        <v>167.8102308374889</v>
      </c>
      <c r="AK41" s="44">
        <v>172.1292171216611</v>
      </c>
      <c r="AL41" s="44">
        <v>165.5</v>
      </c>
      <c r="AM41" s="73">
        <v>168.1</v>
      </c>
      <c r="AN41" s="74">
        <v>166.08</v>
      </c>
      <c r="AO41" s="44">
        <v>166.1884611415007</v>
      </c>
      <c r="AP41" s="44">
        <v>162.254</v>
      </c>
      <c r="AQ41" s="44">
        <v>160.8</v>
      </c>
      <c r="AR41" s="44">
        <v>163.2</v>
      </c>
      <c r="AS41" s="44">
        <v>142.1</v>
      </c>
      <c r="AT41" s="44">
        <v>159.4019491448029</v>
      </c>
      <c r="AU41" s="44">
        <v>162.5</v>
      </c>
      <c r="AV41" s="44">
        <v>151.9</v>
      </c>
      <c r="AW41" s="44">
        <v>159.2435457438926</v>
      </c>
      <c r="AX41" s="44">
        <v>244.6462607915686</v>
      </c>
      <c r="AY41" s="44">
        <v>212.6537785588752</v>
      </c>
      <c r="AZ41" s="44">
        <v>183.2</v>
      </c>
      <c r="BA41" s="44">
        <v>198.6</v>
      </c>
      <c r="BB41" s="44">
        <v>162.695364339767</v>
      </c>
      <c r="BC41" s="44">
        <v>172.4387376797179</v>
      </c>
      <c r="BD41" s="44">
        <v>179.4324105613791</v>
      </c>
      <c r="BE41" s="44">
        <v>159.0483680692096</v>
      </c>
      <c r="BF41" s="44">
        <v>169.4584586326019</v>
      </c>
      <c r="BG41" s="44">
        <v>164.7860869675229</v>
      </c>
      <c r="BH41" s="44">
        <v>-1.293913032477093</v>
      </c>
      <c r="BI41" s="314">
        <v>-0.007790902170502711</v>
      </c>
      <c r="BJ41" s="44">
        <v>161.0202933052147</v>
      </c>
      <c r="BK41" s="44">
        <v>162.216282416885</v>
      </c>
      <c r="BL41" s="44">
        <v>164.2548741820144</v>
      </c>
      <c r="BM41" s="44">
        <v>162.3639716385736</v>
      </c>
      <c r="BN41" s="44">
        <v>165.1322001888574</v>
      </c>
      <c r="BO41" s="44">
        <v>157.8174073624759</v>
      </c>
      <c r="BP41" s="44">
        <v>172.4013038754075</v>
      </c>
      <c r="BQ41" s="44">
        <v>9.90130387540745</v>
      </c>
      <c r="BR41" s="79">
        <v>0.06093110077173815</v>
      </c>
      <c r="BS41" s="44">
        <v>163.7461135818017</v>
      </c>
      <c r="BT41" s="44">
        <v>11.84611358180172</v>
      </c>
      <c r="BU41" s="79">
        <v>0.07798626452799023</v>
      </c>
      <c r="BV41" s="44">
        <v>162.8415337700705</v>
      </c>
      <c r="BW41" s="44">
        <v>-1.584541782327022</v>
      </c>
      <c r="BX41" s="314">
        <v>-0.009940542075100978</v>
      </c>
      <c r="BY41" s="44">
        <v>184.8806174709659</v>
      </c>
      <c r="BZ41" s="44">
        <v>-59.76564332060266</v>
      </c>
      <c r="CA41" s="314">
        <v>-0.2442941213457631</v>
      </c>
      <c r="CB41" s="44">
        <v>197.6858911113104</v>
      </c>
      <c r="CC41" s="44">
        <v>-14.96788744756478</v>
      </c>
      <c r="CD41" s="314">
        <v>-0.07038618146830049</v>
      </c>
      <c r="CE41" s="44">
        <v>164.1528671377843</v>
      </c>
      <c r="CF41" s="44">
        <f>CE41-AZ41</f>
        <v>-19.04713286221565</v>
      </c>
      <c r="CG41" s="314">
        <f>CF41/AZ41</f>
        <v>-0.1039690658417885</v>
      </c>
      <c r="CH41" s="44">
        <v>176.5223084837714</v>
      </c>
      <c r="CI41" s="44">
        <f>CH41-BA41</f>
        <v>-22.07769151622858</v>
      </c>
      <c r="CJ41" s="314">
        <f>CI41/BA41</f>
        <v>-0.1111666239487844</v>
      </c>
      <c r="CK41" s="44">
        <v>163.9810707167978</v>
      </c>
      <c r="CL41" s="44">
        <f>CK41-BB41</f>
        <v>1.285706377030749</v>
      </c>
      <c r="CM41" s="314">
        <f>CL41/BB41</f>
        <v>0.007902538478882084</v>
      </c>
      <c r="CN41" s="44">
        <v>157.9083669637654</v>
      </c>
      <c r="CO41" s="44">
        <f>CN41-BC41</f>
        <v>-14.53037071595244</v>
      </c>
      <c r="CP41" s="314">
        <f>CO41/BC41</f>
        <v>-0.0842639589657672</v>
      </c>
      <c r="CQ41" s="44">
        <v>165.9267197387222</v>
      </c>
      <c r="CR41" s="44">
        <f>CQ41-BD41</f>
        <v>-13.50569082265687</v>
      </c>
      <c r="CS41" s="314">
        <f>CR41/BD41</f>
        <v>-0.07526895938366127</v>
      </c>
      <c r="CT41" s="44">
        <v>166.7003993955095</v>
      </c>
      <c r="CU41" s="44">
        <f>CT41-BE41</f>
        <v>7.65203132629992</v>
      </c>
      <c r="CV41" s="314">
        <f>CU41/BE41</f>
        <v>0.04811134763086757</v>
      </c>
      <c r="CW41" s="44">
        <v>164.1736918158639</v>
      </c>
      <c r="CX41" s="44">
        <f>CW41-BF41</f>
        <v>-5.284766816737942</v>
      </c>
      <c r="CY41" s="314">
        <f>CX41/BF41</f>
        <v>-0.03118620846301746</v>
      </c>
      <c r="CZ41" s="44">
        <v>164.0501044258776</v>
      </c>
      <c r="DA41" s="44">
        <f>CZ41-BG41</f>
        <v>-0.735982541645285</v>
      </c>
      <c r="DB41" s="462">
        <f>DA41/BG41</f>
        <v>-0.004466290541812168</v>
      </c>
    </row>
    <row r="42" ht="17" customHeight="1">
      <c r="A42" t="s" s="61">
        <v>95</v>
      </c>
      <c r="B42" s="459"/>
      <c r="C42" s="65">
        <v>182.9</v>
      </c>
      <c r="D42" s="63">
        <v>187.34</v>
      </c>
      <c r="E42" s="64">
        <v>189.29</v>
      </c>
      <c r="F42" s="149">
        <v>186.3</v>
      </c>
      <c r="G42" s="65">
        <v>187.22</v>
      </c>
      <c r="H42" s="63">
        <v>190.69</v>
      </c>
      <c r="I42" s="63">
        <v>194.1268092542643</v>
      </c>
      <c r="J42" s="64">
        <v>189.93</v>
      </c>
      <c r="K42" s="149">
        <v>187.7592992583725</v>
      </c>
      <c r="L42" s="65">
        <v>201.8</v>
      </c>
      <c r="M42" s="63">
        <v>200.6</v>
      </c>
      <c r="N42" s="64">
        <v>188.4822760123896</v>
      </c>
      <c r="O42" s="149">
        <v>194.7037531695798</v>
      </c>
      <c r="P42" s="149">
        <v>188.7921389378289</v>
      </c>
      <c r="Q42" s="65">
        <v>180.8344605139944</v>
      </c>
      <c r="R42" s="63">
        <v>184.5154390065163</v>
      </c>
      <c r="S42" s="64">
        <v>178.5448970237248</v>
      </c>
      <c r="T42" s="149">
        <v>181.1</v>
      </c>
      <c r="U42" s="149">
        <v>186.4486082864258</v>
      </c>
      <c r="V42" s="65">
        <v>187</v>
      </c>
      <c r="W42" s="63">
        <v>183.8</v>
      </c>
      <c r="X42" s="63">
        <v>182.84</v>
      </c>
      <c r="Y42" s="64">
        <v>184.61</v>
      </c>
      <c r="Z42" s="65">
        <v>182.86</v>
      </c>
      <c r="AA42" s="63">
        <v>188.7</v>
      </c>
      <c r="AB42" s="63">
        <v>177.14</v>
      </c>
      <c r="AC42" s="64">
        <v>183.57</v>
      </c>
      <c r="AD42" s="149">
        <v>184.2253066731102</v>
      </c>
      <c r="AE42" s="65">
        <v>198.1311645613428</v>
      </c>
      <c r="AF42" s="63">
        <v>205.3835647621216</v>
      </c>
      <c r="AG42" s="63">
        <v>190.4065210575818</v>
      </c>
      <c r="AH42" s="64">
        <v>196.5005100541176</v>
      </c>
      <c r="AI42" s="149">
        <v>186.0904835802858</v>
      </c>
      <c r="AJ42" s="65">
        <v>178.636038091196</v>
      </c>
      <c r="AK42" s="63">
        <v>184.3494085532302</v>
      </c>
      <c r="AL42" s="63">
        <v>180.6029629894383</v>
      </c>
      <c r="AM42" s="64">
        <v>180.26</v>
      </c>
      <c r="AN42" s="65">
        <v>184.809</v>
      </c>
      <c r="AO42" s="63">
        <v>185.0179328333877</v>
      </c>
      <c r="AP42" s="63">
        <v>185.1168607832408</v>
      </c>
      <c r="AQ42" s="63">
        <v>179.9</v>
      </c>
      <c r="AR42" s="63">
        <v>183.4</v>
      </c>
      <c r="AS42" s="63">
        <v>183.1733460493853</v>
      </c>
      <c r="AT42" s="63">
        <v>190.7503955593598</v>
      </c>
      <c r="AU42" s="63">
        <v>199.88</v>
      </c>
      <c r="AV42" s="63">
        <v>189.77</v>
      </c>
      <c r="AW42" s="63">
        <v>185.8460229379482</v>
      </c>
      <c r="AX42" s="63">
        <v>196.7133292757152</v>
      </c>
      <c r="AY42" s="63">
        <v>209.712633504455</v>
      </c>
      <c r="AZ42" s="63">
        <v>193.1488376445925</v>
      </c>
      <c r="BA42" s="63">
        <v>199.1245281927711</v>
      </c>
      <c r="BB42" s="63">
        <v>187.8266074457816</v>
      </c>
      <c r="BC42" s="63">
        <v>187.5848116256692</v>
      </c>
      <c r="BD42" s="63">
        <v>182.0427196743662</v>
      </c>
      <c r="BE42" s="63">
        <v>189.312828499124</v>
      </c>
      <c r="BF42" s="63">
        <v>186.2395621359904</v>
      </c>
      <c r="BG42" s="63">
        <v>187.3675359674263</v>
      </c>
      <c r="BH42" s="63">
        <v>2.558535967426337</v>
      </c>
      <c r="BI42" s="420">
        <v>0.01384421736726216</v>
      </c>
      <c r="BJ42" s="63">
        <v>183.5354403386486</v>
      </c>
      <c r="BK42" s="63">
        <v>186.9217566040105</v>
      </c>
      <c r="BL42" s="63">
        <v>184.3741742270765</v>
      </c>
      <c r="BM42" s="63">
        <v>184.7864401919021</v>
      </c>
      <c r="BN42" s="63">
        <v>187.9707431755845</v>
      </c>
      <c r="BO42" s="63">
        <v>192.3530041769305</v>
      </c>
      <c r="BP42" s="63">
        <v>187.8346469786158</v>
      </c>
      <c r="BQ42" s="63">
        <v>-12.04535302138416</v>
      </c>
      <c r="BR42" s="69">
        <v>-0.06026292286063718</v>
      </c>
      <c r="BS42" s="63">
        <v>189.3785011688942</v>
      </c>
      <c r="BT42" s="63">
        <v>-0.391498831105821</v>
      </c>
      <c r="BU42" s="69">
        <v>-0.002063017500689366</v>
      </c>
      <c r="BV42" s="63">
        <v>186.640639471097</v>
      </c>
      <c r="BW42" s="63">
        <v>1.602608617570638</v>
      </c>
      <c r="BX42" s="420">
        <v>0.008401600494044148</v>
      </c>
      <c r="BY42" s="63">
        <v>204.4979079497908</v>
      </c>
      <c r="BZ42" s="63">
        <v>7.784578674075618</v>
      </c>
      <c r="CA42" s="420">
        <v>0.03957321398980891</v>
      </c>
      <c r="CB42" s="63">
        <v>172.2975561173677</v>
      </c>
      <c r="CC42" s="63">
        <v>-37.41507738708736</v>
      </c>
      <c r="CD42" s="420">
        <v>-0.1784111751488378</v>
      </c>
      <c r="CE42" s="63">
        <v>194.0238402061856</v>
      </c>
      <c r="CF42" s="63">
        <f>CE42-AZ42</f>
        <v>0.8750025615930213</v>
      </c>
      <c r="CG42" s="420">
        <f>CF42/AZ42</f>
        <v>0.004530198432791439</v>
      </c>
      <c r="CH42" s="63">
        <v>198.5922298113456</v>
      </c>
      <c r="CI42" s="63">
        <f>CH42-BA42</f>
        <v>-0.5322983814254485</v>
      </c>
      <c r="CJ42" s="420">
        <f>CI42/BA42</f>
        <v>-0.002673193434563391</v>
      </c>
      <c r="CK42" s="63">
        <v>188.3085835134017</v>
      </c>
      <c r="CL42" s="63">
        <f>CK42-BB42</f>
        <v>0.4819760676200815</v>
      </c>
      <c r="CM42" s="420">
        <f>CL42/BB42</f>
        <v>0.002566069175045978</v>
      </c>
      <c r="CN42" s="63">
        <v>182.814542824557</v>
      </c>
      <c r="CO42" s="63">
        <f>CN42-BC42</f>
        <v>-4.770268801112223</v>
      </c>
      <c r="CP42" s="420">
        <f>CO42/BC42</f>
        <v>-0.02542993091909503</v>
      </c>
      <c r="CQ42" s="63">
        <v>188.4599792802126</v>
      </c>
      <c r="CR42" s="63">
        <f>CQ42-BD42</f>
        <v>6.417259605846368</v>
      </c>
      <c r="CS42" s="420">
        <f>CR42/BD42</f>
        <v>0.03525139383396058</v>
      </c>
      <c r="CT42" s="63">
        <v>186.3388867784591</v>
      </c>
      <c r="CU42" s="63">
        <f>CT42-BE42</f>
        <v>-2.97394172066484</v>
      </c>
      <c r="CV42" s="420">
        <f>CU42/BE42</f>
        <v>-0.01570913996818024</v>
      </c>
      <c r="CW42" s="63">
        <v>186.0991506429161</v>
      </c>
      <c r="CX42" s="63">
        <f>CW42-BF42</f>
        <v>-0.1404114930743106</v>
      </c>
      <c r="CY42" s="420">
        <f>CX42/BF42</f>
        <v>-0.0007539294630202328</v>
      </c>
      <c r="CZ42" s="63">
        <v>187.6598029430804</v>
      </c>
      <c r="DA42" s="63">
        <f>CZ42-BG42</f>
        <v>0.2922669756540301</v>
      </c>
      <c r="DB42" s="460">
        <f>DA42/BG42</f>
        <v>0.001559859204770887</v>
      </c>
    </row>
    <row r="43" ht="17" customHeight="1">
      <c r="A43" t="s" s="71">
        <v>136</v>
      </c>
      <c r="B43" s="461">
        <v>184.2</v>
      </c>
      <c r="C43" s="74">
        <v>182.9</v>
      </c>
      <c r="D43" s="44">
        <v>187.34</v>
      </c>
      <c r="E43" s="73">
        <v>189.29</v>
      </c>
      <c r="F43" s="75">
        <v>186.3</v>
      </c>
      <c r="G43" s="74">
        <v>187.22</v>
      </c>
      <c r="H43" s="44">
        <v>190.69</v>
      </c>
      <c r="I43" s="44">
        <v>194.1268092542643</v>
      </c>
      <c r="J43" s="73">
        <v>189.93</v>
      </c>
      <c r="K43" s="75">
        <v>187.7592992583725</v>
      </c>
      <c r="L43" s="74">
        <v>201.8</v>
      </c>
      <c r="M43" s="44">
        <v>200.6</v>
      </c>
      <c r="N43" s="73">
        <v>188.4822760123896</v>
      </c>
      <c r="O43" s="75">
        <v>194.7037531695798</v>
      </c>
      <c r="P43" s="75">
        <v>188.7921389378289</v>
      </c>
      <c r="Q43" s="74">
        <v>180.8344605139944</v>
      </c>
      <c r="R43" s="44">
        <v>184.5154390065163</v>
      </c>
      <c r="S43" s="73">
        <v>178.5448970237248</v>
      </c>
      <c r="T43" s="75">
        <v>181.1</v>
      </c>
      <c r="U43" s="75">
        <v>186.4486082864258</v>
      </c>
      <c r="V43" s="74">
        <v>187</v>
      </c>
      <c r="W43" s="44">
        <v>183.8</v>
      </c>
      <c r="X43" s="44">
        <v>182.84</v>
      </c>
      <c r="Y43" s="73">
        <v>184.61</v>
      </c>
      <c r="Z43" s="74">
        <v>182.86</v>
      </c>
      <c r="AA43" s="44">
        <v>188.7</v>
      </c>
      <c r="AB43" s="44">
        <v>177.14</v>
      </c>
      <c r="AC43" s="73">
        <v>183.57</v>
      </c>
      <c r="AD43" s="75">
        <v>184.2253066731102</v>
      </c>
      <c r="AE43" s="161">
        <v>198.1311645613428</v>
      </c>
      <c r="AF43" s="44">
        <v>205.3835647621216</v>
      </c>
      <c r="AG43" s="44">
        <v>190.4065210575818</v>
      </c>
      <c r="AH43" s="73">
        <v>196.5005100541176</v>
      </c>
      <c r="AI43" s="75">
        <v>186.0904835802858</v>
      </c>
      <c r="AJ43" s="74">
        <v>178.636038091196</v>
      </c>
      <c r="AK43" s="44">
        <v>184.3494085532302</v>
      </c>
      <c r="AL43" s="44">
        <v>180.6029629894383</v>
      </c>
      <c r="AM43" s="73">
        <v>180.26</v>
      </c>
      <c r="AN43" s="74">
        <v>184.809</v>
      </c>
      <c r="AO43" s="44">
        <v>185.0179328333877</v>
      </c>
      <c r="AP43" s="44">
        <v>185.1168607832408</v>
      </c>
      <c r="AQ43" s="44">
        <v>179.9</v>
      </c>
      <c r="AR43" s="44">
        <v>183.4</v>
      </c>
      <c r="AS43" s="44">
        <v>183.1733460493853</v>
      </c>
      <c r="AT43" s="44">
        <v>190.7503955593598</v>
      </c>
      <c r="AU43" s="44">
        <v>199.88</v>
      </c>
      <c r="AV43" s="44">
        <v>189.77</v>
      </c>
      <c r="AW43" s="44">
        <v>185.8460229379482</v>
      </c>
      <c r="AX43" s="44">
        <v>196.7133292757152</v>
      </c>
      <c r="AY43" s="44">
        <v>209.712633504455</v>
      </c>
      <c r="AZ43" s="44">
        <v>193.1488376445925</v>
      </c>
      <c r="BA43" s="44">
        <v>199.1245281927711</v>
      </c>
      <c r="BB43" s="44">
        <v>187.8266074457816</v>
      </c>
      <c r="BC43" s="44">
        <v>187.5848116256692</v>
      </c>
      <c r="BD43" s="44">
        <v>182.0427196743662</v>
      </c>
      <c r="BE43" s="44">
        <v>189.312828499124</v>
      </c>
      <c r="BF43" s="44">
        <v>186.2395621359904</v>
      </c>
      <c r="BG43" s="470">
        <v>187.3675359674263</v>
      </c>
      <c r="BH43" s="44">
        <v>2.558535967426337</v>
      </c>
      <c r="BI43" s="314">
        <v>0.01384421736726216</v>
      </c>
      <c r="BJ43" s="44">
        <v>183.5354403386486</v>
      </c>
      <c r="BK43" s="44">
        <v>186.9217566040105</v>
      </c>
      <c r="BL43" s="44">
        <v>184.3741742270765</v>
      </c>
      <c r="BM43" s="44">
        <v>184.7864401919021</v>
      </c>
      <c r="BN43" s="44">
        <v>187.9707431755845</v>
      </c>
      <c r="BO43" s="44">
        <v>192.3530041769305</v>
      </c>
      <c r="BP43" s="44">
        <v>187.8346469786158</v>
      </c>
      <c r="BQ43" s="44">
        <v>-12.04535302138416</v>
      </c>
      <c r="BR43" s="79">
        <v>-0.06026292286063718</v>
      </c>
      <c r="BS43" s="44">
        <v>189.3785011688942</v>
      </c>
      <c r="BT43" s="44">
        <v>-0.391498831105821</v>
      </c>
      <c r="BU43" s="79">
        <v>-0.002063017500689366</v>
      </c>
      <c r="BV43" s="44">
        <v>186.640639471097</v>
      </c>
      <c r="BW43" s="44">
        <v>1.602608617570638</v>
      </c>
      <c r="BX43" s="314">
        <v>0.008401600494044148</v>
      </c>
      <c r="BY43" s="44">
        <v>204.4979079497908</v>
      </c>
      <c r="BZ43" s="44">
        <v>7.784578674075618</v>
      </c>
      <c r="CA43" s="314">
        <v>0.03957321398980891</v>
      </c>
      <c r="CB43" s="44">
        <v>172.2975561173677</v>
      </c>
      <c r="CC43" s="44">
        <v>-37.41507738708736</v>
      </c>
      <c r="CD43" s="314">
        <v>-0.1784111751488378</v>
      </c>
      <c r="CE43" s="44">
        <v>194.0238402061856</v>
      </c>
      <c r="CF43" s="44">
        <f>CE43-AZ43</f>
        <v>0.8750025615930213</v>
      </c>
      <c r="CG43" s="314">
        <f>CF43/AZ43</f>
        <v>0.004530198432791439</v>
      </c>
      <c r="CH43" s="44">
        <v>198.5922298113456</v>
      </c>
      <c r="CI43" s="44">
        <f>CH43-BA43</f>
        <v>-0.5322983814254485</v>
      </c>
      <c r="CJ43" s="314">
        <f>CI43/BA43</f>
        <v>-0.002673193434563391</v>
      </c>
      <c r="CK43" s="44">
        <v>188.3085835134017</v>
      </c>
      <c r="CL43" s="44">
        <f>CK43-BB43</f>
        <v>0.4819760676200815</v>
      </c>
      <c r="CM43" s="314">
        <f>CL43/BB43</f>
        <v>0.002566069175045978</v>
      </c>
      <c r="CN43" s="44">
        <v>182.814542824557</v>
      </c>
      <c r="CO43" s="44">
        <f>CN43-BC43</f>
        <v>-4.770268801112223</v>
      </c>
      <c r="CP43" s="314">
        <f>CO43/BC43</f>
        <v>-0.02542993091909503</v>
      </c>
      <c r="CQ43" s="44">
        <v>188.4599792802126</v>
      </c>
      <c r="CR43" s="44">
        <f>CQ43-BD43</f>
        <v>6.417259605846368</v>
      </c>
      <c r="CS43" s="314">
        <f>CR43/BD43</f>
        <v>0.03525139383396058</v>
      </c>
      <c r="CT43" s="44">
        <v>186.3388867784591</v>
      </c>
      <c r="CU43" s="44">
        <f>CT43-BE43</f>
        <v>-2.97394172066484</v>
      </c>
      <c r="CV43" s="314">
        <f>CU43/BE43</f>
        <v>-0.01570913996818024</v>
      </c>
      <c r="CW43" s="44">
        <v>186.0991506429161</v>
      </c>
      <c r="CX43" s="44">
        <f>CW43-BF43</f>
        <v>-0.1404114930743106</v>
      </c>
      <c r="CY43" s="314">
        <f>CX43/BF43</f>
        <v>-0.0007539294630202328</v>
      </c>
      <c r="CZ43" s="44">
        <v>187.6598029430804</v>
      </c>
      <c r="DA43" s="44">
        <f>CZ43-BG43</f>
        <v>0.2922669756540301</v>
      </c>
      <c r="DB43" s="462">
        <f>DA43/BG43</f>
        <v>0.001559859204770887</v>
      </c>
    </row>
    <row r="44" ht="17" customHeight="1">
      <c r="A44" t="s" s="71">
        <v>97</v>
      </c>
      <c r="B44" s="461">
        <v>175.6</v>
      </c>
      <c r="C44" s="74">
        <v>185</v>
      </c>
      <c r="D44" s="44">
        <v>185.04</v>
      </c>
      <c r="E44" s="73">
        <v>194.96</v>
      </c>
      <c r="F44" s="75">
        <v>188.08</v>
      </c>
      <c r="G44" s="74">
        <v>200</v>
      </c>
      <c r="H44" s="44">
        <v>204.9</v>
      </c>
      <c r="I44" s="44">
        <v>202.9424491562094</v>
      </c>
      <c r="J44" s="73">
        <v>202.32</v>
      </c>
      <c r="K44" s="75">
        <v>193.4274762034943</v>
      </c>
      <c r="L44" s="74"/>
      <c r="M44" s="44"/>
      <c r="N44" s="73"/>
      <c r="O44" s="75"/>
      <c r="P44" s="75">
        <v>193.4274762034943</v>
      </c>
      <c r="Q44" s="74">
        <v>178.0293059577082</v>
      </c>
      <c r="R44" s="44">
        <v>173.0628757655785</v>
      </c>
      <c r="S44" s="73">
        <v>170.9913506320692</v>
      </c>
      <c r="T44" s="75">
        <v>173.25</v>
      </c>
      <c r="U44" s="75">
        <v>185.5314112076725</v>
      </c>
      <c r="V44" s="74">
        <v>179</v>
      </c>
      <c r="W44" s="44">
        <v>180.3</v>
      </c>
      <c r="X44" s="44">
        <v>173.65</v>
      </c>
      <c r="Y44" s="73">
        <v>177.66</v>
      </c>
      <c r="Z44" s="74">
        <v>186.5</v>
      </c>
      <c r="AA44" s="44">
        <v>188</v>
      </c>
      <c r="AB44" s="44"/>
      <c r="AC44" s="73">
        <v>187.24</v>
      </c>
      <c r="AD44" s="75">
        <v>180.4703287785321</v>
      </c>
      <c r="AE44" s="161"/>
      <c r="AF44" s="44"/>
      <c r="AG44" s="44"/>
      <c r="AH44" s="73"/>
      <c r="AI44" s="75">
        <v>180.4703287785321</v>
      </c>
      <c r="AJ44" s="74">
        <v>178.9686552072801</v>
      </c>
      <c r="AK44" s="44">
        <v>166.6244137406515</v>
      </c>
      <c r="AL44" s="44">
        <v>158.127256074565</v>
      </c>
      <c r="AM44" s="73">
        <v>166.38</v>
      </c>
      <c r="AN44" s="74">
        <v>176.1</v>
      </c>
      <c r="AO44" s="44">
        <v>181.0390716491004</v>
      </c>
      <c r="AP44" s="44">
        <v>179.3369391025641</v>
      </c>
      <c r="AQ44" s="44">
        <v>173.01</v>
      </c>
      <c r="AR44" s="44">
        <v>177.8</v>
      </c>
      <c r="AS44" s="44">
        <v>184.6806893056259</v>
      </c>
      <c r="AT44" s="44">
        <v>185.9987154784843</v>
      </c>
      <c r="AU44" s="44">
        <v>191.9</v>
      </c>
      <c r="AV44" s="44">
        <v>187.15</v>
      </c>
      <c r="AW44" s="44">
        <v>181.8110115357529</v>
      </c>
      <c r="AX44" s="44"/>
      <c r="AY44" s="44"/>
      <c r="AZ44" s="44">
        <v>246.4</v>
      </c>
      <c r="BA44" s="44">
        <v>246.35</v>
      </c>
      <c r="BB44" s="44">
        <v>182.5050812948299</v>
      </c>
      <c r="BC44" s="44">
        <v>178.9037037037037</v>
      </c>
      <c r="BD44" s="44">
        <v>166.5244596131968</v>
      </c>
      <c r="BE44" s="44">
        <v>179.9214647300942</v>
      </c>
      <c r="BF44" s="44">
        <v>174.8494281653921</v>
      </c>
      <c r="BG44" s="44">
        <v>179.7014988107141</v>
      </c>
      <c r="BH44" s="44">
        <v>3.601498810714133</v>
      </c>
      <c r="BI44" s="314">
        <v>0.02045144128741705</v>
      </c>
      <c r="BJ44" s="44">
        <v>179.4936200140661</v>
      </c>
      <c r="BK44" s="44">
        <v>179.7229056066296</v>
      </c>
      <c r="BL44" s="44">
        <v>185.9321200196754</v>
      </c>
      <c r="BM44" s="44">
        <v>181.5909795412275</v>
      </c>
      <c r="BN44" s="44">
        <v>183.4113712374582</v>
      </c>
      <c r="BO44" s="44">
        <v>186.3936133287053</v>
      </c>
      <c r="BP44" s="44">
        <v>190.0489396411093</v>
      </c>
      <c r="BQ44" s="44">
        <v>-1.851060358890692</v>
      </c>
      <c r="BR44" s="79">
        <v>-0.0096459633084455</v>
      </c>
      <c r="BS44" s="44">
        <v>185.450912723640</v>
      </c>
      <c r="BT44" s="44">
        <v>-1.69908727635999</v>
      </c>
      <c r="BU44" s="79">
        <v>-0.00907874579941218</v>
      </c>
      <c r="BV44" s="44">
        <v>183.0972604519841</v>
      </c>
      <c r="BW44" s="44">
        <v>0.3948978502210707</v>
      </c>
      <c r="BX44" s="314">
        <v>0.002123121383957871</v>
      </c>
      <c r="BY44" s="44"/>
      <c r="BZ44" s="44"/>
      <c r="CA44" s="314"/>
      <c r="CB44" s="44"/>
      <c r="CC44" s="44"/>
      <c r="CD44" s="314"/>
      <c r="CE44" s="44"/>
      <c r="CF44" s="44">
        <f>CE44-AZ44</f>
        <v>-246.4</v>
      </c>
      <c r="CG44" s="314">
        <f>CF44/AZ44</f>
        <v>-1</v>
      </c>
      <c r="CH44" s="44"/>
      <c r="CI44" s="44">
        <f>CH44-BA44</f>
        <v>-246.35</v>
      </c>
      <c r="CJ44" s="314">
        <f>CI44/BA44</f>
        <v>-1</v>
      </c>
      <c r="CK44" s="44">
        <v>183.0972604519841</v>
      </c>
      <c r="CL44" s="44">
        <f>CK44-BB44</f>
        <v>0.5921791571542201</v>
      </c>
      <c r="CM44" s="314">
        <f>CL44/BB44</f>
        <v>0.003244726957478941</v>
      </c>
      <c r="CN44" s="44">
        <v>190.0234436051055</v>
      </c>
      <c r="CO44" s="44">
        <f>CN44-BC44</f>
        <v>11.11973990140177</v>
      </c>
      <c r="CP44" s="314">
        <f>CO44/BC44</f>
        <v>0.06215488931306886</v>
      </c>
      <c r="CQ44" s="44">
        <v>183.8811630847029</v>
      </c>
      <c r="CR44" s="44">
        <f>CQ44-BD44</f>
        <v>17.35670347150608</v>
      </c>
      <c r="CS44" s="314">
        <f>CR44/BD44</f>
        <v>0.1042291535539118</v>
      </c>
      <c r="CT44" s="44">
        <v>180.7646485432687</v>
      </c>
      <c r="CU44" s="44">
        <f>CT44-BE44</f>
        <v>0.8431838131745337</v>
      </c>
      <c r="CV44" s="314">
        <f>CU44/BE44</f>
        <v>0.004686399226681598</v>
      </c>
      <c r="CW44" s="44">
        <v>183.6335906967877</v>
      </c>
      <c r="CX44" s="44">
        <f>CW44-BF44</f>
        <v>8.784162531395594</v>
      </c>
      <c r="CY44" s="314">
        <f>CX44/BF44</f>
        <v>0.05023844014569239</v>
      </c>
      <c r="CZ44" s="44">
        <v>183.2750191528516</v>
      </c>
      <c r="DA44" s="44">
        <f>CZ44-BG44</f>
        <v>3.573520342137471</v>
      </c>
      <c r="DB44" s="462">
        <f>DA44/BG44</f>
        <v>0.01988586831933764</v>
      </c>
    </row>
    <row r="45" ht="17" customHeight="1">
      <c r="A45" t="s" s="71">
        <v>98</v>
      </c>
      <c r="B45" s="461">
        <v>159.6</v>
      </c>
      <c r="C45" s="74">
        <v>146.2</v>
      </c>
      <c r="D45" s="44">
        <v>162.64</v>
      </c>
      <c r="E45" s="73">
        <v>155.88</v>
      </c>
      <c r="F45" s="75">
        <v>154.29</v>
      </c>
      <c r="G45" s="74">
        <v>145.8</v>
      </c>
      <c r="H45" s="44">
        <v>131.2</v>
      </c>
      <c r="I45" s="44">
        <v>166.184506589521</v>
      </c>
      <c r="J45" s="73">
        <v>146.63</v>
      </c>
      <c r="K45" s="75">
        <v>151.3342799469404</v>
      </c>
      <c r="L45" s="74">
        <v>203.4</v>
      </c>
      <c r="M45" s="44">
        <v>196.5</v>
      </c>
      <c r="N45" s="73">
        <v>176.6396387149748</v>
      </c>
      <c r="O45" s="75">
        <v>184.7919846061973</v>
      </c>
      <c r="P45" s="75">
        <v>157.3067895341538</v>
      </c>
      <c r="Q45" s="74">
        <v>138.0072635401863</v>
      </c>
      <c r="R45" s="44">
        <v>177.7749129818229</v>
      </c>
      <c r="S45" s="73">
        <v>148.7462006079027</v>
      </c>
      <c r="T45" s="75">
        <v>155.13</v>
      </c>
      <c r="U45" s="75">
        <v>156.8153575129534</v>
      </c>
      <c r="V45" s="74">
        <v>172.9</v>
      </c>
      <c r="W45" s="44">
        <v>153.93</v>
      </c>
      <c r="X45" s="44">
        <v>162.74</v>
      </c>
      <c r="Y45" s="73">
        <v>162.78</v>
      </c>
      <c r="Z45" s="74">
        <v>140.88</v>
      </c>
      <c r="AA45" s="44">
        <v>138.5</v>
      </c>
      <c r="AB45" s="44">
        <v>136.81</v>
      </c>
      <c r="AC45" s="73">
        <v>138.89</v>
      </c>
      <c r="AD45" s="75">
        <v>153.0388690494723</v>
      </c>
      <c r="AE45" s="74">
        <v>185.4901960784314</v>
      </c>
      <c r="AF45" s="44">
        <v>234.5229424617626</v>
      </c>
      <c r="AG45" s="44">
        <v>174.6503496503497</v>
      </c>
      <c r="AH45" s="73">
        <v>186.1257170172084</v>
      </c>
      <c r="AI45" s="75">
        <v>159.877378788253</v>
      </c>
      <c r="AJ45" s="74">
        <v>114.1640042598509</v>
      </c>
      <c r="AK45" s="44">
        <v>172.5298771250631</v>
      </c>
      <c r="AL45" s="44">
        <v>173.2078853046595</v>
      </c>
      <c r="AM45" s="73">
        <v>156.64</v>
      </c>
      <c r="AN45" s="74">
        <v>159.1</v>
      </c>
      <c r="AO45" s="44">
        <v>158.9379483765994</v>
      </c>
      <c r="AP45" s="44">
        <v>163.7967537050106</v>
      </c>
      <c r="AQ45" s="44">
        <v>158.75</v>
      </c>
      <c r="AR45" s="44">
        <v>160.6</v>
      </c>
      <c r="AS45" s="44">
        <v>137.4519990964536</v>
      </c>
      <c r="AT45" s="44">
        <v>132.816065723414</v>
      </c>
      <c r="AU45" s="44">
        <v>434.6</v>
      </c>
      <c r="AV45" s="44">
        <v>144.57</v>
      </c>
      <c r="AW45" s="44">
        <v>157.0730955011533</v>
      </c>
      <c r="AX45" s="44">
        <v>177.6591688905833</v>
      </c>
      <c r="AY45" s="44">
        <v>248.4917043740573</v>
      </c>
      <c r="AZ45" s="44">
        <v>173.5</v>
      </c>
      <c r="BA45" s="44">
        <v>242.69</v>
      </c>
      <c r="BB45" s="44">
        <v>175.6805529681266</v>
      </c>
      <c r="BC45" s="44">
        <v>157.1841851494696</v>
      </c>
      <c r="BD45" s="44">
        <v>160.8957470831765</v>
      </c>
      <c r="BE45" s="44">
        <v>184.3446039833256</v>
      </c>
      <c r="BF45" s="44">
        <v>170.3127097033955</v>
      </c>
      <c r="BG45" s="44">
        <v>165.016764003514</v>
      </c>
      <c r="BH45" s="44">
        <v>5.916764003514032</v>
      </c>
      <c r="BI45" s="314">
        <v>0.03718896293849161</v>
      </c>
      <c r="BJ45" s="44">
        <v>152.8239202657807</v>
      </c>
      <c r="BK45" s="44">
        <v>161.9047619047619</v>
      </c>
      <c r="BL45" s="44">
        <v>152.1249545949873</v>
      </c>
      <c r="BM45" s="44">
        <v>154.7225703543352</v>
      </c>
      <c r="BN45" s="44">
        <v>158.9750127485976</v>
      </c>
      <c r="BO45" s="44">
        <v>163.4036144578313</v>
      </c>
      <c r="BP45" s="44">
        <v>159.3953545532752</v>
      </c>
      <c r="BQ45" s="44">
        <v>-275.2046454467248</v>
      </c>
      <c r="BR45" s="79">
        <v>-0.6332366439179126</v>
      </c>
      <c r="BS45" s="44">
        <v>159.7896657187316</v>
      </c>
      <c r="BT45" s="44">
        <v>15.21966571873156</v>
      </c>
      <c r="BU45" s="79">
        <v>0.1052754078905137</v>
      </c>
      <c r="BV45" s="44">
        <v>156.479672527677</v>
      </c>
      <c r="BW45" s="44">
        <v>30.58754873441734</v>
      </c>
      <c r="BX45" s="314">
        <v>0.2303000662443586</v>
      </c>
      <c r="BY45" s="44">
        <v>192.5249891351586</v>
      </c>
      <c r="BZ45" s="44">
        <v>14.86582024457533</v>
      </c>
      <c r="CA45" s="314">
        <v>0.08367606545390793</v>
      </c>
      <c r="CB45" s="44">
        <v>180.1970905678086</v>
      </c>
      <c r="CC45" s="44">
        <v>-68.29461380624872</v>
      </c>
      <c r="CD45" s="314">
        <v>-0.2748365945586823</v>
      </c>
      <c r="CE45" s="44">
        <v>183.2576408493924</v>
      </c>
      <c r="CF45" s="44">
        <f>CE45-AZ45</f>
        <v>9.757640849392402</v>
      </c>
      <c r="CG45" s="314">
        <f>CF45/AZ45</f>
        <v>0.05624000489563344</v>
      </c>
      <c r="CH45" s="44">
        <v>184.4343747515701</v>
      </c>
      <c r="CI45" s="44">
        <f>CH45-BA45</f>
        <v>-58.25562524842994</v>
      </c>
      <c r="CJ45" s="314">
        <f>CI45/BA45</f>
        <v>-0.2400413088649303</v>
      </c>
      <c r="CK45" s="44">
        <v>161.7815572040287</v>
      </c>
      <c r="CL45" s="44">
        <f>CK45-BB45</f>
        <v>-13.89899576409789</v>
      </c>
      <c r="CM45" s="314">
        <f>CL45/BB45</f>
        <v>-0.0791151640251244</v>
      </c>
      <c r="CN45" s="44">
        <v>137.1034810502554</v>
      </c>
      <c r="CO45" s="44">
        <f>CN45-BC45</f>
        <v>-20.08070409921419</v>
      </c>
      <c r="CP45" s="314">
        <f>CO45/BC45</f>
        <v>-0.1277527003121786</v>
      </c>
      <c r="CQ45" s="44">
        <v>154.1394335511983</v>
      </c>
      <c r="CR45" s="44">
        <f>CQ45-BD45</f>
        <v>-6.756313531978236</v>
      </c>
      <c r="CS45" s="314">
        <f>CR45/BD45</f>
        <v>-0.04199187147243549</v>
      </c>
      <c r="CT45" s="44">
        <v>160.8499281461712</v>
      </c>
      <c r="CU45" s="44">
        <f>CT45-BE45</f>
        <v>-23.4946758371544</v>
      </c>
      <c r="CV45" s="314">
        <f>CU45/BE45</f>
        <v>-0.1274497616392371</v>
      </c>
      <c r="CW45" s="44">
        <v>150.8429458740018</v>
      </c>
      <c r="CX45" s="44">
        <f>CW45-BF45</f>
        <v>-19.46976382939374</v>
      </c>
      <c r="CY45" s="314">
        <f>CX45/BF45</f>
        <v>-0.1143177386074175</v>
      </c>
      <c r="CZ45" s="44">
        <v>158.9047793668256</v>
      </c>
      <c r="DA45" s="44">
        <f>CZ45-BG45</f>
        <v>-6.111984636688476</v>
      </c>
      <c r="DB45" s="462">
        <f>DA45/BG45</f>
        <v>-0.03703856801214646</v>
      </c>
    </row>
    <row r="46" ht="17" customHeight="1">
      <c r="A46" t="s" s="71">
        <v>99</v>
      </c>
      <c r="B46" s="461">
        <v>199.4</v>
      </c>
      <c r="C46" s="74">
        <v>202.5</v>
      </c>
      <c r="D46" s="44">
        <v>200.48</v>
      </c>
      <c r="E46" s="73">
        <v>203.48</v>
      </c>
      <c r="F46" s="75">
        <v>202.12</v>
      </c>
      <c r="G46" s="74">
        <v>204</v>
      </c>
      <c r="H46" s="44">
        <v>204.18</v>
      </c>
      <c r="I46" s="44">
        <v>204.4509385186018</v>
      </c>
      <c r="J46" s="73">
        <v>204.18</v>
      </c>
      <c r="K46" s="75">
        <v>202.9651767187128</v>
      </c>
      <c r="L46" s="74">
        <v>204</v>
      </c>
      <c r="M46" s="44">
        <v>201.9</v>
      </c>
      <c r="N46" s="73">
        <v>192.0308751434234</v>
      </c>
      <c r="O46" s="75">
        <v>197.5141850909802</v>
      </c>
      <c r="P46" s="75">
        <v>201.9393556404474</v>
      </c>
      <c r="Q46" s="74">
        <v>191.9881549724439</v>
      </c>
      <c r="R46" s="44">
        <v>190.9967409016839</v>
      </c>
      <c r="S46" s="73">
        <v>190.9739234579999</v>
      </c>
      <c r="T46" s="75">
        <v>191.25</v>
      </c>
      <c r="U46" s="75">
        <v>198.7959464289196</v>
      </c>
      <c r="V46" s="74">
        <v>199</v>
      </c>
      <c r="W46" s="44">
        <v>199.19</v>
      </c>
      <c r="X46" s="44">
        <v>198.71</v>
      </c>
      <c r="Y46" s="73">
        <v>198.96</v>
      </c>
      <c r="Z46" s="74">
        <v>199.9</v>
      </c>
      <c r="AA46" s="44">
        <v>200</v>
      </c>
      <c r="AB46" s="44">
        <v>202</v>
      </c>
      <c r="AC46" s="73">
        <v>200.47</v>
      </c>
      <c r="AD46" s="75">
        <v>199.546907575232</v>
      </c>
      <c r="AE46" s="74">
        <v>204.1748206131768</v>
      </c>
      <c r="AF46" s="44">
        <v>199.9561018437226</v>
      </c>
      <c r="AG46" s="44">
        <v>201.332500520508</v>
      </c>
      <c r="AH46" s="73">
        <v>201.1568123393316</v>
      </c>
      <c r="AI46" s="75">
        <v>199.8544542759927</v>
      </c>
      <c r="AJ46" s="74">
        <v>200.2216475803473</v>
      </c>
      <c r="AK46" s="44">
        <v>199.9033115784385</v>
      </c>
      <c r="AL46" s="44">
        <v>199.2327027384575</v>
      </c>
      <c r="AM46" s="73">
        <v>199.73</v>
      </c>
      <c r="AN46" s="74">
        <v>199.824</v>
      </c>
      <c r="AO46" s="44">
        <v>199.676103646833</v>
      </c>
      <c r="AP46" s="44">
        <v>198.9813635837481</v>
      </c>
      <c r="AQ46" s="44">
        <v>192.51</v>
      </c>
      <c r="AR46" s="44">
        <v>197</v>
      </c>
      <c r="AS46" s="44">
        <v>199.4962589821468</v>
      </c>
      <c r="AT46" s="44">
        <v>199.9666305163928</v>
      </c>
      <c r="AU46" s="44">
        <v>201.5</v>
      </c>
      <c r="AV46" s="44">
        <v>200.17</v>
      </c>
      <c r="AW46" s="44">
        <v>198.2737449934024</v>
      </c>
      <c r="AX46" s="44">
        <v>203.3104309806371</v>
      </c>
      <c r="AY46" s="44">
        <v>204.5816489035894</v>
      </c>
      <c r="AZ46" s="44">
        <v>200.4</v>
      </c>
      <c r="BA46" s="44">
        <v>202.4</v>
      </c>
      <c r="BB46" s="44">
        <v>199.1013918449647</v>
      </c>
      <c r="BC46" s="44">
        <v>198.4387197501952</v>
      </c>
      <c r="BD46" s="44">
        <v>199.986937495918</v>
      </c>
      <c r="BE46" s="44">
        <v>198.1061887047684</v>
      </c>
      <c r="BF46" s="44">
        <v>198.8766139933809</v>
      </c>
      <c r="BG46" s="44">
        <v>199.0510569219489</v>
      </c>
      <c r="BH46" s="44">
        <v>-0.7729430780510711</v>
      </c>
      <c r="BI46" s="314">
        <v>-0.003868119335270426</v>
      </c>
      <c r="BJ46" s="44">
        <v>199.1802034310005</v>
      </c>
      <c r="BK46" s="44">
        <v>200.5074447486145</v>
      </c>
      <c r="BL46" s="44">
        <v>199.8014669387305</v>
      </c>
      <c r="BM46" s="44">
        <v>199.7692496831912</v>
      </c>
      <c r="BN46" s="44">
        <v>201.0043337690032</v>
      </c>
      <c r="BO46" s="44">
        <v>199.920445505171</v>
      </c>
      <c r="BP46" s="44">
        <v>199.857625912084</v>
      </c>
      <c r="BQ46" s="44">
        <v>-1.642374087915982</v>
      </c>
      <c r="BR46" s="79">
        <v>-0.008150739890401897</v>
      </c>
      <c r="BS46" s="44">
        <v>200.3129482331464</v>
      </c>
      <c r="BT46" s="44">
        <v>0.1429482331464556</v>
      </c>
      <c r="BU46" s="79">
        <v>0.00071413415170333</v>
      </c>
      <c r="BV46" s="44">
        <v>199.9978074022102</v>
      </c>
      <c r="BW46" s="44">
        <v>-0.04618501122172347</v>
      </c>
      <c r="BX46" s="314">
        <v>-0.0002309635917875363</v>
      </c>
      <c r="BY46" s="44">
        <v>209.3319734829169</v>
      </c>
      <c r="BZ46" s="44">
        <v>6.021542502279772</v>
      </c>
      <c r="CA46" s="314">
        <v>0.02961747940445442</v>
      </c>
      <c r="CB46" s="44">
        <v>212.1458587501695</v>
      </c>
      <c r="CC46" s="44">
        <v>7.564209846580098</v>
      </c>
      <c r="CD46" s="314">
        <v>0.03697403890876248</v>
      </c>
      <c r="CE46" s="44">
        <v>199.9560052793665</v>
      </c>
      <c r="CF46" s="44">
        <f>CE46-AZ46</f>
        <v>-0.4439947206335546</v>
      </c>
      <c r="CG46" s="314">
        <f>CF46/AZ46</f>
        <v>-0.00221554251813151</v>
      </c>
      <c r="CH46" s="44">
        <v>206.1693884556913</v>
      </c>
      <c r="CI46" s="44">
        <f>CH46-BA46</f>
        <v>3.769388455691256</v>
      </c>
      <c r="CJ46" s="314">
        <f>CI46/BA46</f>
        <v>0.01862346074946273</v>
      </c>
      <c r="CK46" s="44">
        <v>201.1253774404831</v>
      </c>
      <c r="CL46" s="44">
        <f>CK46-BB46</f>
        <v>2.02398559551844</v>
      </c>
      <c r="CM46" s="314">
        <f>CL46/BB46</f>
        <v>0.01016560244387677</v>
      </c>
      <c r="CN46" s="44">
        <v>200.1238061549346</v>
      </c>
      <c r="CO46" s="44">
        <f>CN46-BC46</f>
        <v>1.685086404739394</v>
      </c>
      <c r="CP46" s="314">
        <f>CO46/BC46</f>
        <v>0.008491721811452257</v>
      </c>
      <c r="CQ46" s="44">
        <v>200.9078928100747</v>
      </c>
      <c r="CR46" s="44">
        <f>CQ46-BD46</f>
        <v>0.9209553141567142</v>
      </c>
      <c r="CS46" s="314">
        <f>CR46/BD46</f>
        <v>0.004605077339991329</v>
      </c>
      <c r="CT46" s="44">
        <v>200.2082113345045</v>
      </c>
      <c r="CU46" s="44">
        <f>CT46-BE46</f>
        <v>2.102022629736155</v>
      </c>
      <c r="CV46" s="314">
        <f>CU46/BE46</f>
        <v>0.01061058538089759</v>
      </c>
      <c r="CW46" s="44">
        <v>200.4214701871823</v>
      </c>
      <c r="CX46" s="44">
        <f>CW46-BF46</f>
        <v>1.544856193801479</v>
      </c>
      <c r="CY46" s="314">
        <f>CX46/BF46</f>
        <v>0.007767912791661347</v>
      </c>
      <c r="CZ46" s="44">
        <v>200.938516012689</v>
      </c>
      <c r="DA46" s="44">
        <f>CZ46-BG46</f>
        <v>1.887459090740094</v>
      </c>
      <c r="DB46" s="462">
        <f>DA46/BG46</f>
        <v>0.009482286202982568</v>
      </c>
    </row>
    <row r="47" ht="17" customHeight="1">
      <c r="A47" t="s" s="71">
        <v>100</v>
      </c>
      <c r="B47" s="461">
        <v>200.5</v>
      </c>
      <c r="C47" s="74">
        <v>200.4</v>
      </c>
      <c r="D47" s="44">
        <v>200.38</v>
      </c>
      <c r="E47" s="73">
        <v>200.43</v>
      </c>
      <c r="F47" s="75">
        <v>200.41</v>
      </c>
      <c r="G47" s="74">
        <v>200.4</v>
      </c>
      <c r="H47" s="44">
        <v>200.37</v>
      </c>
      <c r="I47" s="44">
        <v>200.3950167122455</v>
      </c>
      <c r="J47" s="73">
        <v>200.39</v>
      </c>
      <c r="K47" s="75">
        <v>200.4010852981969</v>
      </c>
      <c r="L47" s="74">
        <v>200.2</v>
      </c>
      <c r="M47" s="44">
        <v>200.6</v>
      </c>
      <c r="N47" s="73">
        <v>200.4104969945756</v>
      </c>
      <c r="O47" s="75">
        <v>200.3963339113203</v>
      </c>
      <c r="P47" s="75">
        <v>200.400046052988</v>
      </c>
      <c r="Q47" s="74">
        <v>200.4207081921234</v>
      </c>
      <c r="R47" s="44">
        <v>200.2547271480357</v>
      </c>
      <c r="S47" s="73">
        <v>200.169133192389</v>
      </c>
      <c r="T47" s="75">
        <v>200.27</v>
      </c>
      <c r="U47" s="75">
        <v>200.3619490121341</v>
      </c>
      <c r="V47" s="74">
        <v>199.8</v>
      </c>
      <c r="W47" s="44">
        <v>199.81</v>
      </c>
      <c r="X47" s="44">
        <v>198.2</v>
      </c>
      <c r="Y47" s="73">
        <v>199.29</v>
      </c>
      <c r="Z47" s="74">
        <v>200.1</v>
      </c>
      <c r="AA47" s="44">
        <v>200.6</v>
      </c>
      <c r="AB47" s="44">
        <v>200.23</v>
      </c>
      <c r="AC47" s="73">
        <v>200.3</v>
      </c>
      <c r="AD47" s="75">
        <v>199.723497843187</v>
      </c>
      <c r="AE47" s="74">
        <v>200.4375631100639</v>
      </c>
      <c r="AF47" s="44">
        <v>200.0350017500875</v>
      </c>
      <c r="AG47" s="44">
        <v>200.2349562720271</v>
      </c>
      <c r="AH47" s="73">
        <v>200.2381322151473</v>
      </c>
      <c r="AI47" s="75">
        <v>199.8441829240164</v>
      </c>
      <c r="AJ47" s="74">
        <v>200.711743772242</v>
      </c>
      <c r="AK47" s="44">
        <v>200.3051881993896</v>
      </c>
      <c r="AL47" s="44">
        <v>200.215866162979</v>
      </c>
      <c r="AM47" s="73">
        <v>200.39</v>
      </c>
      <c r="AN47" s="74">
        <v>199.989</v>
      </c>
      <c r="AO47" s="44">
        <v>199.8220208720977</v>
      </c>
      <c r="AP47" s="44">
        <v>199.2987489042952</v>
      </c>
      <c r="AQ47" s="44">
        <v>198</v>
      </c>
      <c r="AR47" s="44">
        <v>199.1</v>
      </c>
      <c r="AS47" s="44">
        <v>199.0887480190174</v>
      </c>
      <c r="AT47" s="44">
        <v>201.0221465076661</v>
      </c>
      <c r="AU47" s="44">
        <v>201.15</v>
      </c>
      <c r="AV47" s="44">
        <v>200.29</v>
      </c>
      <c r="AW47" s="44">
        <v>199.6043049238023</v>
      </c>
      <c r="AX47" s="44">
        <v>208.7866108786611</v>
      </c>
      <c r="AY47" s="44">
        <v>199.7716894977169</v>
      </c>
      <c r="AZ47" s="44">
        <v>200.3</v>
      </c>
      <c r="BA47" s="44">
        <v>201.46</v>
      </c>
      <c r="BB47" s="44">
        <v>199.973598212861</v>
      </c>
      <c r="BC47" s="44">
        <v>200.7756948933419</v>
      </c>
      <c r="BD47" s="44">
        <v>200.6075607560756</v>
      </c>
      <c r="BE47" s="44">
        <v>200.535057407201</v>
      </c>
      <c r="BF47" s="44">
        <v>200.6329608501993</v>
      </c>
      <c r="BG47" s="44">
        <v>200.1443902656799</v>
      </c>
      <c r="BH47" s="44">
        <v>0.1553902656798698</v>
      </c>
      <c r="BI47" s="314">
        <v>0.0007769940630728556</v>
      </c>
      <c r="BJ47" s="44">
        <v>200.0391083300743</v>
      </c>
      <c r="BK47" s="44">
        <v>200.0893754887722</v>
      </c>
      <c r="BL47" s="44">
        <v>200.5114494943624</v>
      </c>
      <c r="BM47" s="44">
        <v>200.201569361457</v>
      </c>
      <c r="BN47" s="44">
        <v>200.3020797025677</v>
      </c>
      <c r="BO47" s="44">
        <v>201.114422703123</v>
      </c>
      <c r="BP47" s="44">
        <v>200.3990877993159</v>
      </c>
      <c r="BQ47" s="44">
        <v>-0.7509122006841551</v>
      </c>
      <c r="BR47" s="79">
        <v>-0.00373309570312779</v>
      </c>
      <c r="BS47" s="44">
        <v>200.5998286203942</v>
      </c>
      <c r="BT47" s="44">
        <v>0.3098286203941996</v>
      </c>
      <c r="BU47" s="79">
        <v>0.001546900096830594</v>
      </c>
      <c r="BV47" s="44">
        <v>200.3833965807285</v>
      </c>
      <c r="BW47" s="44">
        <v>0.09227619545688981</v>
      </c>
      <c r="BX47" s="314">
        <v>0.0004590349723152531</v>
      </c>
      <c r="BY47" s="44">
        <v>210.5263157894737</v>
      </c>
      <c r="BZ47" s="44">
        <v>1.739704910812605</v>
      </c>
      <c r="CA47" s="314">
        <v>0.008332454382449153</v>
      </c>
      <c r="CB47" s="44">
        <v>84.6262341325811</v>
      </c>
      <c r="CC47" s="44">
        <v>-115.1454553651358</v>
      </c>
      <c r="CD47" s="314">
        <v>-0.5763852508563369</v>
      </c>
      <c r="CE47" s="44">
        <v>198.4722770973265</v>
      </c>
      <c r="CF47" s="44">
        <f>CE47-AZ47</f>
        <v>-1.827722902673514</v>
      </c>
      <c r="CG47" s="314">
        <f>CF47/AZ47</f>
        <v>-0.009124927122683545</v>
      </c>
      <c r="CH47" s="44">
        <v>200.4696330494309</v>
      </c>
      <c r="CI47" s="44">
        <f>CH47-BA47</f>
        <v>-0.9903669505691255</v>
      </c>
      <c r="CJ47" s="314">
        <f>CI47/BA47</f>
        <v>-0.004915948330036362</v>
      </c>
      <c r="CK47" s="44">
        <v>200.4004082594017</v>
      </c>
      <c r="CL47" s="44">
        <f>CK47-BB47</f>
        <v>0.4268100465407088</v>
      </c>
      <c r="CM47" s="314">
        <f>CL47/BB47</f>
        <v>0.002134331983597118</v>
      </c>
      <c r="CN47" s="44">
        <v>198.4554177392932</v>
      </c>
      <c r="CO47" s="44">
        <f>CN47-BC47</f>
        <v>-2.320277154048711</v>
      </c>
      <c r="CP47" s="314">
        <f>CO47/BC47</f>
        <v>-0.01155656393210997</v>
      </c>
      <c r="CQ47" s="44">
        <v>198.1733220050977</v>
      </c>
      <c r="CR47" s="44">
        <f>CQ47-BD47</f>
        <v>-2.434238750977897</v>
      </c>
      <c r="CS47" s="314">
        <f>CR47/BD47</f>
        <v>-0.01213433203516071</v>
      </c>
      <c r="CT47" s="44">
        <v>198.1373889268626</v>
      </c>
      <c r="CU47" s="44">
        <f>CT47-BE47</f>
        <v>-2.397668480338382</v>
      </c>
      <c r="CV47" s="314">
        <f>CU47/BE47</f>
        <v>-0.01195635571824104</v>
      </c>
      <c r="CW47" s="44">
        <v>198.2404098968516</v>
      </c>
      <c r="CX47" s="44">
        <f>CW47-BF47</f>
        <v>-2.392550953347637</v>
      </c>
      <c r="CY47" s="314">
        <f>CX47/BF47</f>
        <v>-0.01192501443037574</v>
      </c>
      <c r="CZ47" s="44">
        <v>199.7139827104155</v>
      </c>
      <c r="DA47" s="44">
        <f>CZ47-BG47</f>
        <v>-0.4304075552643383</v>
      </c>
      <c r="DB47" s="462">
        <f>DA47/BG47</f>
        <v>-0.002150485230652718</v>
      </c>
    </row>
    <row r="48" ht="17" customHeight="1">
      <c r="A48" t="s" s="61">
        <v>101</v>
      </c>
      <c r="B48" s="459"/>
      <c r="C48" s="65">
        <v>147.0017238205218</v>
      </c>
      <c r="D48" s="63">
        <v>147.344532833130</v>
      </c>
      <c r="E48" s="64">
        <v>145.1267616330677</v>
      </c>
      <c r="F48" s="149">
        <v>146.51</v>
      </c>
      <c r="G48" s="65">
        <v>149.1764520893352</v>
      </c>
      <c r="H48" s="63">
        <v>151.2493127252734</v>
      </c>
      <c r="I48" s="63">
        <v>176.2896132575829</v>
      </c>
      <c r="J48" s="64">
        <v>153.68</v>
      </c>
      <c r="K48" s="149">
        <v>149.2050106075033</v>
      </c>
      <c r="L48" s="65">
        <v>189.2928923807784</v>
      </c>
      <c r="M48" s="63">
        <v>186.3217886891714</v>
      </c>
      <c r="N48" s="64">
        <v>184.4240837696335</v>
      </c>
      <c r="O48" s="149">
        <v>186.6901432527608</v>
      </c>
      <c r="P48" s="149">
        <v>151.1828307979269</v>
      </c>
      <c r="Q48" s="65">
        <v>154.3360670040132</v>
      </c>
      <c r="R48" s="63">
        <v>148.7862265559603</v>
      </c>
      <c r="S48" s="64">
        <v>148.79</v>
      </c>
      <c r="T48" s="149">
        <v>150.1</v>
      </c>
      <c r="U48" s="149">
        <v>150.8265544032671</v>
      </c>
      <c r="V48" s="65">
        <v>147.8250952497613</v>
      </c>
      <c r="W48" s="63">
        <v>147.6660958152198</v>
      </c>
      <c r="X48" s="63">
        <v>147.5252580689806</v>
      </c>
      <c r="Y48" s="64">
        <v>147.68</v>
      </c>
      <c r="Z48" s="65">
        <v>150.1107711173711</v>
      </c>
      <c r="AA48" s="63">
        <v>153.3072425955452</v>
      </c>
      <c r="AB48" s="63">
        <v>177.4662387210077</v>
      </c>
      <c r="AC48" s="64">
        <v>154.01</v>
      </c>
      <c r="AD48" s="149">
        <v>149.8467342117512</v>
      </c>
      <c r="AE48" s="65">
        <v>189.2320770756589</v>
      </c>
      <c r="AF48" s="63">
        <v>189.1842513930757</v>
      </c>
      <c r="AG48" s="63">
        <v>184.9506332901167</v>
      </c>
      <c r="AH48" s="64">
        <v>187.4563170661514</v>
      </c>
      <c r="AI48" s="149">
        <v>151.5511151314043</v>
      </c>
      <c r="AJ48" s="65">
        <v>155.5964455614397</v>
      </c>
      <c r="AK48" s="63">
        <v>144.6571893196244</v>
      </c>
      <c r="AL48" s="63">
        <v>147.7923223282895</v>
      </c>
      <c r="AM48" s="64">
        <v>148.58</v>
      </c>
      <c r="AN48" s="65">
        <v>150.52</v>
      </c>
      <c r="AO48" s="63">
        <v>149.8505407139615</v>
      </c>
      <c r="AP48" s="63">
        <v>147.6149588030034</v>
      </c>
      <c r="AQ48" s="63">
        <v>152.61</v>
      </c>
      <c r="AR48" s="63">
        <v>150</v>
      </c>
      <c r="AS48" s="63">
        <v>146.3411820352788</v>
      </c>
      <c r="AT48" s="63">
        <v>149.4894412536866</v>
      </c>
      <c r="AU48" s="63">
        <v>176.42</v>
      </c>
      <c r="AV48" s="63">
        <v>150.83</v>
      </c>
      <c r="AW48" s="63">
        <v>150.2845063573351</v>
      </c>
      <c r="AX48" s="63">
        <v>189.4</v>
      </c>
      <c r="AY48" s="63">
        <v>189.82</v>
      </c>
      <c r="AZ48" s="63">
        <v>184.06</v>
      </c>
      <c r="BA48" s="63">
        <v>187.29</v>
      </c>
      <c r="BB48" s="63">
        <v>152.048567415501</v>
      </c>
      <c r="BC48" s="63">
        <v>148.8167567895984</v>
      </c>
      <c r="BD48" s="63">
        <v>144.9198783017871</v>
      </c>
      <c r="BE48" s="63">
        <v>145.0260593700431</v>
      </c>
      <c r="BF48" s="63">
        <v>145.9357435502882</v>
      </c>
      <c r="BG48" s="63">
        <v>150.0710722715702</v>
      </c>
      <c r="BH48" s="63">
        <v>-0.448927728429851</v>
      </c>
      <c r="BI48" s="420">
        <v>-0.00298251214742129</v>
      </c>
      <c r="BJ48" s="63">
        <v>146.4366503879411</v>
      </c>
      <c r="BK48" s="63">
        <v>145.1450595232105</v>
      </c>
      <c r="BL48" s="63">
        <v>144.7249638902263</v>
      </c>
      <c r="BM48" s="63">
        <v>145.494396062038</v>
      </c>
      <c r="BN48" s="63">
        <v>143.0161981956763</v>
      </c>
      <c r="BO48" s="63">
        <v>150.3402412619858</v>
      </c>
      <c r="BP48" s="63">
        <v>170.555681413638</v>
      </c>
      <c r="BQ48" s="63">
        <v>-5.864318586362003</v>
      </c>
      <c r="BR48" s="69">
        <v>-0.03324066764744362</v>
      </c>
      <c r="BS48" s="63">
        <v>148.6813044861798</v>
      </c>
      <c r="BT48" s="63">
        <v>-2.148695513820229</v>
      </c>
      <c r="BU48" s="69">
        <v>-0.01424580994377928</v>
      </c>
      <c r="BV48" s="63">
        <v>146.6901463978763</v>
      </c>
      <c r="BW48" s="63">
        <v>0.85080000829916</v>
      </c>
      <c r="BX48" s="420">
        <v>0.005691371920076627</v>
      </c>
      <c r="BY48" s="63">
        <v>169.5934440187314</v>
      </c>
      <c r="BZ48" s="63">
        <v>-19.80655598126864</v>
      </c>
      <c r="CA48" s="420">
        <v>-0.1045752691724849</v>
      </c>
      <c r="CB48" s="63">
        <v>187.7236657849697</v>
      </c>
      <c r="CC48" s="63">
        <v>-2.096334215030311</v>
      </c>
      <c r="CD48" s="420">
        <v>-0.01104380052170641</v>
      </c>
      <c r="CE48" s="63">
        <v>177.2978104788465</v>
      </c>
      <c r="CF48" s="63">
        <f>CE48-AZ48</f>
        <v>-6.762189521153516</v>
      </c>
      <c r="CG48" s="420">
        <f>CF48/AZ48</f>
        <v>-0.03673904988130781</v>
      </c>
      <c r="CH48" s="63">
        <v>182.1420996818664</v>
      </c>
      <c r="CI48" s="63">
        <f>CH48-BA48</f>
        <v>-5.147900318133622</v>
      </c>
      <c r="CJ48" s="420">
        <f>CI48/BA48</f>
        <v>-0.02748625296670203</v>
      </c>
      <c r="CK48" s="63">
        <v>148.3645105551799</v>
      </c>
      <c r="CL48" s="63">
        <f>CK48-BB48</f>
        <v>-3.684056860321022</v>
      </c>
      <c r="CM48" s="420">
        <f>CL48/BB48</f>
        <v>-0.02422947432482972</v>
      </c>
      <c r="CN48" s="63">
        <v>148.3676153059402</v>
      </c>
      <c r="CO48" s="63">
        <f>CN48-BC48</f>
        <v>-0.4491414836581669</v>
      </c>
      <c r="CP48" s="420">
        <f>CO48/BC48</f>
        <v>-0.003018084074316823</v>
      </c>
      <c r="CQ48" s="63">
        <v>146.8857601056554</v>
      </c>
      <c r="CR48" s="63">
        <f>CQ48-BD48</f>
        <v>1.965881803868314</v>
      </c>
      <c r="CS48" s="420">
        <f>CR48/BD48</f>
        <v>0.01356530123337863</v>
      </c>
      <c r="CT48" s="63">
        <v>146.3073318024503</v>
      </c>
      <c r="CU48" s="63">
        <f>CT48-BE48</f>
        <v>1.281272432407263</v>
      </c>
      <c r="CV48" s="420">
        <f>CU48/BE48</f>
        <v>0.008834773819083206</v>
      </c>
      <c r="CW48" s="63">
        <v>147.003169543906</v>
      </c>
      <c r="CX48" s="63">
        <f>CW48-BF48</f>
        <v>1.067425993617746</v>
      </c>
      <c r="CY48" s="420">
        <f>CX48/BF48</f>
        <v>0.007314356083367063</v>
      </c>
      <c r="CZ48" s="63">
        <v>147.5235463529761</v>
      </c>
      <c r="DA48" s="63">
        <f>CZ48-BG48</f>
        <v>-2.547525918594033</v>
      </c>
      <c r="DB48" s="460">
        <f>DA48/BG48</f>
        <v>-0.01697546289256869</v>
      </c>
    </row>
    <row r="49" ht="17" customHeight="1">
      <c r="A49" t="s" s="71">
        <v>102</v>
      </c>
      <c r="B49" s="461">
        <v>149.92</v>
      </c>
      <c r="C49" s="74">
        <v>147.0017238205218</v>
      </c>
      <c r="D49" s="44">
        <v>147.344532833130</v>
      </c>
      <c r="E49" s="73">
        <v>145.1267616330677</v>
      </c>
      <c r="F49" s="75">
        <v>146.51</v>
      </c>
      <c r="G49" s="74">
        <v>149.1764520893352</v>
      </c>
      <c r="H49" s="44">
        <v>151.2493127252734</v>
      </c>
      <c r="I49" s="44">
        <v>176.2896132575829</v>
      </c>
      <c r="J49" s="73">
        <v>153.68</v>
      </c>
      <c r="K49" s="75">
        <v>149.2050106075033</v>
      </c>
      <c r="L49" s="74">
        <v>189.2928923807784</v>
      </c>
      <c r="M49" s="44">
        <v>186.3217886891714</v>
      </c>
      <c r="N49" s="73">
        <v>184.4240837696335</v>
      </c>
      <c r="O49" s="75">
        <v>186.6901432527608</v>
      </c>
      <c r="P49" s="75">
        <v>151.1828307979269</v>
      </c>
      <c r="Q49" s="74">
        <v>154.3360670040132</v>
      </c>
      <c r="R49" s="44">
        <v>148.7862265559603</v>
      </c>
      <c r="S49" s="73">
        <v>148.79</v>
      </c>
      <c r="T49" s="75">
        <v>150.1</v>
      </c>
      <c r="U49" s="75">
        <v>150.8265544032671</v>
      </c>
      <c r="V49" s="74">
        <v>147.8250952497613</v>
      </c>
      <c r="W49" s="44">
        <v>147.6660958152198</v>
      </c>
      <c r="X49" s="44">
        <v>147.5252580689806</v>
      </c>
      <c r="Y49" s="73">
        <v>147.68</v>
      </c>
      <c r="Z49" s="74">
        <v>150.1107711173711</v>
      </c>
      <c r="AA49" s="44">
        <v>153.3072425955452</v>
      </c>
      <c r="AB49" s="44">
        <v>177.4662387210077</v>
      </c>
      <c r="AC49" s="73">
        <v>154.01</v>
      </c>
      <c r="AD49" s="75">
        <v>149.8467342117512</v>
      </c>
      <c r="AE49" s="74">
        <v>189.2320770756589</v>
      </c>
      <c r="AF49" s="44">
        <v>189.1842513930757</v>
      </c>
      <c r="AG49" s="44">
        <v>184.9506332901167</v>
      </c>
      <c r="AH49" s="73">
        <v>187.4563170661514</v>
      </c>
      <c r="AI49" s="75">
        <v>151.5511151314043</v>
      </c>
      <c r="AJ49" s="74">
        <v>155.5964455614397</v>
      </c>
      <c r="AK49" s="44">
        <v>144.6571893196244</v>
      </c>
      <c r="AL49" s="44">
        <v>147.7923223282895</v>
      </c>
      <c r="AM49" s="73">
        <v>148.58</v>
      </c>
      <c r="AN49" s="74">
        <v>150.52</v>
      </c>
      <c r="AO49" s="44">
        <v>149.8505407139615</v>
      </c>
      <c r="AP49" s="44">
        <v>147.6149588030034</v>
      </c>
      <c r="AQ49" s="44">
        <v>152.61</v>
      </c>
      <c r="AR49" s="44">
        <v>150</v>
      </c>
      <c r="AS49" s="44">
        <v>146.3411820352788</v>
      </c>
      <c r="AT49" s="44">
        <v>149.4894412536866</v>
      </c>
      <c r="AU49" s="44">
        <v>176.42</v>
      </c>
      <c r="AV49" s="44">
        <v>150.83</v>
      </c>
      <c r="AW49" s="44">
        <v>150.2845063573351</v>
      </c>
      <c r="AX49" s="44">
        <v>189.4</v>
      </c>
      <c r="AY49" s="44">
        <v>189.82</v>
      </c>
      <c r="AZ49" s="44">
        <v>184.06</v>
      </c>
      <c r="BA49" s="44">
        <v>187.29</v>
      </c>
      <c r="BB49" s="44">
        <v>152.048567415501</v>
      </c>
      <c r="BC49" s="44">
        <v>148.8167567895984</v>
      </c>
      <c r="BD49" s="44">
        <v>144.9198783017871</v>
      </c>
      <c r="BE49" s="44">
        <v>145.0260593700431</v>
      </c>
      <c r="BF49" s="44">
        <v>145.9357435502882</v>
      </c>
      <c r="BG49" s="44">
        <v>150.0710722715702</v>
      </c>
      <c r="BH49" s="44">
        <v>-0.448927728429851</v>
      </c>
      <c r="BI49" s="314">
        <v>-0.00298251214742129</v>
      </c>
      <c r="BJ49" s="44">
        <v>146.4366503879411</v>
      </c>
      <c r="BK49" s="44">
        <v>145.1450595232105</v>
      </c>
      <c r="BL49" s="44">
        <v>144.7249638902263</v>
      </c>
      <c r="BM49" s="44">
        <v>145.494396062038</v>
      </c>
      <c r="BN49" s="44">
        <v>143.0161981956763</v>
      </c>
      <c r="BO49" s="44">
        <v>150.3402412619858</v>
      </c>
      <c r="BP49" s="44">
        <v>170.555681413638</v>
      </c>
      <c r="BQ49" s="44">
        <v>-5.864318586362003</v>
      </c>
      <c r="BR49" s="79">
        <v>-0.03324066764744362</v>
      </c>
      <c r="BS49" s="44">
        <v>148.6813044861798</v>
      </c>
      <c r="BT49" s="44">
        <v>-2.148695513820229</v>
      </c>
      <c r="BU49" s="79">
        <v>-0.01424580994377928</v>
      </c>
      <c r="BV49" s="44">
        <v>146.6901463978763</v>
      </c>
      <c r="BW49" s="44">
        <v>0.85080000829916</v>
      </c>
      <c r="BX49" s="314">
        <v>0.005691371920076627</v>
      </c>
      <c r="BY49" s="44">
        <v>169.5934440187314</v>
      </c>
      <c r="BZ49" s="44">
        <v>-19.80655598126864</v>
      </c>
      <c r="CA49" s="314">
        <v>-0.1045752691724849</v>
      </c>
      <c r="CB49" s="44">
        <v>187.7236657849697</v>
      </c>
      <c r="CC49" s="44">
        <v>-2.096334215030311</v>
      </c>
      <c r="CD49" s="314">
        <v>-0.01104380052170641</v>
      </c>
      <c r="CE49" s="44">
        <v>177.2978104788465</v>
      </c>
      <c r="CF49" s="44">
        <f>CE49-AZ49</f>
        <v>-6.762189521153516</v>
      </c>
      <c r="CG49" s="314">
        <f>CF49/AZ49</f>
        <v>-0.03673904988130781</v>
      </c>
      <c r="CH49" s="44">
        <v>182.1420996818664</v>
      </c>
      <c r="CI49" s="44">
        <f>CH49-BA49</f>
        <v>-5.147900318133622</v>
      </c>
      <c r="CJ49" s="314">
        <f>CI49/BA49</f>
        <v>-0.02748625296670203</v>
      </c>
      <c r="CK49" s="44">
        <v>148.3645105551799</v>
      </c>
      <c r="CL49" s="44">
        <f>CK49-BB49</f>
        <v>-3.684056860321022</v>
      </c>
      <c r="CM49" s="314">
        <f>CL49/BB49</f>
        <v>-0.02422947432482972</v>
      </c>
      <c r="CN49" s="44">
        <v>148.3676153059402</v>
      </c>
      <c r="CO49" s="44">
        <f>CN49-BC49</f>
        <v>-0.4491414836581669</v>
      </c>
      <c r="CP49" s="314">
        <f>CO49/BC49</f>
        <v>-0.003018084074316823</v>
      </c>
      <c r="CQ49" s="44">
        <v>146.8857601056554</v>
      </c>
      <c r="CR49" s="44">
        <f>CQ49-BD49</f>
        <v>1.965881803868314</v>
      </c>
      <c r="CS49" s="314">
        <f>CR49/BD49</f>
        <v>0.01356530123337863</v>
      </c>
      <c r="CT49" s="44">
        <v>146.3073318024503</v>
      </c>
      <c r="CU49" s="44">
        <f>CT49-BE49</f>
        <v>1.281272432407263</v>
      </c>
      <c r="CV49" s="314">
        <f>CU49/BE49</f>
        <v>0.008834773819083206</v>
      </c>
      <c r="CW49" s="44">
        <v>147.003169543906</v>
      </c>
      <c r="CX49" s="44">
        <f>CW49-BF49</f>
        <v>1.067425993617746</v>
      </c>
      <c r="CY49" s="314">
        <f>CX49/BF49</f>
        <v>0.007314356083367063</v>
      </c>
      <c r="CZ49" s="44">
        <v>147.5235463529761</v>
      </c>
      <c r="DA49" s="44">
        <f>CZ49-BG49</f>
        <v>-2.547525918594033</v>
      </c>
      <c r="DB49" s="462">
        <f>DA49/BG49</f>
        <v>-0.01697546289256869</v>
      </c>
    </row>
    <row r="50" ht="17" customHeight="1">
      <c r="A50" t="s" s="71">
        <v>103</v>
      </c>
      <c r="B50" s="461">
        <v>211.26</v>
      </c>
      <c r="C50" s="74">
        <v>207.9735440014698</v>
      </c>
      <c r="D50" s="44">
        <v>209.0347325804389</v>
      </c>
      <c r="E50" s="73">
        <v>209.4194961664841</v>
      </c>
      <c r="F50" s="75">
        <v>208.76</v>
      </c>
      <c r="G50" s="74">
        <v>211.2263899973397</v>
      </c>
      <c r="H50" s="44">
        <v>211.6022099447514</v>
      </c>
      <c r="I50" s="44">
        <v>218.1372549019608</v>
      </c>
      <c r="J50" s="73">
        <v>212.87</v>
      </c>
      <c r="K50" s="75">
        <v>210.3649788557214</v>
      </c>
      <c r="L50" s="74">
        <v>228.7275565964091</v>
      </c>
      <c r="M50" s="44">
        <v>229.5081967213115</v>
      </c>
      <c r="N50" s="73">
        <v>223.9101717305152</v>
      </c>
      <c r="O50" s="75">
        <v>226.5105979120531</v>
      </c>
      <c r="P50" s="75">
        <v>212.2357424581211</v>
      </c>
      <c r="Q50" s="74">
        <v>211.3309352517986</v>
      </c>
      <c r="R50" s="44">
        <v>209.3953023488256</v>
      </c>
      <c r="S50" s="73">
        <v>207.66</v>
      </c>
      <c r="T50" s="75">
        <v>209.11</v>
      </c>
      <c r="U50" s="75">
        <v>211.213074950058</v>
      </c>
      <c r="V50" s="74">
        <v>207.4584243238703</v>
      </c>
      <c r="W50" s="44">
        <v>208.0222260809168</v>
      </c>
      <c r="X50" s="44">
        <v>208.8717454194793</v>
      </c>
      <c r="Y50" s="73">
        <v>208.08</v>
      </c>
      <c r="Z50" s="74">
        <v>210.8050847457627</v>
      </c>
      <c r="AA50" s="44">
        <v>212.0669056152927</v>
      </c>
      <c r="AB50" s="44">
        <v>217.8636089318045</v>
      </c>
      <c r="AC50" s="73">
        <v>212.62</v>
      </c>
      <c r="AD50" s="75">
        <v>209.6325251187787</v>
      </c>
      <c r="AE50" s="74">
        <v>217.8571428571429</v>
      </c>
      <c r="AF50" s="44">
        <v>226.158038147139</v>
      </c>
      <c r="AG50" s="44">
        <v>222.8571428571429</v>
      </c>
      <c r="AH50" s="73">
        <v>221.1250748055057</v>
      </c>
      <c r="AI50" s="75">
        <v>210.9560296347347</v>
      </c>
      <c r="AJ50" s="74">
        <v>212.159197743654</v>
      </c>
      <c r="AK50" s="44">
        <v>211.116777154513</v>
      </c>
      <c r="AL50" s="44">
        <v>208.363769174580</v>
      </c>
      <c r="AM50" s="73">
        <v>210.18</v>
      </c>
      <c r="AN50" s="74">
        <v>210.72</v>
      </c>
      <c r="AO50" s="44">
        <v>208.4113740847948</v>
      </c>
      <c r="AP50" s="44">
        <v>209.9841521394612</v>
      </c>
      <c r="AQ50" s="44">
        <v>210.32</v>
      </c>
      <c r="AR50" s="44">
        <v>209.504</v>
      </c>
      <c r="AS50" s="44">
        <v>210.7258938244854</v>
      </c>
      <c r="AT50" s="44">
        <v>211.7954677513074</v>
      </c>
      <c r="AU50" s="44">
        <v>217.44</v>
      </c>
      <c r="AV50" s="44">
        <v>212.39</v>
      </c>
      <c r="AW50" s="44">
        <v>210.5333548807295</v>
      </c>
      <c r="AX50" s="44">
        <v>224.1</v>
      </c>
      <c r="AY50" s="44">
        <v>228.05</v>
      </c>
      <c r="AZ50" s="44">
        <v>224.17</v>
      </c>
      <c r="BA50" s="44">
        <v>225.03</v>
      </c>
      <c r="BB50" s="44">
        <v>212.1502682097649</v>
      </c>
      <c r="BC50" s="44">
        <v>212.8016085790885</v>
      </c>
      <c r="BD50" s="44">
        <v>211.1663902708679</v>
      </c>
      <c r="BE50" s="44">
        <v>209.1384405546715</v>
      </c>
      <c r="BF50" s="44">
        <v>210.7990182710662</v>
      </c>
      <c r="BG50" s="44">
        <v>211.7570158598741</v>
      </c>
      <c r="BH50" s="44">
        <v>1.03701585987406</v>
      </c>
      <c r="BI50" s="314">
        <v>0.004921297740480446</v>
      </c>
      <c r="BJ50" s="44">
        <v>230.0285306704708</v>
      </c>
      <c r="BK50" s="44">
        <v>233.7633451957295</v>
      </c>
      <c r="BL50" s="44">
        <v>232.696601339618</v>
      </c>
      <c r="BM50" s="44">
        <v>231.9773611602406</v>
      </c>
      <c r="BN50" s="44">
        <v>238.9819987585351</v>
      </c>
      <c r="BO50" s="44">
        <v>240.9879839786382</v>
      </c>
      <c r="BP50" s="44">
        <v>247.8184991273997</v>
      </c>
      <c r="BQ50" s="44">
        <v>30.37849912739966</v>
      </c>
      <c r="BR50" s="79">
        <v>0.1397098009906166</v>
      </c>
      <c r="BS50" s="44">
        <v>240.6125754675305</v>
      </c>
      <c r="BT50" s="44">
        <v>28.22257546753056</v>
      </c>
      <c r="BU50" s="79">
        <v>0.1328809052569827</v>
      </c>
      <c r="BV50" s="44">
        <v>234.7796998948676</v>
      </c>
      <c r="BW50" s="44">
        <v>29.19251622733083</v>
      </c>
      <c r="BX50" s="314">
        <v>0.1378335265493453</v>
      </c>
      <c r="BY50" s="44"/>
      <c r="BZ50" s="44"/>
      <c r="CA50" s="314"/>
      <c r="CB50" s="44"/>
      <c r="CC50" s="44"/>
      <c r="CD50" s="314"/>
      <c r="CE50" s="44"/>
      <c r="CF50" s="44">
        <f>CE50-AZ50</f>
        <v>-224.17</v>
      </c>
      <c r="CG50" s="314">
        <f>CF50/AZ50</f>
        <v>-1</v>
      </c>
      <c r="CH50" s="44"/>
      <c r="CI50" s="44">
        <f>CH50-BA50</f>
        <v>-225.03</v>
      </c>
      <c r="CJ50" s="314">
        <f>CI50/BA50</f>
        <v>-1</v>
      </c>
      <c r="CK50" s="44">
        <v>234.7796998948676</v>
      </c>
      <c r="CL50" s="44">
        <f>CK50-BB50</f>
        <v>22.6294316851027</v>
      </c>
      <c r="CM50" s="314">
        <f>CL50/BB50</f>
        <v>0.1066669954087812</v>
      </c>
      <c r="CN50" s="44">
        <v>242.2680412371134</v>
      </c>
      <c r="CO50" s="44">
        <f>CN50-BC50</f>
        <v>29.46643265802493</v>
      </c>
      <c r="CP50" s="314">
        <f>CO50/BC50</f>
        <v>0.1384690315772384</v>
      </c>
      <c r="CQ50" s="44">
        <v>235.4642753832803</v>
      </c>
      <c r="CR50" s="44">
        <f>CQ50-BD50</f>
        <v>24.29788511241244</v>
      </c>
      <c r="CS50" s="314">
        <f>CR50/BD50</f>
        <v>0.1150651156239636</v>
      </c>
      <c r="CT50" s="44">
        <v>230.7855626326964</v>
      </c>
      <c r="CU50" s="44">
        <f>CT50-BE50</f>
        <v>21.64712207802486</v>
      </c>
      <c r="CV50" s="314">
        <f>CU50/BE50</f>
        <v>0.1035061848056863</v>
      </c>
      <c r="CW50" s="44">
        <v>234.7344917969129</v>
      </c>
      <c r="CX50" s="44">
        <f>CW50-BF50</f>
        <v>23.9354735258467</v>
      </c>
      <c r="CY50" s="314">
        <f>CX50/BF50</f>
        <v>0.1135464183949287</v>
      </c>
      <c r="CZ50" s="44">
        <v>234.764786883146</v>
      </c>
      <c r="DA50" s="44">
        <f>CZ50-BG50</f>
        <v>23.00777102327197</v>
      </c>
      <c r="DB50" s="462">
        <f>DA50/BG50</f>
        <v>0.1086517531891217</v>
      </c>
    </row>
    <row r="51" ht="17" customHeight="1">
      <c r="A51" t="s" s="71">
        <v>123</v>
      </c>
      <c r="B51" s="461">
        <v>148.4</v>
      </c>
      <c r="C51" s="74">
        <v>145.5808118649946</v>
      </c>
      <c r="D51" s="44">
        <v>145.9048187378785</v>
      </c>
      <c r="E51" s="73">
        <v>143.7027548931133</v>
      </c>
      <c r="F51" s="75">
        <v>145.08</v>
      </c>
      <c r="G51" s="74">
        <v>147.8383588049016</v>
      </c>
      <c r="H51" s="44">
        <v>149.8844255638159</v>
      </c>
      <c r="I51" s="44">
        <v>174.6137688698691</v>
      </c>
      <c r="J51" s="73">
        <v>152.23</v>
      </c>
      <c r="K51" s="75">
        <v>147.7650337692968</v>
      </c>
      <c r="L51" s="74">
        <v>186.8419775847848</v>
      </c>
      <c r="M51" s="44">
        <v>185.1351351351351</v>
      </c>
      <c r="N51" s="73">
        <v>181.6313183219658</v>
      </c>
      <c r="O51" s="75">
        <v>184.4154905397835</v>
      </c>
      <c r="P51" s="75">
        <v>149.640467876869</v>
      </c>
      <c r="Q51" s="74">
        <v>152.9193490701001</v>
      </c>
      <c r="R51" s="44">
        <v>147.3825534426685</v>
      </c>
      <c r="S51" s="73">
        <v>147.01</v>
      </c>
      <c r="T51" s="75">
        <v>148.63</v>
      </c>
      <c r="U51" s="75">
        <v>149.3079536014324</v>
      </c>
      <c r="V51" s="74">
        <v>146.2869324459581</v>
      </c>
      <c r="W51" s="44">
        <v>146.100166237932</v>
      </c>
      <c r="X51" s="44">
        <v>145.9687206388976</v>
      </c>
      <c r="Y51" s="73">
        <v>146.12</v>
      </c>
      <c r="Z51" s="74">
        <v>148.755492214804</v>
      </c>
      <c r="AA51" s="44">
        <v>151.9172478114335</v>
      </c>
      <c r="AB51" s="44">
        <v>175.332334470337</v>
      </c>
      <c r="AC51" s="73">
        <v>152.5</v>
      </c>
      <c r="AD51" s="75">
        <v>148.3039031586828</v>
      </c>
      <c r="AE51" s="74">
        <v>186.7651585103109</v>
      </c>
      <c r="AF51" s="44">
        <v>187.9017013232514</v>
      </c>
      <c r="AG51" s="44">
        <v>181.7197900319281</v>
      </c>
      <c r="AH51" s="73">
        <v>184.9726293484019</v>
      </c>
      <c r="AI51" s="75">
        <v>149.8944847250587</v>
      </c>
      <c r="AJ51" s="74">
        <v>154.2133776752669</v>
      </c>
      <c r="AK51" s="44">
        <v>143.2611350343853</v>
      </c>
      <c r="AL51" s="44">
        <v>146.4070630883471</v>
      </c>
      <c r="AM51" s="73">
        <v>147.18</v>
      </c>
      <c r="AN51" s="74">
        <v>148.95</v>
      </c>
      <c r="AO51" s="44">
        <v>148.473259515848</v>
      </c>
      <c r="AP51" s="44">
        <v>146.1430575035063</v>
      </c>
      <c r="AQ51" s="44">
        <v>151.27</v>
      </c>
      <c r="AR51" s="44">
        <v>148.61</v>
      </c>
      <c r="AS51" s="44">
        <v>144.9401779925738</v>
      </c>
      <c r="AT51" s="44">
        <v>148.0076556875263</v>
      </c>
      <c r="AU51" s="44">
        <v>174.59</v>
      </c>
      <c r="AV51" s="44">
        <v>149.3</v>
      </c>
      <c r="AW51" s="44">
        <v>148.8462875838163</v>
      </c>
      <c r="AX51" s="44">
        <v>186.8</v>
      </c>
      <c r="AY51" s="44">
        <v>187.89</v>
      </c>
      <c r="AZ51" s="44">
        <v>181.63</v>
      </c>
      <c r="BA51" s="44">
        <v>184.94</v>
      </c>
      <c r="BB51" s="44">
        <v>150.5075625219296</v>
      </c>
      <c r="BC51" s="44">
        <v>147.3330846698993</v>
      </c>
      <c r="BD51" s="44">
        <v>143.5593826452708</v>
      </c>
      <c r="BE51" s="44">
        <v>143.6947101086679</v>
      </c>
      <c r="BF51" s="44">
        <v>144.5547390443529</v>
      </c>
      <c r="BG51" s="44">
        <v>148.572653881445</v>
      </c>
      <c r="BH51" s="44">
        <v>-0.377346118554982</v>
      </c>
      <c r="BI51" s="314">
        <v>-0.002533374411245237</v>
      </c>
      <c r="BJ51" s="44">
        <v>144.4063803340884</v>
      </c>
      <c r="BK51" s="44">
        <v>143.0939510939511</v>
      </c>
      <c r="BL51" s="44">
        <v>142.9097926402916</v>
      </c>
      <c r="BM51" s="44">
        <v>143.5243381229573</v>
      </c>
      <c r="BN51" s="44">
        <v>141.0078204162228</v>
      </c>
      <c r="BO51" s="44">
        <v>148.1903676261043</v>
      </c>
      <c r="BP51" s="44">
        <v>174.060622517905</v>
      </c>
      <c r="BQ51" s="44">
        <v>-0.5293774820949579</v>
      </c>
      <c r="BR51" s="79">
        <v>-0.003032118002720419</v>
      </c>
      <c r="BS51" s="44">
        <v>147.0809482761404</v>
      </c>
      <c r="BT51" s="44">
        <v>-2.219051723859621</v>
      </c>
      <c r="BU51" s="79">
        <v>-0.01486303900776705</v>
      </c>
      <c r="BV51" s="44">
        <v>144.7085672760734</v>
      </c>
      <c r="BW51" s="44">
        <v>0.1827119385779952</v>
      </c>
      <c r="BX51" s="314">
        <v>0.001234476269009521</v>
      </c>
      <c r="BY51" s="44">
        <v>182.7093963194405</v>
      </c>
      <c r="BZ51" s="44">
        <v>-4.090603680559553</v>
      </c>
      <c r="CA51" s="314">
        <v>-0.0218983066411111</v>
      </c>
      <c r="CB51" s="44">
        <v>187.7236657849697</v>
      </c>
      <c r="CC51" s="44">
        <v>-0.1663342150303038</v>
      </c>
      <c r="CD51" s="314">
        <v>-0.0008852744426542327</v>
      </c>
      <c r="CE51" s="44">
        <v>177.2978104788465</v>
      </c>
      <c r="CF51" s="44">
        <f>CE51-AZ51</f>
        <v>-4.332189521153509</v>
      </c>
      <c r="CG51" s="314">
        <f>CF51/AZ51</f>
        <v>-0.02385172890576177</v>
      </c>
      <c r="CH51" s="44">
        <v>182.1420996818664</v>
      </c>
      <c r="CI51" s="44">
        <f>CH51-BA51</f>
        <v>-2.797900318133628</v>
      </c>
      <c r="CJ51" s="314">
        <f>CI51/BA51</f>
        <v>-0.01512869210627029</v>
      </c>
      <c r="CK51" s="44">
        <v>146.5143713058843</v>
      </c>
      <c r="CL51" s="44">
        <f>CK51-BB51</f>
        <v>-3.99319121604529</v>
      </c>
      <c r="CM51" s="314">
        <f>CL51/BB51</f>
        <v>-0.02653149881065588</v>
      </c>
      <c r="CN51" s="44">
        <v>147.7264220778681</v>
      </c>
      <c r="CO51" s="44">
        <f>CN51-BC51</f>
        <v>0.3933374079687724</v>
      </c>
      <c r="CP51" s="314">
        <f>CO51/BC51</f>
        <v>0.002669715419656402</v>
      </c>
      <c r="CQ51" s="44">
        <v>145.0427623065766</v>
      </c>
      <c r="CR51" s="44">
        <f>CQ51-BD51</f>
        <v>1.483379661305776</v>
      </c>
      <c r="CS51" s="314">
        <f>CR51/BD51</f>
        <v>0.01033286458866394</v>
      </c>
      <c r="CT51" s="44">
        <v>144.3965827726795</v>
      </c>
      <c r="CU51" s="44">
        <f>CT51-BE51</f>
        <v>0.7018726640115176</v>
      </c>
      <c r="CV51" s="314">
        <f>CU51/BE51</f>
        <v>0.004884471136625225</v>
      </c>
      <c r="CW51" s="44">
        <v>145.423042786468</v>
      </c>
      <c r="CX51" s="44">
        <f>CW51-BF51</f>
        <v>0.8683037421150743</v>
      </c>
      <c r="CY51" s="314">
        <f>CX51/BF51</f>
        <v>0.006006746979416965</v>
      </c>
      <c r="CZ51" s="44">
        <v>146.1476693899124</v>
      </c>
      <c r="DA51" s="44">
        <f>CZ51-BG51</f>
        <v>-2.424984491532655</v>
      </c>
      <c r="DB51" s="462">
        <f>DA51/BG51</f>
        <v>-0.01632187638963288</v>
      </c>
    </row>
    <row r="52" ht="17" customHeight="1">
      <c r="A52" t="s" s="71">
        <v>105</v>
      </c>
      <c r="B52" s="461"/>
      <c r="C52" s="74"/>
      <c r="D52" s="44"/>
      <c r="E52" s="73"/>
      <c r="F52" s="75"/>
      <c r="G52" s="74"/>
      <c r="H52" s="44"/>
      <c r="I52" s="44"/>
      <c r="J52" s="73"/>
      <c r="K52" s="75"/>
      <c r="L52" s="74"/>
      <c r="M52" s="44"/>
      <c r="N52" s="73"/>
      <c r="O52" s="75"/>
      <c r="P52" s="75"/>
      <c r="Q52" s="74">
        <v>152.9193490701001</v>
      </c>
      <c r="R52" s="44">
        <v>147.3825534426685</v>
      </c>
      <c r="S52" s="73"/>
      <c r="T52" s="75"/>
      <c r="U52" s="75"/>
      <c r="V52" s="74"/>
      <c r="W52" s="44"/>
      <c r="X52" s="44"/>
      <c r="Y52" s="73"/>
      <c r="Z52" s="74"/>
      <c r="AA52" s="44"/>
      <c r="AB52" s="44"/>
      <c r="AC52" s="73"/>
      <c r="AD52" s="75"/>
      <c r="AE52" s="74"/>
      <c r="AF52" s="44"/>
      <c r="AG52" s="44"/>
      <c r="AH52" s="73"/>
      <c r="AI52" s="374"/>
      <c r="AJ52" s="74">
        <v>154.2133776752669</v>
      </c>
      <c r="AK52" s="44">
        <v>143.2611350343853</v>
      </c>
      <c r="AL52" s="44">
        <v>146.4070630883471</v>
      </c>
      <c r="AM52" s="73">
        <v>147.18</v>
      </c>
      <c r="AN52" s="74">
        <v>148.95</v>
      </c>
      <c r="AO52" s="44">
        <v>148.473259515848</v>
      </c>
      <c r="AP52" s="44">
        <v>146.1430575035063</v>
      </c>
      <c r="AQ52" s="44">
        <v>151.27</v>
      </c>
      <c r="AR52" s="44">
        <v>148.61</v>
      </c>
      <c r="AS52" s="44">
        <v>144.9401779925738</v>
      </c>
      <c r="AT52" s="44">
        <v>148.01</v>
      </c>
      <c r="AU52" s="44">
        <v>174.59</v>
      </c>
      <c r="AV52" s="44">
        <v>149.3</v>
      </c>
      <c r="AW52" s="44">
        <v>148.84</v>
      </c>
      <c r="AX52" s="44">
        <v>186.8</v>
      </c>
      <c r="AY52" s="44">
        <v>187.89</v>
      </c>
      <c r="AZ52" s="44">
        <v>181.63</v>
      </c>
      <c r="BA52" s="44">
        <v>184.94</v>
      </c>
      <c r="BB52" s="44">
        <v>150.5</v>
      </c>
      <c r="BC52" s="44">
        <v>147.3710665661372</v>
      </c>
      <c r="BD52" s="44">
        <v>143.2847917592617</v>
      </c>
      <c r="BE52" s="44">
        <v>126.5117684268167</v>
      </c>
      <c r="BF52" s="44">
        <v>127.2060801591648</v>
      </c>
      <c r="BG52" s="44">
        <v>142.9384851303452</v>
      </c>
      <c r="BH52" s="44">
        <v>-6.011514869654832</v>
      </c>
      <c r="BI52" s="314">
        <v>-0.04035928076304018</v>
      </c>
      <c r="BJ52" s="44">
        <v>144.1828483414929</v>
      </c>
      <c r="BK52" s="44">
        <v>142.5369251090742</v>
      </c>
      <c r="BL52" s="44">
        <v>142.3095125414103</v>
      </c>
      <c r="BM52" s="44">
        <v>143.5243381229573</v>
      </c>
      <c r="BN52" s="44">
        <v>140.4572082346722</v>
      </c>
      <c r="BO52" s="44">
        <v>148.5830550537399</v>
      </c>
      <c r="BP52" s="44">
        <v>174.060622517905</v>
      </c>
      <c r="BQ52" s="44">
        <v>-0.5293774820949579</v>
      </c>
      <c r="BR52" s="79">
        <v>-0.003032118002720419</v>
      </c>
      <c r="BS52" s="44">
        <v>131.7552406688169</v>
      </c>
      <c r="BT52" s="44">
        <v>-17.54475933118314</v>
      </c>
      <c r="BU52" s="79">
        <v>-0.1175134583468395</v>
      </c>
      <c r="BV52" s="44">
        <v>148.84</v>
      </c>
      <c r="BW52" s="44">
        <v>0.5730550537398926</v>
      </c>
      <c r="BX52" s="314">
        <v>0.003871732002836969</v>
      </c>
      <c r="BY52" s="44">
        <v>182.7093963194405</v>
      </c>
      <c r="BZ52" s="44">
        <v>-4.090603680559553</v>
      </c>
      <c r="CA52" s="314">
        <v>-0.0218983066411111</v>
      </c>
      <c r="CB52" s="44">
        <v>187.7236657849697</v>
      </c>
      <c r="CC52" s="44">
        <v>-0.1663342150303038</v>
      </c>
      <c r="CD52" s="314">
        <v>-0.0008852744426542327</v>
      </c>
      <c r="CE52" s="44">
        <v>177.2978104788465</v>
      </c>
      <c r="CF52" s="44">
        <f>CE52-AZ52</f>
        <v>-4.332189521153509</v>
      </c>
      <c r="CG52" s="314">
        <f>CF52/AZ52</f>
        <v>-0.02385172890576177</v>
      </c>
      <c r="CH52" s="44">
        <v>182.1420996818664</v>
      </c>
      <c r="CI52" s="44">
        <f>CH52-BA52</f>
        <v>-2.797900318133628</v>
      </c>
      <c r="CJ52" s="314">
        <f>CI52/BA52</f>
        <v>-0.01512869210627029</v>
      </c>
      <c r="CK52" s="44">
        <v>141.6576034966273</v>
      </c>
      <c r="CL52" s="44">
        <f>CK52-BB52</f>
        <v>-8.842396503372726</v>
      </c>
      <c r="CM52" s="314">
        <f>CL52/BB52</f>
        <v>-0.0587534651386892</v>
      </c>
      <c r="CN52" s="44">
        <v>148.8675255596974</v>
      </c>
      <c r="CO52" s="44">
        <f>CN52-BC52</f>
        <v>1.496458993560253</v>
      </c>
      <c r="CP52" s="314">
        <f>CO52/BC52</f>
        <v>0.01015436088255948</v>
      </c>
      <c r="CQ52" s="44">
        <v>145.047815954237</v>
      </c>
      <c r="CR52" s="44">
        <f>CQ52-BD52</f>
        <v>1.763024194975259</v>
      </c>
      <c r="CS52" s="314">
        <f>CR52/BD52</f>
        <v>0.01230433581490898</v>
      </c>
      <c r="CT52" s="44">
        <v>145.3989725712111</v>
      </c>
      <c r="CU52" s="44">
        <f>CT52-BE52</f>
        <v>18.8872041443944</v>
      </c>
      <c r="CV52" s="314">
        <f>CU52/BE52</f>
        <v>0.149292072818665</v>
      </c>
      <c r="CW52" s="44">
        <v>183.7004157770536</v>
      </c>
      <c r="CX52" s="44">
        <f>CW52-BF52</f>
        <v>56.49433561788875</v>
      </c>
      <c r="CY52" s="314">
        <f>CX52/BF52</f>
        <v>0.4441166298592095</v>
      </c>
      <c r="CZ52" s="44">
        <v>153.6829187226753</v>
      </c>
      <c r="DA52" s="44">
        <f>CZ52-BG52</f>
        <v>10.74443359233018</v>
      </c>
      <c r="DB52" s="462">
        <f>DA52/BG52</f>
        <v>0.07516823466075191</v>
      </c>
    </row>
    <row r="53" ht="17" customHeight="1">
      <c r="A53" t="s" s="71">
        <v>106</v>
      </c>
      <c r="B53" s="461"/>
      <c r="C53" s="74"/>
      <c r="D53" s="44"/>
      <c r="E53" s="73"/>
      <c r="F53" s="75"/>
      <c r="G53" s="74"/>
      <c r="H53" s="44"/>
      <c r="I53" s="44"/>
      <c r="J53" s="73"/>
      <c r="K53" s="75"/>
      <c r="L53" s="74"/>
      <c r="M53" s="44"/>
      <c r="N53" s="73"/>
      <c r="O53" s="75"/>
      <c r="P53" s="75"/>
      <c r="Q53" s="74"/>
      <c r="R53" s="44"/>
      <c r="S53" s="73"/>
      <c r="T53" s="75"/>
      <c r="U53" s="75"/>
      <c r="V53" s="74"/>
      <c r="W53" s="44"/>
      <c r="X53" s="44"/>
      <c r="Y53" s="73"/>
      <c r="Z53" s="74"/>
      <c r="AA53" s="44"/>
      <c r="AB53" s="44"/>
      <c r="AC53" s="73"/>
      <c r="AD53" s="75"/>
      <c r="AE53" s="74"/>
      <c r="AF53" s="44"/>
      <c r="AG53" s="44"/>
      <c r="AH53" s="73"/>
      <c r="AI53" s="374"/>
      <c r="AJ53" s="74"/>
      <c r="AK53" s="44"/>
      <c r="AL53" s="44"/>
      <c r="AM53" s="73"/>
      <c r="AN53" s="23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24"/>
      <c r="BC53" s="44">
        <v>147.0035341003083</v>
      </c>
      <c r="BD53" s="44">
        <v>145.3721682847896</v>
      </c>
      <c r="BE53" s="44">
        <v>140.8014853783073</v>
      </c>
      <c r="BF53" s="44">
        <v>17.34865888518803</v>
      </c>
      <c r="BG53" s="44">
        <v>5.633625782448026</v>
      </c>
      <c r="BH53" s="44">
        <v>5.633625782448026</v>
      </c>
      <c r="BI53" s="314"/>
      <c r="BJ53" s="44">
        <v>145.2338770440059</v>
      </c>
      <c r="BK53" s="44">
        <v>144.9765512265512</v>
      </c>
      <c r="BL53" s="44">
        <v>144.7809319087058</v>
      </c>
      <c r="BM53" s="44">
        <v>145.0003548364204</v>
      </c>
      <c r="BN53" s="44">
        <v>145.8031153433815</v>
      </c>
      <c r="BO53" s="44">
        <v>145.6165530438943</v>
      </c>
      <c r="BP53" s="44">
        <v>0</v>
      </c>
      <c r="BQ53" s="44">
        <v>0</v>
      </c>
      <c r="BR53" s="79"/>
      <c r="BS53" s="44">
        <v>145.7073575002302</v>
      </c>
      <c r="BT53" s="44">
        <v>145.7073575002302</v>
      </c>
      <c r="BU53" s="79"/>
      <c r="BV53" s="44">
        <v>145.1331208318683</v>
      </c>
      <c r="BW53" s="44">
        <v>145.6165530438943</v>
      </c>
      <c r="BX53" s="314"/>
      <c r="BY53" s="44"/>
      <c r="BZ53" s="44"/>
      <c r="CA53" s="314"/>
      <c r="CB53" s="44"/>
      <c r="CC53" s="44"/>
      <c r="CD53" s="314"/>
      <c r="CE53" s="44"/>
      <c r="CF53" s="44">
        <f>CE53-AZ53</f>
        <v>0</v>
      </c>
      <c r="CG53" s="314">
        <f>CF53/AZ53</f>
      </c>
      <c r="CH53" s="44"/>
      <c r="CI53" s="44">
        <f>CH53-BA53</f>
        <v>0</v>
      </c>
      <c r="CJ53" s="314">
        <f>CI53/BA53</f>
      </c>
      <c r="CK53" s="44">
        <v>194.6348183458317</v>
      </c>
      <c r="CL53" s="44">
        <f>CK53-BB53</f>
        <v>194.6348183458317</v>
      </c>
      <c r="CM53" s="314">
        <f>CL53/BB53</f>
      </c>
      <c r="CN53" s="44">
        <v>144.0508373415722</v>
      </c>
      <c r="CO53" s="44">
        <f>CN53-BC53</f>
        <v>-2.952696758736124</v>
      </c>
      <c r="CP53" s="314">
        <f>CO53/BC53</f>
        <v>-0.02008588961352006</v>
      </c>
      <c r="CQ53" s="44">
        <v>145.0191309100847</v>
      </c>
      <c r="CR53" s="44">
        <f>CQ53-BD53</f>
        <v>-0.3530373747049111</v>
      </c>
      <c r="CS53" s="314">
        <f>CR53/BD53</f>
        <v>-0.002428507319319179</v>
      </c>
      <c r="CT53" s="44">
        <v>140.7919131279244</v>
      </c>
      <c r="CU53" s="44">
        <f>CT53-BE53</f>
        <v>-0.009572250382859693</v>
      </c>
      <c r="CV53" s="314">
        <f>CU53/BE53</f>
        <v>-6.798401563123318e-05</v>
      </c>
      <c r="CW53" s="44">
        <v>697.9129270446233</v>
      </c>
      <c r="CX53" s="44">
        <f>CW53-BF53</f>
        <v>680.5642681594353</v>
      </c>
      <c r="CY53" s="314">
        <f>CX53/BF53</f>
        <v>39.22863851686476</v>
      </c>
      <c r="CZ53" s="44">
        <v>351.138303103937</v>
      </c>
      <c r="DA53" s="44">
        <f>CZ53-BG53</f>
        <v>345.504677321489</v>
      </c>
      <c r="DB53" s="462">
        <f>DA53/BG53</f>
        <v>61.32900740371044</v>
      </c>
    </row>
    <row r="54" ht="17" customHeight="1">
      <c r="A54" t="s" s="61">
        <v>109</v>
      </c>
      <c r="B54" s="459"/>
      <c r="C54" s="65">
        <v>165.364331371207</v>
      </c>
      <c r="D54" s="63">
        <v>164.8131187627428</v>
      </c>
      <c r="E54" s="64">
        <v>165.3656196944614</v>
      </c>
      <c r="F54" s="149">
        <v>165.1753809533611</v>
      </c>
      <c r="G54" s="65">
        <v>163.8520345906267</v>
      </c>
      <c r="H54" s="63">
        <v>168.3922874755612</v>
      </c>
      <c r="I54" s="63">
        <v>175.1035815014904</v>
      </c>
      <c r="J54" s="64">
        <v>166.2852102665885</v>
      </c>
      <c r="K54" s="149">
        <v>165.4346657723471</v>
      </c>
      <c r="L54" s="65">
        <v>170.1185643723718</v>
      </c>
      <c r="M54" s="63">
        <v>162.5703389826919</v>
      </c>
      <c r="N54" s="64">
        <v>177.4095898824031</v>
      </c>
      <c r="O54" s="149">
        <v>174.0935634552078</v>
      </c>
      <c r="P54" s="149">
        <v>166.3984378933554</v>
      </c>
      <c r="Q54" s="65">
        <v>182.3158434484146</v>
      </c>
      <c r="R54" s="63">
        <v>183.9829007974365</v>
      </c>
      <c r="S54" s="64">
        <v>213.1233147324617</v>
      </c>
      <c r="T54" s="149">
        <v>189.9864997703811</v>
      </c>
      <c r="U54" s="149">
        <v>174.8605538896993</v>
      </c>
      <c r="V54" s="65">
        <v>179.0753273690162</v>
      </c>
      <c r="W54" s="63">
        <v>178.0046836867197</v>
      </c>
      <c r="X54" s="63">
        <v>180.8500569553396</v>
      </c>
      <c r="Y54" s="64">
        <v>179.3011952227041</v>
      </c>
      <c r="Z54" s="65">
        <v>176.484246967033</v>
      </c>
      <c r="AA54" s="63">
        <v>184.0208222273623</v>
      </c>
      <c r="AB54" s="63">
        <v>166.882326553709</v>
      </c>
      <c r="AC54" s="64">
        <v>178.0358195577197</v>
      </c>
      <c r="AD54" s="149">
        <v>178.9846021922737</v>
      </c>
      <c r="AE54" s="149">
        <v>168.7606607715309</v>
      </c>
      <c r="AF54" s="65">
        <v>162.4471491078685</v>
      </c>
      <c r="AG54" s="63">
        <v>178.1245806205158</v>
      </c>
      <c r="AH54" s="64">
        <v>173.7690130077528</v>
      </c>
      <c r="AI54" s="149">
        <v>178.5210933196311</v>
      </c>
      <c r="AJ54" s="149">
        <v>177.7355775283358</v>
      </c>
      <c r="AK54" s="65">
        <v>174.8173238699673</v>
      </c>
      <c r="AL54" s="63">
        <v>199.6558700334893</v>
      </c>
      <c r="AM54" s="64">
        <v>181.9006530356251</v>
      </c>
      <c r="AN54" s="65">
        <v>179.5055974910454</v>
      </c>
      <c r="AO54" s="63">
        <v>175.4433241947566</v>
      </c>
      <c r="AP54" s="63">
        <v>175.4423218033356</v>
      </c>
      <c r="AQ54" s="63">
        <v>178.6740631641082</v>
      </c>
      <c r="AR54" s="63">
        <v>176.3119279974586</v>
      </c>
      <c r="AS54" s="63">
        <v>175.1793857459203</v>
      </c>
      <c r="AT54" s="63">
        <v>180.5828292187749</v>
      </c>
      <c r="AU54" s="63">
        <v>167.6968694124305</v>
      </c>
      <c r="AV54" s="63">
        <v>176.2515628086558</v>
      </c>
      <c r="AW54" s="63">
        <v>176.6420308484286</v>
      </c>
      <c r="AX54" s="63">
        <v>162.8589889114136</v>
      </c>
      <c r="AY54" s="63">
        <v>161.6029386408014</v>
      </c>
      <c r="AZ54" s="63">
        <v>185.0241134662201</v>
      </c>
      <c r="BA54" s="63">
        <v>177.7214038753892</v>
      </c>
      <c r="BB54" s="63">
        <v>180.9634944222148</v>
      </c>
      <c r="BC54" s="63">
        <v>180.0043490843063</v>
      </c>
      <c r="BD54" s="63">
        <v>170.4292074961226</v>
      </c>
      <c r="BE54" s="63">
        <v>172.3156333818585</v>
      </c>
      <c r="BF54" s="63">
        <v>173.480363103717</v>
      </c>
      <c r="BG54" s="63">
        <v>175.0990788999526</v>
      </c>
      <c r="BH54" s="63">
        <v>-4.406518591092862</v>
      </c>
      <c r="BI54" s="420">
        <v>-0.02454808458723789</v>
      </c>
      <c r="BJ54" s="63">
        <v>170.2900104552237</v>
      </c>
      <c r="BK54" s="63">
        <v>158.1100443067174</v>
      </c>
      <c r="BL54" s="63">
        <v>172.144683544857</v>
      </c>
      <c r="BM54" s="63">
        <v>171.8709232941337</v>
      </c>
      <c r="BN54" s="63">
        <v>173.496524062498</v>
      </c>
      <c r="BO54" s="63">
        <v>177.5738184377044</v>
      </c>
      <c r="BP54" s="63">
        <v>169.1778234966857</v>
      </c>
      <c r="BQ54" s="63">
        <v>1.48095408425516</v>
      </c>
      <c r="BR54" s="69">
        <v>0.008831137333953021</v>
      </c>
      <c r="BS54" s="63">
        <v>173.2760570175743</v>
      </c>
      <c r="BT54" s="63">
        <v>-2.975505791081588</v>
      </c>
      <c r="BU54" s="69">
        <v>-0.01688215266670792</v>
      </c>
      <c r="BV54" s="63">
        <v>172.2355144032306</v>
      </c>
      <c r="BW54" s="63">
        <v>-3.00901078107043</v>
      </c>
      <c r="BX54" s="420">
        <v>-0.01666277349894119</v>
      </c>
      <c r="BY54" s="63">
        <v>164.8865695049077</v>
      </c>
      <c r="BZ54" s="63">
        <v>2.027580593494093</v>
      </c>
      <c r="CA54" s="420">
        <v>0.01244991515081177</v>
      </c>
      <c r="CB54" s="63">
        <v>165.502868896828</v>
      </c>
      <c r="CC54" s="63">
        <v>3.899930256026579</v>
      </c>
      <c r="CD54" s="420">
        <v>0.02413279293574632</v>
      </c>
      <c r="CE54" s="63">
        <v>171.9365220449339</v>
      </c>
      <c r="CF54" s="63">
        <f>CE54-AZ54</f>
        <v>-13.08759142128622</v>
      </c>
      <c r="CG54" s="420">
        <f>CF54/AZ54</f>
        <v>-0.07073451765883275</v>
      </c>
      <c r="CH54" s="63">
        <v>169.7760238653427</v>
      </c>
      <c r="CI54" s="63">
        <f>CH54-BA54</f>
        <v>-7.945380010046506</v>
      </c>
      <c r="CJ54" s="420">
        <f>CI54/BA54</f>
        <v>-0.04470693927005816</v>
      </c>
      <c r="CK54" s="63">
        <v>171.3770139037239</v>
      </c>
      <c r="CL54" s="63">
        <f>CK54-BB54</f>
        <v>-9.58648051849093</v>
      </c>
      <c r="CM54" s="420">
        <f>CL54/BB54</f>
        <v>-0.05297466513397582</v>
      </c>
      <c r="CN54" s="63">
        <v>173.5801901950302</v>
      </c>
      <c r="CO54" s="63">
        <f>CN54-BC54</f>
        <v>-6.424158889276015</v>
      </c>
      <c r="CP54" s="420">
        <f>CO54/BC54</f>
        <v>-0.03568890930667024</v>
      </c>
      <c r="CQ54" s="63">
        <v>156.160586762101</v>
      </c>
      <c r="CR54" s="63">
        <f>CQ54-BD54</f>
        <v>-14.26862073402165</v>
      </c>
      <c r="CS54" s="420">
        <f>CR54/BD54</f>
        <v>-0.08372168681442864</v>
      </c>
      <c r="CT54" s="63">
        <v>170.1516207098856</v>
      </c>
      <c r="CU54" s="63">
        <f>CT54-BE54</f>
        <v>-2.164012671972898</v>
      </c>
      <c r="CV54" s="420">
        <f>CU54/BE54</f>
        <v>-0.01255842333920659</v>
      </c>
      <c r="CW54" s="63">
        <v>170.7002776312611</v>
      </c>
      <c r="CX54" s="63">
        <f>CW54-BF54</f>
        <v>-2.780085472455937</v>
      </c>
      <c r="CY54" s="420">
        <f>CX54/BF54</f>
        <v>-0.01602536115741143</v>
      </c>
      <c r="CZ54" s="63">
        <v>171.1525633697228</v>
      </c>
      <c r="DA54" s="63">
        <f>CZ54-BG54</f>
        <v>-3.946515530229789</v>
      </c>
      <c r="DB54" s="460">
        <f>DA54/BG54</f>
        <v>-0.02253875665722225</v>
      </c>
    </row>
    <row r="55" ht="17" customHeight="1">
      <c r="A55" t="s" s="71">
        <v>110</v>
      </c>
      <c r="B55" s="461">
        <v>156.082</v>
      </c>
      <c r="C55" s="74">
        <v>156.7405406331285</v>
      </c>
      <c r="D55" s="44">
        <v>156.0813369277112</v>
      </c>
      <c r="E55" s="73">
        <v>154.5793878433067</v>
      </c>
      <c r="F55" s="75">
        <v>155.970365709173</v>
      </c>
      <c r="G55" s="74">
        <v>153.6676887216325</v>
      </c>
      <c r="H55" s="44">
        <v>157.4402194810188</v>
      </c>
      <c r="I55" s="44">
        <v>167.5128524443593</v>
      </c>
      <c r="J55" s="73">
        <v>156.2278048984288</v>
      </c>
      <c r="K55" s="75">
        <v>156.0305575606753</v>
      </c>
      <c r="L55" s="74">
        <v>169.4092345791652</v>
      </c>
      <c r="M55" s="44">
        <v>161.1049795494384</v>
      </c>
      <c r="N55" s="73">
        <v>157.207498383969</v>
      </c>
      <c r="O55" s="75">
        <v>160.4186242426206</v>
      </c>
      <c r="P55" s="75">
        <v>156.4818099496074</v>
      </c>
      <c r="Q55" s="74">
        <v>155.5355023018347</v>
      </c>
      <c r="R55" s="44">
        <v>158.5595031162532</v>
      </c>
      <c r="S55" s="73">
        <v>158.93</v>
      </c>
      <c r="T55" s="75">
        <v>158.07</v>
      </c>
      <c r="U55" s="75">
        <v>157.0990333495475</v>
      </c>
      <c r="V55" s="74">
        <v>156.4673277509537</v>
      </c>
      <c r="W55" s="44">
        <v>155.9477556418947</v>
      </c>
      <c r="X55" s="44">
        <v>155.59</v>
      </c>
      <c r="Y55" s="73">
        <v>156.15</v>
      </c>
      <c r="Z55" s="74">
        <v>154.8935622731732</v>
      </c>
      <c r="AA55" s="44">
        <v>156.6456037438806</v>
      </c>
      <c r="AB55" s="44">
        <v>162.3241116145958</v>
      </c>
      <c r="AC55" s="73">
        <v>156.2097416110708</v>
      </c>
      <c r="AD55" s="75">
        <v>156.1635228013128</v>
      </c>
      <c r="AE55" s="74">
        <v>162.51</v>
      </c>
      <c r="AF55" s="44">
        <v>158.5811620902418</v>
      </c>
      <c r="AG55" s="44">
        <v>155.7708022881315</v>
      </c>
      <c r="AH55" s="73">
        <v>157.8381429857928</v>
      </c>
      <c r="AI55" s="75">
        <v>156.3243813465571</v>
      </c>
      <c r="AJ55" s="74">
        <v>156.6799218301848</v>
      </c>
      <c r="AK55" s="44">
        <v>158.6462454972858</v>
      </c>
      <c r="AL55" s="44">
        <v>158.01</v>
      </c>
      <c r="AM55" s="73">
        <v>157.9632277749605</v>
      </c>
      <c r="AN55" s="74">
        <v>156.9</v>
      </c>
      <c r="AO55" s="44">
        <v>157.6088677035235</v>
      </c>
      <c r="AP55" s="44">
        <v>156.267917787677</v>
      </c>
      <c r="AQ55" s="44">
        <v>156.4</v>
      </c>
      <c r="AR55" s="44">
        <v>156.8</v>
      </c>
      <c r="AS55" s="44">
        <v>153.7345057739167</v>
      </c>
      <c r="AT55" s="44">
        <v>157.9490435748869</v>
      </c>
      <c r="AU55" s="44">
        <v>160.64</v>
      </c>
      <c r="AV55" s="44">
        <v>155.71</v>
      </c>
      <c r="AW55" s="44">
        <v>156.5597739618527</v>
      </c>
      <c r="AX55" s="44">
        <v>161.3488140847542</v>
      </c>
      <c r="AY55" s="44">
        <v>159.9404363945785</v>
      </c>
      <c r="AZ55" s="44">
        <v>160.87</v>
      </c>
      <c r="BA55" s="44">
        <v>160.79</v>
      </c>
      <c r="BB55" s="44">
        <v>156.9898428546688</v>
      </c>
      <c r="BC55" s="44">
        <v>166.98</v>
      </c>
      <c r="BD55" s="44">
        <v>152.67</v>
      </c>
      <c r="BE55" s="44">
        <v>156.5707276565952</v>
      </c>
      <c r="BF55" s="44">
        <v>157.3034613834015</v>
      </c>
      <c r="BG55" s="44">
        <v>157.1195117422808</v>
      </c>
      <c r="BH55" s="44">
        <v>0.2195117422808153</v>
      </c>
      <c r="BI55" s="314">
        <v>0.001399055081458433</v>
      </c>
      <c r="BJ55" s="44">
        <v>155.832856171492</v>
      </c>
      <c r="BK55" s="44">
        <v>155.6541212164993</v>
      </c>
      <c r="BL55" s="44">
        <v>155.7201800450113</v>
      </c>
      <c r="BM55" s="44">
        <v>157.0534809479178</v>
      </c>
      <c r="BN55" s="44">
        <v>151.1266013774212</v>
      </c>
      <c r="BO55" s="44">
        <v>152.7850264534021</v>
      </c>
      <c r="BP55" s="44">
        <v>157.999022155889</v>
      </c>
      <c r="BQ55" s="44">
        <v>-2.640977844111035</v>
      </c>
      <c r="BR55" s="79">
        <v>-0.0164403501251932</v>
      </c>
      <c r="BS55" s="44">
        <v>152.4837835359008</v>
      </c>
      <c r="BT55" s="44">
        <v>-3.226216464099252</v>
      </c>
      <c r="BU55" s="79">
        <v>-0.02071939158756183</v>
      </c>
      <c r="BV55" s="44">
        <v>156.0054591341648</v>
      </c>
      <c r="BW55" s="44">
        <v>-5.16401712148479</v>
      </c>
      <c r="BX55" s="314">
        <v>-0.03269419684099839</v>
      </c>
      <c r="BY55" s="44">
        <v>161.2959013085836</v>
      </c>
      <c r="BZ55" s="44">
        <v>-0.05291277617055812</v>
      </c>
      <c r="CA55" s="314">
        <v>-0.0003279402855899753</v>
      </c>
      <c r="CB55" s="44">
        <v>159.4328358208955</v>
      </c>
      <c r="CC55" s="44">
        <v>-0.5076005736829927</v>
      </c>
      <c r="CD55" s="314">
        <v>-0.003173685061298225</v>
      </c>
      <c r="CE55" s="44">
        <v>155.0478582086836</v>
      </c>
      <c r="CF55" s="44">
        <f>CE55-AZ55</f>
        <v>-5.822141791316369</v>
      </c>
      <c r="CG55" s="314">
        <f>CF55/AZ55</f>
        <v>-0.03619159440117094</v>
      </c>
      <c r="CH55" s="44">
        <v>157.0897575546597</v>
      </c>
      <c r="CI55" s="44">
        <f>CH55-BA55</f>
        <v>-3.70024244534028</v>
      </c>
      <c r="CJ55" s="314">
        <f>CI55/BA55</f>
        <v>-0.02301288914323204</v>
      </c>
      <c r="CK55" s="44">
        <v>154.9628980621689</v>
      </c>
      <c r="CL55" s="44">
        <f>CK55-BB55</f>
        <v>-2.026944792499933</v>
      </c>
      <c r="CM55" s="314">
        <f>CL55/BB55</f>
        <v>-0.01291131168515373</v>
      </c>
      <c r="CN55" s="44">
        <v>156.6334667061374</v>
      </c>
      <c r="CO55" s="44">
        <f>CN55-BC55</f>
        <v>-10.34653329386259</v>
      </c>
      <c r="CP55" s="314">
        <f>CO55/BC55</f>
        <v>-0.06196270986862255</v>
      </c>
      <c r="CQ55" s="44">
        <v>152.4064661736913</v>
      </c>
      <c r="CR55" s="44">
        <f>CQ55-BD55</f>
        <v>-0.2635338263087021</v>
      </c>
      <c r="CS55" s="314">
        <f>CR55/BD55</f>
        <v>-0.001726166413235752</v>
      </c>
      <c r="CT55" s="44">
        <v>155.249347845007</v>
      </c>
      <c r="CU55" s="44">
        <f>CT55-BE55</f>
        <v>-1.321379811588145</v>
      </c>
      <c r="CV55" s="314">
        <f>CU55/BE55</f>
        <v>-0.008439507380244871</v>
      </c>
      <c r="CW55" s="44">
        <v>154.5840565497145</v>
      </c>
      <c r="CX55" s="44">
        <f>CW55-BF55</f>
        <v>-2.719404833687008</v>
      </c>
      <c r="CY55" s="314">
        <f>CX55/BF55</f>
        <v>-0.01728763505755861</v>
      </c>
      <c r="CZ55" s="44">
        <v>154.818248275758</v>
      </c>
      <c r="DA55" s="44">
        <f>CZ55-BG55</f>
        <v>-2.30126346652284</v>
      </c>
      <c r="DB55" s="462">
        <f>DA55/BG55</f>
        <v>-0.01464657979778823</v>
      </c>
    </row>
    <row r="56" ht="17" customHeight="1">
      <c r="A56" t="s" s="71">
        <v>111</v>
      </c>
      <c r="B56" s="461">
        <v>149.03</v>
      </c>
      <c r="C56" s="74">
        <v>147.4124361900114</v>
      </c>
      <c r="D56" s="44">
        <v>147.1881828995049</v>
      </c>
      <c r="E56" s="73">
        <v>148.7454617231538</v>
      </c>
      <c r="F56" s="75">
        <v>147.716395397332</v>
      </c>
      <c r="G56" s="74">
        <v>150.0123678809474</v>
      </c>
      <c r="H56" s="44">
        <v>153.5540328572608</v>
      </c>
      <c r="I56" s="44">
        <v>160.8502082435732</v>
      </c>
      <c r="J56" s="73">
        <v>152.3087131612667</v>
      </c>
      <c r="K56" s="75">
        <v>149.2095020935703</v>
      </c>
      <c r="L56" s="74">
        <v>163.3641404805915</v>
      </c>
      <c r="M56" s="44">
        <v>159.4539249146758</v>
      </c>
      <c r="N56" s="73">
        <v>152.772412372196</v>
      </c>
      <c r="O56" s="75">
        <v>156.3712614172288</v>
      </c>
      <c r="P56" s="75">
        <v>150.2299247760559</v>
      </c>
      <c r="Q56" s="74">
        <v>149.1903670586467</v>
      </c>
      <c r="R56" s="44">
        <v>148.4461660357426</v>
      </c>
      <c r="S56" s="73">
        <v>146.4697295287835</v>
      </c>
      <c r="T56" s="75">
        <v>147.8</v>
      </c>
      <c r="U56" s="75">
        <v>149.360458235950</v>
      </c>
      <c r="V56" s="74">
        <v>146.9489049668535</v>
      </c>
      <c r="W56" s="44">
        <v>146.7337114429994</v>
      </c>
      <c r="X56" s="44">
        <v>148.2771642879466</v>
      </c>
      <c r="Y56" s="73">
        <v>147.2496572281273</v>
      </c>
      <c r="Z56" s="74">
        <v>150.2854868374097</v>
      </c>
      <c r="AA56" s="44">
        <v>152.9546689201424</v>
      </c>
      <c r="AB56" s="44">
        <v>158.4971060462379</v>
      </c>
      <c r="AC56" s="73">
        <v>152.1078060602319</v>
      </c>
      <c r="AD56" s="75">
        <v>148.8155431585101</v>
      </c>
      <c r="AE56" s="74">
        <v>159.5</v>
      </c>
      <c r="AF56" s="44">
        <v>157.0595953739587</v>
      </c>
      <c r="AG56" s="44">
        <v>152.9403964728502</v>
      </c>
      <c r="AH56" s="73">
        <v>155.3000736779907</v>
      </c>
      <c r="AI56" s="75">
        <v>149.7601584633139</v>
      </c>
      <c r="AJ56" s="74">
        <v>150.7810713412663</v>
      </c>
      <c r="AK56" s="44">
        <v>147.6682686502282</v>
      </c>
      <c r="AL56" s="44">
        <v>148.2619213489926</v>
      </c>
      <c r="AM56" s="73">
        <v>149.4</v>
      </c>
      <c r="AN56" s="74">
        <v>149.4</v>
      </c>
      <c r="AO56" s="44">
        <v>147.419465292109</v>
      </c>
      <c r="AP56" s="44">
        <v>147.2402641519689</v>
      </c>
      <c r="AQ56" s="44">
        <v>148.9</v>
      </c>
      <c r="AR56" s="44">
        <v>147.8</v>
      </c>
      <c r="AS56" s="44">
        <v>150.4132870331596</v>
      </c>
      <c r="AT56" s="44">
        <v>156.3650455338113</v>
      </c>
      <c r="AU56" s="44">
        <v>158.6</v>
      </c>
      <c r="AV56" s="44">
        <v>153.13</v>
      </c>
      <c r="AW56" s="44">
        <v>149.4984791236532</v>
      </c>
      <c r="AX56" s="44">
        <v>159.7697368421053</v>
      </c>
      <c r="AY56" s="44">
        <v>159.7697368421053</v>
      </c>
      <c r="AZ56" s="44">
        <v>152.9</v>
      </c>
      <c r="BA56" s="44">
        <v>155.8</v>
      </c>
      <c r="BB56" s="44">
        <v>150.3695350962938</v>
      </c>
      <c r="BC56" s="44">
        <v>153.1</v>
      </c>
      <c r="BD56" s="44">
        <v>148.1</v>
      </c>
      <c r="BE56" s="44">
        <v>147.2387974611379</v>
      </c>
      <c r="BF56" s="44">
        <v>148.8246670872124</v>
      </c>
      <c r="BG56" s="44">
        <v>149.8826386194601</v>
      </c>
      <c r="BH56" s="44">
        <v>0.48263861946009</v>
      </c>
      <c r="BI56" s="314">
        <v>0.003230512847791855</v>
      </c>
      <c r="BJ56" s="44">
        <v>149.4413670077927</v>
      </c>
      <c r="BK56" s="44">
        <v>148.2124859192506</v>
      </c>
      <c r="BL56" s="44">
        <v>149.1203147197028</v>
      </c>
      <c r="BM56" s="44">
        <v>148.9570386642387</v>
      </c>
      <c r="BN56" s="44">
        <v>149.953102760706</v>
      </c>
      <c r="BO56" s="44">
        <v>152.0685434516524</v>
      </c>
      <c r="BP56" s="44">
        <v>155.7433597792342</v>
      </c>
      <c r="BQ56" s="44">
        <v>-2.856640220765769</v>
      </c>
      <c r="BR56" s="79">
        <v>-0.01801160290520661</v>
      </c>
      <c r="BS56" s="44">
        <v>151.3446787309118</v>
      </c>
      <c r="BT56" s="44">
        <v>-1.7853212690882</v>
      </c>
      <c r="BU56" s="79">
        <v>-0.01165886024350683</v>
      </c>
      <c r="BV56" s="44">
        <v>149.7720534481358</v>
      </c>
      <c r="BW56" s="44">
        <v>-4.296502082158895</v>
      </c>
      <c r="BX56" s="314">
        <v>-0.02747738196533089</v>
      </c>
      <c r="BY56" s="44">
        <v>159.3701500258665</v>
      </c>
      <c r="BZ56" s="44">
        <v>-0.3995868162387239</v>
      </c>
      <c r="CA56" s="314">
        <v>-0.002501016926839038</v>
      </c>
      <c r="CB56" s="44">
        <v>158.2711345679398</v>
      </c>
      <c r="CC56" s="44">
        <v>-1.498602274165478</v>
      </c>
      <c r="CD56" s="314">
        <v>-0.009379763050160701</v>
      </c>
      <c r="CE56" s="44">
        <v>152.6893340022899</v>
      </c>
      <c r="CF56" s="44">
        <f>CE56-AZ56</f>
        <v>-0.2106659977101231</v>
      </c>
      <c r="CG56" s="314">
        <f>CF56/AZ56</f>
        <v>-0.001377802470308195</v>
      </c>
      <c r="CH56" s="44">
        <v>155.4285551811888</v>
      </c>
      <c r="CI56" s="44">
        <f>CH56-BA56</f>
        <v>-0.3714448188112556</v>
      </c>
      <c r="CJ56" s="314">
        <f>CI56/BA56</f>
        <v>-0.002384113086079946</v>
      </c>
      <c r="CK56" s="44">
        <v>150.6290208984413</v>
      </c>
      <c r="CL56" s="44">
        <f>CK56-BB56</f>
        <v>0.2594858021474522</v>
      </c>
      <c r="CM56" s="314">
        <f>CL56/BB56</f>
        <v>0.00172565408266563</v>
      </c>
      <c r="CN56" s="44">
        <v>151.6643180866055</v>
      </c>
      <c r="CO56" s="44">
        <f>CN56-BC56</f>
        <v>-1.435681913394518</v>
      </c>
      <c r="CP56" s="314">
        <f>CO56/BC56</f>
        <v>-0.009377412889578825</v>
      </c>
      <c r="CQ56" s="44">
        <v>148.0163782987541</v>
      </c>
      <c r="CR56" s="44">
        <f>CQ56-BD56</f>
        <v>-0.08362170124584622</v>
      </c>
      <c r="CS56" s="314">
        <f>CR56/BD56</f>
        <v>-0.0005646299881556127</v>
      </c>
      <c r="CT56" s="44">
        <v>147.0386282934102</v>
      </c>
      <c r="CU56" s="44">
        <f>CT56-BE56</f>
        <v>-0.2001691677277222</v>
      </c>
      <c r="CV56" s="314">
        <f>CU56/BE56</f>
        <v>-0.001359486569975245</v>
      </c>
      <c r="CW56" s="44">
        <v>148.4081239395309</v>
      </c>
      <c r="CX56" s="44">
        <f>CW56-BF56</f>
        <v>-0.4165431476815229</v>
      </c>
      <c r="CY56" s="314">
        <f>CX56/BF56</f>
        <v>-0.002798885129959172</v>
      </c>
      <c r="CZ56" s="44">
        <v>149.8835959757261</v>
      </c>
      <c r="DA56" s="44">
        <f>CZ56-BG56</f>
        <v>0.0009573562660420976</v>
      </c>
      <c r="DB56" s="462">
        <f>DA56/BG56</f>
        <v>6.387372646092439e-06</v>
      </c>
    </row>
    <row r="57" ht="17" customHeight="1">
      <c r="A57" t="s" s="71">
        <v>112</v>
      </c>
      <c r="B57" s="461">
        <v>166.04</v>
      </c>
      <c r="C57" s="74">
        <v>166.5263290544682</v>
      </c>
      <c r="D57" s="44">
        <v>165.4525569217512</v>
      </c>
      <c r="E57" s="73">
        <v>163.0167962562124</v>
      </c>
      <c r="F57" s="75">
        <v>165.4183235695507</v>
      </c>
      <c r="G57" s="74">
        <v>169.3984306887533</v>
      </c>
      <c r="H57" s="44">
        <v>198.9773557341125</v>
      </c>
      <c r="I57" s="44">
        <v>223.7719830200121</v>
      </c>
      <c r="J57" s="73">
        <v>180.9388507692773</v>
      </c>
      <c r="K57" s="75">
        <v>166.5820799357326</v>
      </c>
      <c r="L57" s="74">
        <v>215.3014789533561</v>
      </c>
      <c r="M57" s="44">
        <v>194.1049604601006</v>
      </c>
      <c r="N57" s="73">
        <v>187.4007936507936</v>
      </c>
      <c r="O57" s="75">
        <v>194.568626142657</v>
      </c>
      <c r="P57" s="75">
        <v>167.5014868813622</v>
      </c>
      <c r="Q57" s="74">
        <v>167.0542762619149</v>
      </c>
      <c r="R57" s="44">
        <v>170.6887993459472</v>
      </c>
      <c r="S57" s="73">
        <v>174.1027819683597</v>
      </c>
      <c r="T57" s="75">
        <v>171.68</v>
      </c>
      <c r="U57" s="75">
        <v>169.3757105724747</v>
      </c>
      <c r="V57" s="74">
        <v>166.4067594771612</v>
      </c>
      <c r="W57" s="44">
        <v>165.8731986997363</v>
      </c>
      <c r="X57" s="44">
        <v>162.8413469592897</v>
      </c>
      <c r="Y57" s="73">
        <v>165.217841138598</v>
      </c>
      <c r="Z57" s="74">
        <v>174.9287298067786</v>
      </c>
      <c r="AA57" s="44">
        <v>198.9908546199937</v>
      </c>
      <c r="AB57" s="44">
        <v>202.7826086956522</v>
      </c>
      <c r="AC57" s="73">
        <v>181.6784149914426</v>
      </c>
      <c r="AD57" s="75">
        <v>166.3563477604873</v>
      </c>
      <c r="AE57" s="74">
        <v>198.2</v>
      </c>
      <c r="AF57" s="44">
        <v>194.8558067030397</v>
      </c>
      <c r="AG57" s="44">
        <v>191.1679256246368</v>
      </c>
      <c r="AH57" s="73">
        <v>193.6177435781374</v>
      </c>
      <c r="AI57" s="75">
        <v>166.8312801010943</v>
      </c>
      <c r="AJ57" s="74">
        <v>166.2596599690881</v>
      </c>
      <c r="AK57" s="44">
        <v>170.1262949142812</v>
      </c>
      <c r="AL57" s="44">
        <v>166.3326446280992</v>
      </c>
      <c r="AM57" s="73">
        <v>166.932</v>
      </c>
      <c r="AN57" s="74">
        <v>167.2</v>
      </c>
      <c r="AO57" s="44">
        <v>167.6610890036827</v>
      </c>
      <c r="AP57" s="44">
        <v>165.5876743952625</v>
      </c>
      <c r="AQ57" s="44">
        <v>165.9</v>
      </c>
      <c r="AR57" s="44">
        <v>166.5</v>
      </c>
      <c r="AS57" s="44">
        <v>173.6000472059952</v>
      </c>
      <c r="AT57" s="44">
        <v>171.4285714285714</v>
      </c>
      <c r="AU57" s="44">
        <v>176.1</v>
      </c>
      <c r="AV57" s="44">
        <v>173.44</v>
      </c>
      <c r="AW57" s="44">
        <v>166.8796705912146</v>
      </c>
      <c r="AX57" s="44">
        <v>173.4665556480711</v>
      </c>
      <c r="AY57" s="44">
        <v>173.4665556480711</v>
      </c>
      <c r="AZ57" s="44">
        <v>186</v>
      </c>
      <c r="BA57" s="44">
        <v>184.2</v>
      </c>
      <c r="BB57" s="44">
        <v>167.6712005150513</v>
      </c>
      <c r="BC57" s="44">
        <v>185.7</v>
      </c>
      <c r="BD57" s="44">
        <v>156.2</v>
      </c>
      <c r="BE57" s="44">
        <v>165.874263979812</v>
      </c>
      <c r="BF57" s="44">
        <v>165.8287031640569</v>
      </c>
      <c r="BG57" s="44">
        <v>166.9129234005052</v>
      </c>
      <c r="BH57" s="44">
        <v>-0.2870765994948101</v>
      </c>
      <c r="BI57" s="314">
        <v>-0.001716965307983265</v>
      </c>
      <c r="BJ57" s="44">
        <v>165.2038477362224</v>
      </c>
      <c r="BK57" s="44">
        <v>166.3924218079512</v>
      </c>
      <c r="BL57" s="44">
        <v>162.1976843725411</v>
      </c>
      <c r="BM57" s="44">
        <v>164.8595595544996</v>
      </c>
      <c r="BN57" s="44">
        <v>172.7517127742607</v>
      </c>
      <c r="BO57" s="44">
        <v>170.938999314599</v>
      </c>
      <c r="BP57" s="44">
        <v>178.3006535947712</v>
      </c>
      <c r="BQ57" s="44">
        <v>2.200653594771239</v>
      </c>
      <c r="BR57" s="79">
        <v>0.0124966132582126</v>
      </c>
      <c r="BS57" s="44">
        <v>173.1049401792415</v>
      </c>
      <c r="BT57" s="44">
        <v>-0.3350598207584596</v>
      </c>
      <c r="BU57" s="79">
        <v>-0.001931848597546469</v>
      </c>
      <c r="BV57" s="44">
        <v>165.235011850604</v>
      </c>
      <c r="BW57" s="44">
        <v>-0.4895721139723719</v>
      </c>
      <c r="BX57" s="314">
        <v>-0.002855837331505517</v>
      </c>
      <c r="BY57" s="44">
        <v>176.3062307907236</v>
      </c>
      <c r="BZ57" s="44">
        <v>2.839675142652595</v>
      </c>
      <c r="CA57" s="314">
        <v>0.01637015926236368</v>
      </c>
      <c r="CB57" s="44">
        <v>191.8789808917197</v>
      </c>
      <c r="CC57" s="44">
        <v>18.4124252436487</v>
      </c>
      <c r="CD57" s="314">
        <v>0.106143949044586</v>
      </c>
      <c r="CE57" s="44">
        <v>169.3089519176476</v>
      </c>
      <c r="CF57" s="44">
        <f>CE57-AZ57</f>
        <v>-16.69104808235244</v>
      </c>
      <c r="CG57" s="314">
        <f>CF57/AZ57</f>
        <v>-0.08973681764705611</v>
      </c>
      <c r="CH57" s="44">
        <v>171.225500753823</v>
      </c>
      <c r="CI57" s="44">
        <f>CH57-BA57</f>
        <v>-12.97449924617703</v>
      </c>
      <c r="CJ57" s="314">
        <f>CI57/BA57</f>
        <v>-0.07043702088043992</v>
      </c>
      <c r="CK57" s="44">
        <v>165.5527021650444</v>
      </c>
      <c r="CL57" s="44">
        <f>CK57-BB57</f>
        <v>-2.118498350006888</v>
      </c>
      <c r="CM57" s="314">
        <f>CL57/BB57</f>
        <v>-0.01263483736920413</v>
      </c>
      <c r="CN57" s="44">
        <v>165.696878422782</v>
      </c>
      <c r="CO57" s="44">
        <f>CN57-BC57</f>
        <v>-20.00312157721794</v>
      </c>
      <c r="CP57" s="314">
        <f>CO57/BC57</f>
        <v>-0.1077174021390304</v>
      </c>
      <c r="CQ57" s="44">
        <v>159.9934159088103</v>
      </c>
      <c r="CR57" s="44">
        <f>CQ57-BD57</f>
        <v>3.793415908810346</v>
      </c>
      <c r="CS57" s="314">
        <f>CR57/BD57</f>
        <v>0.0242856332190163</v>
      </c>
      <c r="CT57" s="44">
        <v>166.7836074946077</v>
      </c>
      <c r="CU57" s="44">
        <f>CT57-BE57</f>
        <v>0.9093435147956939</v>
      </c>
      <c r="CV57" s="314">
        <f>CU57/BE57</f>
        <v>0.00548212539412604</v>
      </c>
      <c r="CW57" s="44">
        <v>164.2351106821741</v>
      </c>
      <c r="CX57" s="44">
        <f>CW57-BF57</f>
        <v>-1.59359248188278</v>
      </c>
      <c r="CY57" s="314">
        <f>CX57/BF57</f>
        <v>-0.009609871219376384</v>
      </c>
      <c r="CZ57" s="44">
        <v>164.9627822868918</v>
      </c>
      <c r="DA57" s="44">
        <f>CZ57-BG57</f>
        <v>-1.950141113613398</v>
      </c>
      <c r="DB57" s="462">
        <f>DA57/BG57</f>
        <v>-0.01168358371468974</v>
      </c>
    </row>
    <row r="58" ht="17" customHeight="1">
      <c r="A58" t="s" s="71">
        <v>155</v>
      </c>
      <c r="B58" s="461"/>
      <c r="C58" s="74">
        <v>164.6516517730783</v>
      </c>
      <c r="D58" s="44">
        <v>164.0440240130981</v>
      </c>
      <c r="E58" s="73">
        <v>165.9240150093809</v>
      </c>
      <c r="F58" s="75">
        <v>164.7824382595061</v>
      </c>
      <c r="G58" s="74">
        <v>169.6770662287904</v>
      </c>
      <c r="H58" s="44">
        <v>166.1872095596371</v>
      </c>
      <c r="I58" s="44">
        <v>167.6646706586826</v>
      </c>
      <c r="J58" s="73">
        <v>168.6477505112474</v>
      </c>
      <c r="K58" s="75">
        <v>165.5439859990179</v>
      </c>
      <c r="L58" s="74">
        <v>186.9918699186992</v>
      </c>
      <c r="M58" s="44">
        <v>182.6086956521739</v>
      </c>
      <c r="N58" s="73">
        <v>165.2892561983471</v>
      </c>
      <c r="O58" s="75">
        <v>166.1654135338346</v>
      </c>
      <c r="P58" s="75">
        <v>165.582998005735</v>
      </c>
      <c r="Q58" s="74">
        <v>166.3227088588244</v>
      </c>
      <c r="R58" s="44">
        <v>161.8</v>
      </c>
      <c r="S58" s="73">
        <v>180.66</v>
      </c>
      <c r="T58" s="75">
        <v>163.84</v>
      </c>
      <c r="U58" s="75">
        <v>164.8872026033507</v>
      </c>
      <c r="V58" s="74">
        <v>164.811260396673</v>
      </c>
      <c r="W58" s="44">
        <v>164.2942464662552</v>
      </c>
      <c r="X58" s="44">
        <v>166.320428076802</v>
      </c>
      <c r="Y58" s="73">
        <v>165.0398842179664</v>
      </c>
      <c r="Z58" s="74">
        <v>165.5212280814439</v>
      </c>
      <c r="AA58" s="44">
        <v>167.0878966582421</v>
      </c>
      <c r="AB58" s="44">
        <v>170.4545454545455</v>
      </c>
      <c r="AC58" s="73">
        <v>165.8341138515974</v>
      </c>
      <c r="AD58" s="75">
        <v>165.2339776195321</v>
      </c>
      <c r="AE58" s="74">
        <v>188.1188118811881</v>
      </c>
      <c r="AF58" s="44">
        <v>181.8181818181818</v>
      </c>
      <c r="AG58" s="44">
        <v>167.4259681093394</v>
      </c>
      <c r="AH58" s="73">
        <v>168.8672689367617</v>
      </c>
      <c r="AI58" s="75">
        <v>165.3622512819255</v>
      </c>
      <c r="AJ58" s="75">
        <v>165.715493553160</v>
      </c>
      <c r="AK58" s="74">
        <v>161.6</v>
      </c>
      <c r="AL58" s="44">
        <v>165.5461805712223</v>
      </c>
      <c r="AM58" s="73">
        <v>164.2282828644593</v>
      </c>
      <c r="AN58" s="74">
        <v>164.9</v>
      </c>
      <c r="AO58" s="44">
        <v>164.6866210486545</v>
      </c>
      <c r="AP58" s="44">
        <v>165.3161290322581</v>
      </c>
      <c r="AQ58" s="44">
        <v>164.1</v>
      </c>
      <c r="AR58" s="44">
        <v>164.7189529227471</v>
      </c>
      <c r="AS58" s="44">
        <v>164.4998194293969</v>
      </c>
      <c r="AT58" s="44">
        <v>165.9399224806201</v>
      </c>
      <c r="AU58" s="44">
        <v>169.811320754717</v>
      </c>
      <c r="AV58" s="44">
        <v>164.8372625751646</v>
      </c>
      <c r="AW58" s="44">
        <v>164.7493339379159</v>
      </c>
      <c r="AX58" s="44">
        <v>184.2105263157895</v>
      </c>
      <c r="AY58" s="44">
        <v>180.4878048780488</v>
      </c>
      <c r="AZ58" s="44">
        <v>184.2655514898066</v>
      </c>
      <c r="BA58" s="44">
        <v>184.0796019900498</v>
      </c>
      <c r="BB58" s="44">
        <v>165.700080400839</v>
      </c>
      <c r="BC58" s="44">
        <v>0</v>
      </c>
      <c r="BD58" s="44">
        <v>163.1914526968809</v>
      </c>
      <c r="BE58" s="44">
        <v>166.0662290874994</v>
      </c>
      <c r="BF58" s="44">
        <v>164.9703998053686</v>
      </c>
      <c r="BG58" s="44">
        <v>165.4337662049369</v>
      </c>
      <c r="BH58" s="44">
        <v>0.5337662049369385</v>
      </c>
      <c r="BI58" s="314">
        <v>0.003236908459290033</v>
      </c>
      <c r="BJ58" s="44">
        <v>164.4444444444444</v>
      </c>
      <c r="BK58" s="44">
        <v>166.4057861499433</v>
      </c>
      <c r="BL58" s="44">
        <v>167.1781382434605</v>
      </c>
      <c r="BM58" s="44">
        <v>165.7340700846331</v>
      </c>
      <c r="BN58" s="44">
        <v>165.2117451843301</v>
      </c>
      <c r="BO58" s="44">
        <v>163.0617795622329</v>
      </c>
      <c r="BP58" s="44">
        <v>161.2903225806452</v>
      </c>
      <c r="BQ58" s="44">
        <v>-8.520998174071821</v>
      </c>
      <c r="BR58" s="79">
        <v>-0.05017921146953406</v>
      </c>
      <c r="BS58" s="44">
        <v>164.4067796610169</v>
      </c>
      <c r="BT58" s="44">
        <v>-0.4304829141476887</v>
      </c>
      <c r="BU58" s="79">
        <v>-0.00261156311032156</v>
      </c>
      <c r="BV58" s="44">
        <v>165.3547293021843</v>
      </c>
      <c r="BW58" s="44">
        <v>-2.878142918387283</v>
      </c>
      <c r="BX58" s="314">
        <v>-0.0173444875432156</v>
      </c>
      <c r="BY58" s="44">
        <v>192.5133689839572</v>
      </c>
      <c r="BZ58" s="44">
        <v>8.302842668167727</v>
      </c>
      <c r="CA58" s="314">
        <v>0.04507257448433909</v>
      </c>
      <c r="CB58" s="44">
        <v>143.4977578475336</v>
      </c>
      <c r="CC58" s="44">
        <v>-36.99004703051517</v>
      </c>
      <c r="CD58" s="314">
        <v>-0.2049448551690705</v>
      </c>
      <c r="CE58" s="44">
        <v>154.4429627833677</v>
      </c>
      <c r="CF58" s="44">
        <f>CE58-AZ58</f>
        <v>-29.82258870643892</v>
      </c>
      <c r="CG58" s="314">
        <f>CF58/AZ58</f>
        <v>-0.1618457083557948</v>
      </c>
      <c r="CH58" s="44">
        <v>154.9832544173692</v>
      </c>
      <c r="CI58" s="44">
        <f>CH58-BA58</f>
        <v>-29.09634757268054</v>
      </c>
      <c r="CJ58" s="314">
        <f>CI58/BA58</f>
        <v>-0.1580639422191565</v>
      </c>
      <c r="CK58" s="44">
        <v>164.3304401382346</v>
      </c>
      <c r="CL58" s="44">
        <f>CK58-BB58</f>
        <v>-1.369640262604321</v>
      </c>
      <c r="CM58" s="314">
        <f>CL58/BB58</f>
        <v>-0.008265779106993035</v>
      </c>
      <c r="CN58" s="44">
        <v>161.4186732523839</v>
      </c>
      <c r="CO58" s="44">
        <f>CN58-BC58</f>
        <v>161.4186732523839</v>
      </c>
      <c r="CP58" s="314">
        <f>CO58/BC58</f>
      </c>
      <c r="CQ58" s="44">
        <v>158.5608081266671</v>
      </c>
      <c r="CR58" s="44">
        <f>CQ58-BD58</f>
        <v>-4.63064457021386</v>
      </c>
      <c r="CS58" s="314">
        <f>CR58/BD58</f>
        <v>-0.02837553372856497</v>
      </c>
      <c r="CT58" s="44">
        <v>158.8796378627435</v>
      </c>
      <c r="CU58" s="44">
        <f>CT58-BE58</f>
        <v>-7.186591224755887</v>
      </c>
      <c r="CV58" s="314">
        <f>CU58/BE58</f>
        <v>-0.04327545259650179</v>
      </c>
      <c r="CW58" s="44">
        <v>159.4309799789252</v>
      </c>
      <c r="CX58" s="44">
        <f>CW58-BF58</f>
        <v>-5.539419826443407</v>
      </c>
      <c r="CY58" s="314">
        <f>CX58/BF58</f>
        <v>-0.03357826514925581</v>
      </c>
      <c r="CZ58" s="44">
        <v>162.4013774314223</v>
      </c>
      <c r="DA58" s="44">
        <f>CZ58-BG58</f>
        <v>-3.032388773514668</v>
      </c>
      <c r="DB58" s="462">
        <f>DA58/BG58</f>
        <v>-0.01832992649008661</v>
      </c>
    </row>
    <row r="59" ht="17" customHeight="1">
      <c r="A59" t="s" s="71">
        <v>196</v>
      </c>
      <c r="B59" s="461"/>
      <c r="C59" s="74"/>
      <c r="D59" s="44"/>
      <c r="E59" s="73"/>
      <c r="F59" s="75"/>
      <c r="G59" s="74"/>
      <c r="H59" s="44"/>
      <c r="I59" s="44"/>
      <c r="J59" s="73"/>
      <c r="K59" s="75">
        <v>0</v>
      </c>
      <c r="L59" s="74"/>
      <c r="M59" s="44"/>
      <c r="N59" s="73"/>
      <c r="O59" s="75"/>
      <c r="P59" s="75">
        <v>0</v>
      </c>
      <c r="Q59" s="74"/>
      <c r="R59" s="44"/>
      <c r="S59" s="73"/>
      <c r="T59" s="75"/>
      <c r="U59" s="75">
        <v>0</v>
      </c>
      <c r="V59" s="74"/>
      <c r="W59" s="44"/>
      <c r="X59" s="44"/>
      <c r="Y59" s="73"/>
      <c r="Z59" s="74"/>
      <c r="AA59" s="44"/>
      <c r="AB59" s="44"/>
      <c r="AC59" s="73"/>
      <c r="AD59" s="75">
        <v>0</v>
      </c>
      <c r="AE59" s="74"/>
      <c r="AF59" s="44"/>
      <c r="AG59" s="44"/>
      <c r="AH59" s="73"/>
      <c r="AI59" s="75">
        <v>0</v>
      </c>
      <c r="AJ59" s="74"/>
      <c r="AK59" s="44"/>
      <c r="AL59" s="24"/>
      <c r="AM59" s="73">
        <v>0</v>
      </c>
      <c r="AN59" s="23"/>
      <c r="AO59" s="44">
        <v>0</v>
      </c>
      <c r="AP59" s="44"/>
      <c r="AQ59" s="44">
        <v>0</v>
      </c>
      <c r="AR59" s="44">
        <v>0</v>
      </c>
      <c r="AS59" s="44"/>
      <c r="AT59" s="44"/>
      <c r="AU59" s="44"/>
      <c r="AV59" s="44"/>
      <c r="AW59" s="44">
        <v>0</v>
      </c>
      <c r="AX59" s="44"/>
      <c r="AY59" s="44"/>
      <c r="AZ59" s="44"/>
      <c r="BA59" s="44"/>
      <c r="BB59" s="44">
        <v>0</v>
      </c>
      <c r="BC59" s="44"/>
      <c r="BD59" s="44"/>
      <c r="BE59" s="44"/>
      <c r="BF59" s="44"/>
      <c r="BG59" s="24"/>
      <c r="BH59" s="44">
        <v>0</v>
      </c>
      <c r="BI59" s="314"/>
      <c r="BJ59" s="24"/>
      <c r="BK59" s="24"/>
      <c r="BL59" s="24"/>
      <c r="BM59" s="24"/>
      <c r="BN59" s="24"/>
      <c r="BO59" s="44"/>
      <c r="BP59" s="44"/>
      <c r="BQ59" s="44">
        <v>0</v>
      </c>
      <c r="BR59" s="79"/>
      <c r="BS59" s="44"/>
      <c r="BT59" s="44">
        <v>0</v>
      </c>
      <c r="BU59" s="79"/>
      <c r="BV59" s="44"/>
      <c r="BW59" s="24"/>
      <c r="BX59" s="314"/>
      <c r="BY59" s="44"/>
      <c r="BZ59" s="44">
        <v>0</v>
      </c>
      <c r="CA59" s="314"/>
      <c r="CB59" s="44"/>
      <c r="CC59" s="44">
        <v>0</v>
      </c>
      <c r="CD59" s="314"/>
      <c r="CE59" s="44"/>
      <c r="CF59" s="44">
        <f>CE59-AZ59</f>
        <v>0</v>
      </c>
      <c r="CG59" s="314">
        <f>CF59/AZ59</f>
      </c>
      <c r="CH59" s="44"/>
      <c r="CI59" s="44">
        <f>CH59-BA59</f>
        <v>0</v>
      </c>
      <c r="CJ59" s="314">
        <f>CI59/BA59</f>
      </c>
      <c r="CK59" s="44"/>
      <c r="CL59" s="44">
        <f>CK59-BB59</f>
        <v>0</v>
      </c>
      <c r="CM59" s="314">
        <f>CL59/BB59</f>
      </c>
      <c r="CN59" s="44"/>
      <c r="CO59" s="44">
        <f>CN59-BC59</f>
        <v>0</v>
      </c>
      <c r="CP59" s="314">
        <f>CO59/BC59</f>
      </c>
      <c r="CQ59" s="44"/>
      <c r="CR59" s="44">
        <f>CQ59-BD59</f>
        <v>0</v>
      </c>
      <c r="CS59" s="314">
        <f>CR59/BD59</f>
      </c>
      <c r="CT59" s="44"/>
      <c r="CU59" s="44">
        <f>CT59-BE59</f>
        <v>0</v>
      </c>
      <c r="CV59" s="314">
        <f>CU59/BE59</f>
      </c>
      <c r="CW59" s="44"/>
      <c r="CX59" s="44">
        <f>CW59-BF59</f>
        <v>0</v>
      </c>
      <c r="CY59" s="314">
        <f>CX59/BF59</f>
      </c>
      <c r="CZ59" s="44"/>
      <c r="DA59" s="44">
        <f>CZ59-BG59</f>
        <v>0</v>
      </c>
      <c r="DB59" s="462">
        <f>DA59/BG59</f>
      </c>
    </row>
    <row r="60" ht="17" customHeight="1">
      <c r="A60" t="s" s="71">
        <v>156</v>
      </c>
      <c r="B60" s="461"/>
      <c r="C60" s="74">
        <v>291.1764705882353</v>
      </c>
      <c r="D60" s="44">
        <v>223.0215827338129</v>
      </c>
      <c r="E60" s="73">
        <v>197.4789915966387</v>
      </c>
      <c r="F60" s="75">
        <v>242.9906542056075</v>
      </c>
      <c r="G60" s="74">
        <v>231.3432835820896</v>
      </c>
      <c r="H60" s="44">
        <v>236.1111111111111</v>
      </c>
      <c r="I60" s="44"/>
      <c r="J60" s="73">
        <v>233.0097087378641</v>
      </c>
      <c r="K60" s="75">
        <v>241.2610883606951</v>
      </c>
      <c r="L60" s="74"/>
      <c r="M60" s="44"/>
      <c r="N60" s="73"/>
      <c r="O60" s="75"/>
      <c r="P60" s="75">
        <v>241.2610883606951</v>
      </c>
      <c r="Q60" s="74"/>
      <c r="R60" s="44"/>
      <c r="S60" s="73"/>
      <c r="T60" s="75"/>
      <c r="U60" s="75">
        <v>223.1445916166139</v>
      </c>
      <c r="V60" s="74"/>
      <c r="W60" s="44"/>
      <c r="X60" s="44"/>
      <c r="Y60" s="73"/>
      <c r="Z60" s="74"/>
      <c r="AA60" s="44"/>
      <c r="AB60" s="44"/>
      <c r="AC60" s="73"/>
      <c r="AD60" s="75">
        <v>0</v>
      </c>
      <c r="AE60" s="74"/>
      <c r="AF60" s="44"/>
      <c r="AG60" s="44"/>
      <c r="AH60" s="73"/>
      <c r="AI60" s="75">
        <v>0</v>
      </c>
      <c r="AJ60" s="74"/>
      <c r="AK60" s="44"/>
      <c r="AL60" s="44"/>
      <c r="AM60" s="73">
        <v>0</v>
      </c>
      <c r="AN60" s="23"/>
      <c r="AO60" s="44">
        <v>0</v>
      </c>
      <c r="AP60" s="44"/>
      <c r="AQ60" s="44">
        <v>0</v>
      </c>
      <c r="AR60" s="44">
        <v>0</v>
      </c>
      <c r="AS60" s="44"/>
      <c r="AT60" s="44"/>
      <c r="AU60" s="44"/>
      <c r="AV60" s="44"/>
      <c r="AW60" s="44">
        <v>0</v>
      </c>
      <c r="AX60" s="44"/>
      <c r="AY60" s="44"/>
      <c r="AZ60" s="44"/>
      <c r="BA60" s="44"/>
      <c r="BB60" s="44">
        <v>0</v>
      </c>
      <c r="BC60" s="44"/>
      <c r="BD60" s="44"/>
      <c r="BE60" s="44"/>
      <c r="BF60" s="44"/>
      <c r="BG60" s="24"/>
      <c r="BH60" s="44">
        <v>0</v>
      </c>
      <c r="BI60" s="314"/>
      <c r="BJ60" s="24"/>
      <c r="BK60" s="24"/>
      <c r="BL60" s="24"/>
      <c r="BM60" s="24"/>
      <c r="BN60" s="24"/>
      <c r="BO60" s="44"/>
      <c r="BP60" s="44"/>
      <c r="BQ60" s="44">
        <v>0</v>
      </c>
      <c r="BR60" s="79"/>
      <c r="BS60" s="44"/>
      <c r="BT60" s="44">
        <v>0</v>
      </c>
      <c r="BU60" s="79"/>
      <c r="BV60" s="44"/>
      <c r="BW60" s="24"/>
      <c r="BX60" s="314"/>
      <c r="BY60" s="44"/>
      <c r="BZ60" s="44">
        <v>0</v>
      </c>
      <c r="CA60" s="314"/>
      <c r="CB60" s="44"/>
      <c r="CC60" s="44">
        <v>0</v>
      </c>
      <c r="CD60" s="314"/>
      <c r="CE60" s="44"/>
      <c r="CF60" s="44">
        <f>CE60-AZ60</f>
        <v>0</v>
      </c>
      <c r="CG60" s="314">
        <f>CF60/AZ60</f>
      </c>
      <c r="CH60" s="44"/>
      <c r="CI60" s="44">
        <f>CH60-BA60</f>
        <v>0</v>
      </c>
      <c r="CJ60" s="314">
        <f>CI60/BA60</f>
      </c>
      <c r="CK60" s="44"/>
      <c r="CL60" s="44">
        <f>CK60-BB60</f>
        <v>0</v>
      </c>
      <c r="CM60" s="314">
        <f>CL60/BB60</f>
      </c>
      <c r="CN60" s="44"/>
      <c r="CO60" s="44">
        <f>CN60-BC60</f>
        <v>0</v>
      </c>
      <c r="CP60" s="314">
        <f>CO60/BC60</f>
      </c>
      <c r="CQ60" s="44"/>
      <c r="CR60" s="44">
        <f>CQ60-BD60</f>
        <v>0</v>
      </c>
      <c r="CS60" s="314">
        <f>CR60/BD60</f>
      </c>
      <c r="CT60" s="44"/>
      <c r="CU60" s="44">
        <f>CT60-BE60</f>
        <v>0</v>
      </c>
      <c r="CV60" s="314">
        <f>CU60/BE60</f>
      </c>
      <c r="CW60" s="44"/>
      <c r="CX60" s="44">
        <f>CW60-BF60</f>
        <v>0</v>
      </c>
      <c r="CY60" s="314">
        <f>CX60/BF60</f>
      </c>
      <c r="CZ60" s="44"/>
      <c r="DA60" s="44">
        <f>CZ60-BG60</f>
        <v>0</v>
      </c>
      <c r="DB60" s="462">
        <f>DA60/BG60</f>
      </c>
    </row>
    <row r="61" ht="17" customHeight="1">
      <c r="A61" t="s" s="71">
        <v>141</v>
      </c>
      <c r="B61" s="461"/>
      <c r="C61" s="74"/>
      <c r="D61" s="44"/>
      <c r="E61" s="73"/>
      <c r="F61" s="75"/>
      <c r="G61" s="74"/>
      <c r="H61" s="44"/>
      <c r="I61" s="44"/>
      <c r="J61" s="73"/>
      <c r="K61" s="75">
        <v>0</v>
      </c>
      <c r="L61" s="74"/>
      <c r="M61" s="44"/>
      <c r="N61" s="73"/>
      <c r="O61" s="75"/>
      <c r="P61" s="75">
        <v>0</v>
      </c>
      <c r="Q61" s="74"/>
      <c r="R61" s="44"/>
      <c r="S61" s="73"/>
      <c r="T61" s="75"/>
      <c r="U61" s="75">
        <v>0</v>
      </c>
      <c r="V61" s="74"/>
      <c r="W61" s="44"/>
      <c r="X61" s="44"/>
      <c r="Y61" s="73"/>
      <c r="Z61" s="74"/>
      <c r="AA61" s="44"/>
      <c r="AB61" s="44"/>
      <c r="AC61" s="73"/>
      <c r="AD61" s="75">
        <v>0</v>
      </c>
      <c r="AE61" s="74"/>
      <c r="AF61" s="44"/>
      <c r="AG61" s="44"/>
      <c r="AH61" s="73"/>
      <c r="AI61" s="75">
        <v>0</v>
      </c>
      <c r="AJ61" s="74"/>
      <c r="AK61" s="44"/>
      <c r="AL61" s="44"/>
      <c r="AM61" s="73">
        <v>0</v>
      </c>
      <c r="AN61" s="23"/>
      <c r="AO61" s="44">
        <v>0</v>
      </c>
      <c r="AP61" s="44"/>
      <c r="AQ61" s="44">
        <v>0</v>
      </c>
      <c r="AR61" s="44">
        <v>0</v>
      </c>
      <c r="AS61" s="44"/>
      <c r="AT61" s="44"/>
      <c r="AU61" s="44"/>
      <c r="AV61" s="44"/>
      <c r="AW61" s="44">
        <v>0</v>
      </c>
      <c r="AX61" s="44"/>
      <c r="AY61" s="44"/>
      <c r="AZ61" s="44"/>
      <c r="BA61" s="44"/>
      <c r="BB61" s="44">
        <v>0</v>
      </c>
      <c r="BC61" s="44"/>
      <c r="BD61" s="44"/>
      <c r="BE61" s="44"/>
      <c r="BF61" s="44"/>
      <c r="BG61" s="24"/>
      <c r="BH61" s="44">
        <v>0</v>
      </c>
      <c r="BI61" s="314"/>
      <c r="BJ61" s="24"/>
      <c r="BK61" s="24"/>
      <c r="BL61" s="24"/>
      <c r="BM61" s="24"/>
      <c r="BN61" s="24"/>
      <c r="BO61" s="44"/>
      <c r="BP61" s="44"/>
      <c r="BQ61" s="44">
        <v>0</v>
      </c>
      <c r="BR61" s="79"/>
      <c r="BS61" s="44"/>
      <c r="BT61" s="44">
        <v>0</v>
      </c>
      <c r="BU61" s="79"/>
      <c r="BV61" s="44"/>
      <c r="BW61" s="24"/>
      <c r="BX61" s="314"/>
      <c r="BY61" s="44"/>
      <c r="BZ61" s="44">
        <v>0</v>
      </c>
      <c r="CA61" s="314"/>
      <c r="CB61" s="44"/>
      <c r="CC61" s="44">
        <v>0</v>
      </c>
      <c r="CD61" s="314"/>
      <c r="CE61" s="44"/>
      <c r="CF61" s="44">
        <f>CE61-AZ61</f>
        <v>0</v>
      </c>
      <c r="CG61" s="314">
        <f>CF61/AZ61</f>
      </c>
      <c r="CH61" s="44"/>
      <c r="CI61" s="44">
        <f>CH61-BA61</f>
        <v>0</v>
      </c>
      <c r="CJ61" s="314">
        <f>CI61/BA61</f>
      </c>
      <c r="CK61" s="44"/>
      <c r="CL61" s="44">
        <f>CK61-BB61</f>
        <v>0</v>
      </c>
      <c r="CM61" s="314">
        <f>CL61/BB61</f>
      </c>
      <c r="CN61" s="44"/>
      <c r="CO61" s="44">
        <f>CN61-BC61</f>
        <v>0</v>
      </c>
      <c r="CP61" s="314">
        <f>CO61/BC61</f>
      </c>
      <c r="CQ61" s="44"/>
      <c r="CR61" s="44">
        <f>CQ61-BD61</f>
        <v>0</v>
      </c>
      <c r="CS61" s="314">
        <f>CR61/BD61</f>
      </c>
      <c r="CT61" s="44"/>
      <c r="CU61" s="44">
        <f>CT61-BE61</f>
        <v>0</v>
      </c>
      <c r="CV61" s="314">
        <f>CU61/BE61</f>
      </c>
      <c r="CW61" s="44"/>
      <c r="CX61" s="44">
        <f>CW61-BF61</f>
        <v>0</v>
      </c>
      <c r="CY61" s="314">
        <f>CX61/BF61</f>
      </c>
      <c r="CZ61" s="44"/>
      <c r="DA61" s="44">
        <f>CZ61-BG61</f>
        <v>0</v>
      </c>
      <c r="DB61" s="462">
        <f>DA61/BG61</f>
      </c>
    </row>
    <row r="62" ht="17" customHeight="1">
      <c r="A62" t="s" s="71">
        <v>115</v>
      </c>
      <c r="B62" s="461">
        <v>16.56</v>
      </c>
      <c r="C62" s="74">
        <v>139.9285615872141</v>
      </c>
      <c r="D62" s="44">
        <v>141.8475481347774</v>
      </c>
      <c r="E62" s="73">
        <v>164.3756874095514</v>
      </c>
      <c r="F62" s="75">
        <v>153.8819794105385</v>
      </c>
      <c r="G62" s="74">
        <v>169.963369963370</v>
      </c>
      <c r="H62" s="44">
        <v>194.3127962085308</v>
      </c>
      <c r="I62" s="44">
        <v>317.2661870503597</v>
      </c>
      <c r="J62" s="73">
        <v>189.2737785793857</v>
      </c>
      <c r="K62" s="75">
        <v>162.0959110474542</v>
      </c>
      <c r="L62" s="74">
        <v>0</v>
      </c>
      <c r="M62" s="44">
        <v>0</v>
      </c>
      <c r="N62" s="73">
        <v>201.9093270365998</v>
      </c>
      <c r="O62" s="75">
        <v>201.9093270365998</v>
      </c>
      <c r="P62" s="75">
        <v>164.0677020066762</v>
      </c>
      <c r="Q62" s="74">
        <v>199.4500811688312</v>
      </c>
      <c r="R62" s="44">
        <v>166.7946348733234</v>
      </c>
      <c r="S62" s="73">
        <v>165.7608402743754</v>
      </c>
      <c r="T62" s="75">
        <v>174.5480652657103</v>
      </c>
      <c r="U62" s="75">
        <v>167.387568108993</v>
      </c>
      <c r="V62" s="74">
        <v>172.795194</v>
      </c>
      <c r="W62" s="44">
        <v>211.787786</v>
      </c>
      <c r="X62" s="44">
        <v>217.504935</v>
      </c>
      <c r="Y62" s="73">
        <v>199.428728</v>
      </c>
      <c r="Z62" s="74">
        <v>121.299499</v>
      </c>
      <c r="AA62" s="44">
        <v>182.77548</v>
      </c>
      <c r="AB62" s="44">
        <v>132.691843</v>
      </c>
      <c r="AC62" s="73">
        <v>142.184088</v>
      </c>
      <c r="AD62" s="75">
        <v>183.1236026247693</v>
      </c>
      <c r="AE62" s="74">
        <v>0</v>
      </c>
      <c r="AF62" s="44">
        <v>0</v>
      </c>
      <c r="AG62" s="44">
        <v>173.1921693967239</v>
      </c>
      <c r="AH62" s="73">
        <v>173.1921693967239</v>
      </c>
      <c r="AI62" s="75">
        <v>182.3729910940138</v>
      </c>
      <c r="AJ62" s="74">
        <v>174.3784997910573</v>
      </c>
      <c r="AK62" s="44">
        <v>177.3714222809335</v>
      </c>
      <c r="AL62" s="44">
        <v>152.8</v>
      </c>
      <c r="AM62" s="73">
        <v>167</v>
      </c>
      <c r="AN62" s="74">
        <v>176.393</v>
      </c>
      <c r="AO62" s="44">
        <v>170.1624799572421</v>
      </c>
      <c r="AP62" s="44">
        <v>195.1226041192905</v>
      </c>
      <c r="AQ62" s="44">
        <v>264</v>
      </c>
      <c r="AR62" s="44">
        <v>206.8</v>
      </c>
      <c r="AS62" s="44">
        <v>170.8</v>
      </c>
      <c r="AT62" s="44">
        <v>121.4193657219973</v>
      </c>
      <c r="AU62" s="44">
        <v>167.7</v>
      </c>
      <c r="AV62" s="44">
        <v>153.4</v>
      </c>
      <c r="AW62" s="44">
        <v>192.4003799753016</v>
      </c>
      <c r="AX62" s="44">
        <v>0</v>
      </c>
      <c r="AY62" s="44">
        <v>0</v>
      </c>
      <c r="AZ62" s="44">
        <v>203.3</v>
      </c>
      <c r="BA62" s="44">
        <v>200</v>
      </c>
      <c r="BB62" s="44">
        <v>193.0473036979099</v>
      </c>
      <c r="BC62" s="44">
        <v>173.3</v>
      </c>
      <c r="BD62" s="44">
        <v>203.1</v>
      </c>
      <c r="BE62" s="44">
        <v>159.6</v>
      </c>
      <c r="BF62" s="44">
        <v>178.9346265199769</v>
      </c>
      <c r="BG62" s="44">
        <v>188.280627704580</v>
      </c>
      <c r="BH62" s="44">
        <v>11.88762770457996</v>
      </c>
      <c r="BI62" s="314">
        <v>0.06739285405078399</v>
      </c>
      <c r="BJ62" s="44">
        <v>156.4038578269374</v>
      </c>
      <c r="BK62" s="44">
        <v>180.3535785571714</v>
      </c>
      <c r="BL62" s="44">
        <v>193.9447383891828</v>
      </c>
      <c r="BM62" s="44">
        <v>174.8137528481093</v>
      </c>
      <c r="BN62" s="44">
        <v>189.5264753907161</v>
      </c>
      <c r="BO62" s="44">
        <v>211.7783321454027</v>
      </c>
      <c r="BP62" s="44">
        <v>260.6118318629995</v>
      </c>
      <c r="BQ62" s="44">
        <v>92.91183186299946</v>
      </c>
      <c r="BR62" s="79">
        <v>0.5540359681753099</v>
      </c>
      <c r="BS62" s="44">
        <v>205.7780673989946</v>
      </c>
      <c r="BT62" s="44">
        <v>52.37806739899463</v>
      </c>
      <c r="BU62" s="79">
        <v>0.3414476362385569</v>
      </c>
      <c r="BV62" s="44">
        <v>183.8565628738174</v>
      </c>
      <c r="BW62" s="44">
        <v>90.35896642340543</v>
      </c>
      <c r="BX62" s="314">
        <v>0.7441890829037274</v>
      </c>
      <c r="BY62" s="44">
        <v>0</v>
      </c>
      <c r="BZ62" s="44">
        <v>0</v>
      </c>
      <c r="CA62" s="314"/>
      <c r="CB62" s="44">
        <v>0</v>
      </c>
      <c r="CC62" s="44">
        <v>0</v>
      </c>
      <c r="CD62" s="314"/>
      <c r="CE62" s="44">
        <v>176.8134635149024</v>
      </c>
      <c r="CF62" s="44">
        <f>CE62-AZ62</f>
        <v>-26.48653648509764</v>
      </c>
      <c r="CG62" s="314">
        <f>CF62/AZ62</f>
        <v>-0.1302830127156795</v>
      </c>
      <c r="CH62" s="44">
        <v>169.0805896805897</v>
      </c>
      <c r="CI62" s="44">
        <f>CH62-BA62</f>
        <v>-30.91941031941033</v>
      </c>
      <c r="CJ62" s="314">
        <f>CI62/BA62</f>
        <v>-0.1545970515970517</v>
      </c>
      <c r="CK62" s="44">
        <v>180.5240181418908</v>
      </c>
      <c r="CL62" s="44">
        <f>CK62-BB62</f>
        <v>-12.52328555601909</v>
      </c>
      <c r="CM62" s="314">
        <f>CL62/BB62</f>
        <v>-0.06487159010320163</v>
      </c>
      <c r="CN62" s="44">
        <v>185.5472467709041</v>
      </c>
      <c r="CO62" s="44">
        <f>CN62-BC62</f>
        <v>12.24724677090413</v>
      </c>
      <c r="CP62" s="314">
        <f>CO62/BC62</f>
        <v>0.07067078344434002</v>
      </c>
      <c r="CQ62" s="44">
        <v>180.3641300007986</v>
      </c>
      <c r="CR62" s="44">
        <f>CQ62-BD62</f>
        <v>-22.73586999920144</v>
      </c>
      <c r="CS62" s="314">
        <f>CR62/BD62</f>
        <v>-0.1119442146686432</v>
      </c>
      <c r="CT62" s="44">
        <v>180.366960323243</v>
      </c>
      <c r="CU62" s="44">
        <f>CT62-BE62</f>
        <v>20.76696032324304</v>
      </c>
      <c r="CV62" s="314">
        <f>CU62/BE62</f>
        <v>0.1301187990178135</v>
      </c>
      <c r="CW62" s="44">
        <v>181.458355968549</v>
      </c>
      <c r="CX62" s="44">
        <f>CW62-BF62</f>
        <v>2.523729448572112</v>
      </c>
      <c r="CY62" s="314">
        <f>CX62/BF62</f>
        <v>0.0141041982631034</v>
      </c>
      <c r="CZ62" s="44">
        <v>182.3305596535731</v>
      </c>
      <c r="DA62" s="44">
        <f>CZ62-BG62</f>
        <v>-5.950068051006838</v>
      </c>
      <c r="DB62" s="462">
        <f>DA62/BG62</f>
        <v>-0.03160212563314128</v>
      </c>
    </row>
    <row r="63" ht="17" customHeight="1">
      <c r="A63" t="s" s="71">
        <v>116</v>
      </c>
      <c r="B63" s="461"/>
      <c r="C63" s="74">
        <v>168.239979</v>
      </c>
      <c r="D63" s="44">
        <v>168.4</v>
      </c>
      <c r="E63" s="73">
        <v>174.899352</v>
      </c>
      <c r="F63" s="75">
        <v>172.227644</v>
      </c>
      <c r="G63" s="74">
        <v>201.568457</v>
      </c>
      <c r="H63" s="44">
        <v>230.087821</v>
      </c>
      <c r="I63" s="44">
        <v>324.485842</v>
      </c>
      <c r="J63" s="73">
        <v>221.99478</v>
      </c>
      <c r="K63" s="75">
        <v>183.3785181234675</v>
      </c>
      <c r="L63" s="74">
        <v>0</v>
      </c>
      <c r="M63" s="44">
        <v>0</v>
      </c>
      <c r="N63" s="73">
        <v>256.1526232114467</v>
      </c>
      <c r="O63" s="75">
        <v>256.1526232114467</v>
      </c>
      <c r="P63" s="75">
        <v>186.5400309629527</v>
      </c>
      <c r="Q63" s="74">
        <v>228.8276340694006</v>
      </c>
      <c r="R63" s="44">
        <v>201.6879029929747</v>
      </c>
      <c r="S63" s="73">
        <v>210.3899313879474</v>
      </c>
      <c r="T63" s="75">
        <v>212.2212540689837</v>
      </c>
      <c r="U63" s="75">
        <v>194.1372085707393</v>
      </c>
      <c r="V63" s="74">
        <v>216.288987</v>
      </c>
      <c r="W63" s="44">
        <v>262.130412</v>
      </c>
      <c r="X63" s="44">
        <v>269.638229</v>
      </c>
      <c r="Y63" s="73">
        <v>248.13419</v>
      </c>
      <c r="Z63" s="74">
        <v>174.701894</v>
      </c>
      <c r="AA63" s="44">
        <v>232.86016</v>
      </c>
      <c r="AB63" s="44">
        <v>131.801448</v>
      </c>
      <c r="AC63" s="73">
        <v>191.416357</v>
      </c>
      <c r="AD63" s="75">
        <v>234.0263645566756</v>
      </c>
      <c r="AE63" s="74">
        <v>0</v>
      </c>
      <c r="AF63" s="44">
        <v>0</v>
      </c>
      <c r="AG63" s="44">
        <v>225.4337648030846</v>
      </c>
      <c r="AH63" s="73">
        <v>225.4337648030846</v>
      </c>
      <c r="AI63" s="75">
        <v>233.3759772454816</v>
      </c>
      <c r="AJ63" s="74">
        <v>219.6699002217295</v>
      </c>
      <c r="AK63" s="44">
        <v>231.2474416700778</v>
      </c>
      <c r="AL63" s="44">
        <v>194.9</v>
      </c>
      <c r="AM63" s="73">
        <v>214.6</v>
      </c>
      <c r="AN63" s="74">
        <v>226.6</v>
      </c>
      <c r="AO63" s="44">
        <v>215.1</v>
      </c>
      <c r="AP63" s="44">
        <v>243.55</v>
      </c>
      <c r="AQ63" s="44">
        <v>342.3</v>
      </c>
      <c r="AR63" s="44">
        <v>263.7</v>
      </c>
      <c r="AS63" s="44">
        <v>213.04</v>
      </c>
      <c r="AT63" s="44">
        <v>146.7880276971186</v>
      </c>
      <c r="AU63" s="44"/>
      <c r="AV63" s="44"/>
      <c r="AW63" s="44">
        <v>194.7476051532971</v>
      </c>
      <c r="AX63" s="44"/>
      <c r="AY63" s="44"/>
      <c r="AZ63" s="44"/>
      <c r="BA63" s="44"/>
      <c r="BB63" s="44">
        <v>194.7476051532971</v>
      </c>
      <c r="BC63" s="44">
        <v>222.8</v>
      </c>
      <c r="BD63" s="44">
        <v>272.5</v>
      </c>
      <c r="BE63" s="44">
        <v>200.2</v>
      </c>
      <c r="BF63" s="44">
        <v>231.7</v>
      </c>
      <c r="BG63" s="44">
        <v>238.8</v>
      </c>
      <c r="BH63" s="44">
        <v>12.20000000000002</v>
      </c>
      <c r="BI63" s="314">
        <v>0.05383936451897631</v>
      </c>
      <c r="BJ63" s="44">
        <v>184.2314839394744</v>
      </c>
      <c r="BK63" s="44">
        <v>209.9083508643556</v>
      </c>
      <c r="BL63" s="44">
        <v>261.1462381300219</v>
      </c>
      <c r="BM63" s="44">
        <v>211.9754805873655</v>
      </c>
      <c r="BN63" s="44">
        <v>227.5767710550319</v>
      </c>
      <c r="BO63" s="44">
        <v>255.997277676951</v>
      </c>
      <c r="BP63" s="44">
        <v>272.6275370268788</v>
      </c>
      <c r="BQ63" s="44">
        <v>272.6275370268788</v>
      </c>
      <c r="BR63" s="79"/>
      <c r="BS63" s="44">
        <v>243.7489265360293</v>
      </c>
      <c r="BT63" s="44">
        <v>243.7489265360293</v>
      </c>
      <c r="BU63" s="79"/>
      <c r="BV63" s="44">
        <v>221.7</v>
      </c>
      <c r="BW63" s="44">
        <v>109.2092499798324</v>
      </c>
      <c r="BX63" s="314">
        <v>0.743992897058158</v>
      </c>
      <c r="BY63" s="44"/>
      <c r="BZ63" s="44"/>
      <c r="CA63" s="314"/>
      <c r="CB63" s="44"/>
      <c r="CC63" s="44"/>
      <c r="CD63" s="314"/>
      <c r="CE63" s="44">
        <v>173.7513283740701</v>
      </c>
      <c r="CF63" s="44">
        <f>CE63-AZ63</f>
        <v>173.7513283740701</v>
      </c>
      <c r="CG63" s="314">
        <f>CF63/AZ63</f>
      </c>
      <c r="CH63" s="44">
        <v>225.5926181441877</v>
      </c>
      <c r="CI63" s="44">
        <f>CH63-BA63</f>
        <v>225.5926181441877</v>
      </c>
      <c r="CJ63" s="314">
        <f>CI63/BA63</f>
      </c>
      <c r="CK63" s="44">
        <v>221.9440462634247</v>
      </c>
      <c r="CL63" s="44">
        <f>CK63-BB63</f>
        <v>27.19644111012752</v>
      </c>
      <c r="CM63" s="314">
        <f>CL63/BB63</f>
        <v>0.1396496818983711</v>
      </c>
      <c r="CN63" s="44">
        <v>235.5084525357607</v>
      </c>
      <c r="CO63" s="44">
        <f>CN63-BC63</f>
        <v>12.7084525357607</v>
      </c>
      <c r="CP63" s="314">
        <f>CO63/BC63</f>
        <v>0.05703973310485053</v>
      </c>
      <c r="CQ63" s="44">
        <v>215.7586609989373</v>
      </c>
      <c r="CR63" s="44">
        <f>CQ63-BD63</f>
        <v>-56.7413390010627</v>
      </c>
      <c r="CS63" s="314">
        <f>CR63/BD63</f>
        <v>-0.2082250972516062</v>
      </c>
      <c r="CT63" s="44">
        <v>220.9444692438175</v>
      </c>
      <c r="CU63" s="44">
        <f>CT63-BE63</f>
        <v>20.74446924381752</v>
      </c>
      <c r="CV63" s="314">
        <f>CU63/BE63</f>
        <v>0.103618727491596</v>
      </c>
      <c r="CW63" s="44">
        <v>222.0831730399323</v>
      </c>
      <c r="CX63" s="44">
        <f>CW63-BF63</f>
        <v>-9.616826960067698</v>
      </c>
      <c r="CY63" s="314">
        <f>CX63/BF63</f>
        <v>-0.04150551126485843</v>
      </c>
      <c r="CZ63" s="44">
        <v>221.9951399386841</v>
      </c>
      <c r="DA63" s="44">
        <f>CZ63-BG63</f>
        <v>-16.80486006131591</v>
      </c>
      <c r="DB63" s="462">
        <f>DA63/BG63</f>
        <v>-0.0703721108095306</v>
      </c>
    </row>
    <row r="64" ht="17" customHeight="1">
      <c r="A64" t="s" s="71">
        <v>157</v>
      </c>
      <c r="B64" s="461">
        <v>209.06</v>
      </c>
      <c r="C64" s="74">
        <v>208.6</v>
      </c>
      <c r="D64" s="44">
        <v>208.4</v>
      </c>
      <c r="E64" s="73">
        <v>208.9</v>
      </c>
      <c r="F64" s="75">
        <v>208.6</v>
      </c>
      <c r="G64" s="74">
        <v>206.9</v>
      </c>
      <c r="H64" s="44">
        <v>205.8</v>
      </c>
      <c r="I64" s="44">
        <v>190</v>
      </c>
      <c r="J64" s="73">
        <v>205.8</v>
      </c>
      <c r="K64" s="75">
        <v>207.9695730175817</v>
      </c>
      <c r="L64" s="74">
        <v>188.8</v>
      </c>
      <c r="M64" s="44">
        <v>188.7</v>
      </c>
      <c r="N64" s="73">
        <v>210.3</v>
      </c>
      <c r="O64" s="75">
        <v>209.2</v>
      </c>
      <c r="P64" s="75">
        <v>208.162945181853</v>
      </c>
      <c r="Q64" s="74">
        <v>232</v>
      </c>
      <c r="R64" s="44">
        <v>237.7</v>
      </c>
      <c r="S64" s="73">
        <v>219.9</v>
      </c>
      <c r="T64" s="75">
        <v>228.7</v>
      </c>
      <c r="U64" s="75">
        <v>219.6520427770526</v>
      </c>
      <c r="V64" s="74">
        <v>222</v>
      </c>
      <c r="W64" s="44">
        <v>222.5</v>
      </c>
      <c r="X64" s="44">
        <v>224.3</v>
      </c>
      <c r="Y64" s="73">
        <v>222.8</v>
      </c>
      <c r="Z64" s="74">
        <v>218.1</v>
      </c>
      <c r="AA64" s="44">
        <v>224.5</v>
      </c>
      <c r="AB64" s="44">
        <v>188.9</v>
      </c>
      <c r="AC64" s="73">
        <v>218.9</v>
      </c>
      <c r="AD64" s="75">
        <v>221.8322511683764</v>
      </c>
      <c r="AE64" s="74">
        <v>229</v>
      </c>
      <c r="AF64" s="44">
        <v>212.3</v>
      </c>
      <c r="AG64" s="44">
        <v>217.7</v>
      </c>
      <c r="AH64" s="73">
        <v>218.1</v>
      </c>
      <c r="AI64" s="75">
        <v>221.5493626396158</v>
      </c>
      <c r="AJ64" s="74">
        <v>212.4</v>
      </c>
      <c r="AK64" s="44">
        <v>207.9</v>
      </c>
      <c r="AL64" s="44">
        <v>207.8</v>
      </c>
      <c r="AM64" s="73">
        <v>210.1389849125771</v>
      </c>
      <c r="AN64" s="75">
        <v>216.759</v>
      </c>
      <c r="AO64" s="74">
        <v>209.5</v>
      </c>
      <c r="AP64" s="44">
        <v>209.3</v>
      </c>
      <c r="AQ64" s="44">
        <v>209.1</v>
      </c>
      <c r="AR64" s="44">
        <v>209.3</v>
      </c>
      <c r="AS64" s="44">
        <v>210.1</v>
      </c>
      <c r="AT64" s="44">
        <v>211.7422130168087</v>
      </c>
      <c r="AU64" s="44">
        <v>194.5</v>
      </c>
      <c r="AV64" s="44">
        <v>210</v>
      </c>
      <c r="AW64" s="44">
        <v>209.4751179354469</v>
      </c>
      <c r="AX64" s="44">
        <v>216.3</v>
      </c>
      <c r="AY64" s="44">
        <v>192.7</v>
      </c>
      <c r="AZ64" s="44">
        <v>207.4</v>
      </c>
      <c r="BA64" s="44">
        <v>207.4</v>
      </c>
      <c r="BB64" s="44">
        <v>209.3</v>
      </c>
      <c r="BC64" s="44">
        <v>203.9785191729286</v>
      </c>
      <c r="BD64" s="44">
        <v>205.6051006549766</v>
      </c>
      <c r="BE64" s="44">
        <v>204.977140197662</v>
      </c>
      <c r="BF64" s="73">
        <v>205.5886960854929</v>
      </c>
      <c r="BG64" s="75">
        <v>207.9</v>
      </c>
      <c r="BH64" s="74">
        <v>-8.85899999999998</v>
      </c>
      <c r="BI64" s="314">
        <v>-0.04087027528268716</v>
      </c>
      <c r="BJ64" s="44">
        <v>201.4120260193559</v>
      </c>
      <c r="BK64" s="44">
        <v>160.6191262797361</v>
      </c>
      <c r="BL64" s="44">
        <v>200.5</v>
      </c>
      <c r="BM64" s="44">
        <v>200.9</v>
      </c>
      <c r="BN64" s="44">
        <v>203.018844957053</v>
      </c>
      <c r="BO64" s="73">
        <v>205.9617146930048</v>
      </c>
      <c r="BP64" s="74">
        <v>201.8197902186276</v>
      </c>
      <c r="BQ64" s="44">
        <v>7.31979021862756</v>
      </c>
      <c r="BR64" s="79">
        <v>0.03763388287212113</v>
      </c>
      <c r="BS64" s="44">
        <v>200.5695403906806</v>
      </c>
      <c r="BT64" s="44">
        <v>-9.430459609319428</v>
      </c>
      <c r="BU64" s="79">
        <v>-0.0449069505205687</v>
      </c>
      <c r="BV64" s="44">
        <v>200.8056772687594</v>
      </c>
      <c r="BW64" s="44">
        <v>-5.780498323803954</v>
      </c>
      <c r="BX64" s="314">
        <v>-0.02729969731328485</v>
      </c>
      <c r="BY64" s="73">
        <v>219.309742245522</v>
      </c>
      <c r="BZ64" s="74">
        <v>3.009742245522034</v>
      </c>
      <c r="CA64" s="314">
        <v>0.01391466595248282</v>
      </c>
      <c r="CB64" s="73">
        <v>224.4779582366589</v>
      </c>
      <c r="CC64" s="74">
        <v>31.77795823665895</v>
      </c>
      <c r="CD64" s="314">
        <v>0.1649089685348155</v>
      </c>
      <c r="CE64" s="73">
        <v>204.2</v>
      </c>
      <c r="CF64" s="74">
        <f>CE64-AZ64</f>
        <v>-3.200000000000017</v>
      </c>
      <c r="CG64" s="314">
        <f>CF64/AZ64</f>
        <v>-0.01542912246865968</v>
      </c>
      <c r="CH64" s="73">
        <v>205.8680185517367</v>
      </c>
      <c r="CI64" s="74">
        <f>CH64-BA64</f>
        <v>-1.531981448263338</v>
      </c>
      <c r="CJ64" s="314">
        <f>CI64/BA64</f>
        <v>-0.007386602932802978</v>
      </c>
      <c r="CK64" s="73">
        <v>202.1310793037486</v>
      </c>
      <c r="CL64" s="74">
        <f>CK64-BB64</f>
        <v>-7.168920696251433</v>
      </c>
      <c r="CM64" s="314">
        <f>CL64/BB64</f>
        <v>-0.03425189056976317</v>
      </c>
      <c r="CN64" s="73">
        <v>202.2</v>
      </c>
      <c r="CO64" s="74">
        <f>CN64-BC64</f>
        <v>-1.778519172928611</v>
      </c>
      <c r="CP64" s="314">
        <f>CO64/BC64</f>
        <v>-0.008719149350333409</v>
      </c>
      <c r="CQ64" s="73">
        <v>160.4744706069006</v>
      </c>
      <c r="CR64" s="74">
        <f>CQ64-BD64</f>
        <v>-45.130630048076</v>
      </c>
      <c r="CS64" s="314">
        <f>CR64/BD64</f>
        <v>-0.2195015099543137</v>
      </c>
      <c r="CT64" s="73">
        <v>198.9948763893944</v>
      </c>
      <c r="CU64" s="74">
        <f>CT64-BE64</f>
        <v>-5.982263808267589</v>
      </c>
      <c r="CV64" s="314">
        <f>CU64/BE64</f>
        <v>-0.02918502913299902</v>
      </c>
      <c r="CW64" s="73">
        <v>200.5846447608519</v>
      </c>
      <c r="CX64" s="74">
        <f>CW64-BF64</f>
        <v>-5.00405132464104</v>
      </c>
      <c r="CY64" s="314">
        <f>CX64/BF64</f>
        <v>-0.02434010925659129</v>
      </c>
      <c r="CZ64" s="73">
        <v>201.5412760760131</v>
      </c>
      <c r="DA64" s="74">
        <f>CZ64-BG64</f>
        <v>-6.358723923986929</v>
      </c>
      <c r="DB64" s="462">
        <f>DA64/BG64</f>
        <v>-0.03058549265986979</v>
      </c>
    </row>
    <row r="65" ht="17" customHeight="1">
      <c r="A65" s="175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13">
        <v>468.6417112979491</v>
      </c>
      <c r="CU65" s="121"/>
      <c r="CV65" s="121"/>
      <c r="CW65" s="121"/>
      <c r="CX65" s="121"/>
      <c r="CY65" s="121"/>
      <c r="CZ65" s="121"/>
      <c r="DA65" s="121"/>
      <c r="DB65" s="122"/>
    </row>
  </sheetData>
  <pageMargins left="0.75" right="0.75" top="1" bottom="1" header="0.5" footer="0.5"/>
  <pageSetup firstPageNumber="1" fitToHeight="1" fitToWidth="1" scale="25" useFirstPageNumber="0" orientation="portrait" pageOrder="downThenOver"/>
  <headerFooter>
    <oddFooter>&amp;L&amp;"Helvetica,Regular"&amp;11&amp;K000000	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CP46"/>
  <sheetViews>
    <sheetView workbookViewId="0" showGridLines="0" defaultGridColor="1"/>
  </sheetViews>
  <sheetFormatPr defaultColWidth="6.625" defaultRowHeight="15" customHeight="1" outlineLevelRow="0" outlineLevelCol="0"/>
  <cols>
    <col min="1" max="1" width="33.25" style="471" customWidth="1"/>
    <col min="2" max="2" width="7.5" style="471" customWidth="1"/>
    <col min="3" max="3" width="8.625" style="471" customWidth="1"/>
    <col min="4" max="4" width="8.625" style="471" customWidth="1"/>
    <col min="5" max="5" width="7.5" style="471" customWidth="1"/>
    <col min="6" max="6" width="8.125" style="471" customWidth="1"/>
    <col min="7" max="7" width="7.5" style="471" customWidth="1"/>
    <col min="8" max="8" width="8.125" style="471" customWidth="1"/>
    <col min="9" max="9" width="7.375" style="471" customWidth="1"/>
    <col min="10" max="10" width="8.75" style="471" customWidth="1"/>
    <col min="11" max="11" width="8.125" style="471" customWidth="1"/>
    <col min="12" max="12" width="9.375" style="471" customWidth="1"/>
    <col min="13" max="13" width="9" style="471" customWidth="1"/>
    <col min="14" max="14" width="8.25" style="471" customWidth="1"/>
    <col min="15" max="15" width="9" style="471" customWidth="1"/>
    <col min="16" max="16" width="9" style="471" customWidth="1"/>
    <col min="17" max="17" width="9" style="471" customWidth="1"/>
    <col min="18" max="18" width="11.5" style="471" customWidth="1"/>
    <col min="19" max="19" width="7.875" style="471" customWidth="1"/>
    <col min="20" max="20" width="7.625" style="471" customWidth="1"/>
    <col min="21" max="21" width="8" style="471" customWidth="1"/>
    <col min="22" max="22" width="10.125" style="471" customWidth="1"/>
    <col min="23" max="23" width="7.625" style="471" customWidth="1"/>
    <col min="24" max="24" width="8" style="471" customWidth="1"/>
    <col min="25" max="25" width="8.125" style="471" customWidth="1"/>
    <col min="26" max="26" width="8.75" style="471" customWidth="1"/>
    <col min="27" max="27" width="8.25" style="471" customWidth="1"/>
    <col min="28" max="28" width="7.875" style="471" customWidth="1"/>
    <col min="29" max="29" width="7.625" style="471" customWidth="1"/>
    <col min="30" max="30" width="7.5" style="471" customWidth="1"/>
    <col min="31" max="31" hidden="1" width="6.625" style="471" customWidth="1"/>
    <col min="32" max="32" hidden="1" width="6.625" style="471" customWidth="1"/>
    <col min="33" max="33" hidden="1" width="6.625" style="471" customWidth="1"/>
    <col min="34" max="34" hidden="1" width="6.625" style="471" customWidth="1"/>
    <col min="35" max="35" hidden="1" width="6.625" style="471" customWidth="1"/>
    <col min="36" max="36" hidden="1" width="6.625" style="471" customWidth="1"/>
    <col min="37" max="37" hidden="1" width="6.625" style="471" customWidth="1"/>
    <col min="38" max="38" hidden="1" width="6.625" style="471" customWidth="1"/>
    <col min="39" max="39" width="7.5" style="471" customWidth="1"/>
    <col min="40" max="40" width="9.125" style="471" customWidth="1"/>
    <col min="41" max="41" width="7.25" style="471" customWidth="1"/>
    <col min="42" max="42" width="7.25" style="471" customWidth="1"/>
    <col min="43" max="43" width="7.5" style="471" customWidth="1"/>
    <col min="44" max="44" width="7.5" style="471" customWidth="1"/>
    <col min="45" max="45" width="7.5" style="471" customWidth="1"/>
    <col min="46" max="46" width="7.5" style="471" customWidth="1"/>
    <col min="47" max="47" width="7.5" style="471" customWidth="1"/>
    <col min="48" max="48" width="10.5" style="471" customWidth="1"/>
    <col min="49" max="49" width="8.625" style="471" customWidth="1"/>
    <col min="50" max="50" width="9.125" style="471" customWidth="1"/>
    <col min="51" max="51" width="8.625" style="471" customWidth="1"/>
    <col min="52" max="52" width="6.875" style="471" customWidth="1"/>
    <col min="53" max="53" width="6.875" style="471" customWidth="1"/>
    <col min="54" max="54" width="8.75" style="471" customWidth="1"/>
    <col min="55" max="55" width="9.375" style="471" customWidth="1"/>
    <col min="56" max="56" width="9.125" style="471" customWidth="1"/>
    <col min="57" max="57" width="8.375" style="471" customWidth="1"/>
    <col min="58" max="58" width="6.875" style="471" customWidth="1"/>
    <col min="59" max="59" width="6.875" style="471" customWidth="1"/>
    <col min="60" max="60" width="9.625" style="471" customWidth="1"/>
    <col min="61" max="61" width="9.625" style="471" customWidth="1"/>
    <col min="62" max="62" width="8.75" style="471" customWidth="1"/>
    <col min="63" max="63" width="8" style="471" customWidth="1"/>
    <col min="64" max="64" width="8.875" style="471" customWidth="1"/>
    <col min="65" max="65" width="7.625" style="471" customWidth="1"/>
    <col min="66" max="66" width="10.375" style="471" customWidth="1"/>
    <col min="67" max="67" width="9.375" style="471" customWidth="1"/>
    <col min="68" max="68" width="9.75" style="471" customWidth="1"/>
    <col min="69" max="69" width="10.125" style="471" customWidth="1"/>
    <col min="70" max="70" width="6.875" style="471" customWidth="1"/>
    <col min="71" max="71" width="6.875" style="471" customWidth="1"/>
    <col min="72" max="72" width="7.375" style="471" customWidth="1"/>
    <col min="73" max="73" width="7.625" style="471" customWidth="1"/>
    <col min="74" max="74" width="7.5" style="471" customWidth="1"/>
    <col min="75" max="75" width="7.5" style="471" customWidth="1"/>
    <col min="76" max="76" width="6.875" style="471" customWidth="1"/>
    <col min="77" max="77" width="6.875" style="471" customWidth="1"/>
    <col min="78" max="78" width="8.625" style="471" customWidth="1"/>
    <col min="79" max="79" width="7.75" style="471" customWidth="1"/>
    <col min="80" max="80" width="8.625" style="471" customWidth="1"/>
    <col min="81" max="81" width="9.375" style="471" customWidth="1"/>
    <col min="82" max="82" width="8" style="471" customWidth="1"/>
    <col min="83" max="83" width="6.875" style="471" customWidth="1"/>
    <col min="84" max="84" width="8.25" style="471" customWidth="1"/>
    <col min="85" max="85" width="8.625" style="471" customWidth="1"/>
    <col min="86" max="86" width="8.375" style="471" customWidth="1"/>
    <col min="87" max="87" width="8" style="471" customWidth="1"/>
    <col min="88" max="88" width="7.75" style="471" customWidth="1"/>
    <col min="89" max="89" width="6.875" style="471" customWidth="1"/>
    <col min="90" max="90" width="6.875" style="471" customWidth="1"/>
    <col min="91" max="91" width="6.875" style="471" customWidth="1"/>
    <col min="92" max="92" width="6.875" style="471" customWidth="1"/>
    <col min="93" max="93" width="6.875" style="471" customWidth="1"/>
    <col min="94" max="94" width="6.875" style="471" customWidth="1"/>
    <col min="95" max="256" width="6.625" style="471" customWidth="1"/>
  </cols>
  <sheetData>
    <row r="1" ht="15" customHeight="1">
      <c r="A1" s="230"/>
      <c r="B1" s="231">
        <v>2011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2"/>
      <c r="N1" s="13"/>
      <c r="O1" s="11"/>
      <c r="P1" s="11"/>
      <c r="Q1" s="11"/>
      <c r="R1" s="472"/>
      <c r="S1" s="473">
        <v>2012</v>
      </c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474"/>
      <c r="AR1" s="475">
        <v>2013</v>
      </c>
      <c r="AS1" s="11"/>
      <c r="AT1" s="11"/>
      <c r="AU1" s="11"/>
      <c r="AV1" s="11"/>
      <c r="AW1" s="11"/>
      <c r="AX1" s="11"/>
      <c r="AY1" s="11"/>
      <c r="AZ1" t="s" s="476">
        <v>197</v>
      </c>
      <c r="BA1" s="477"/>
      <c r="BB1" s="230"/>
      <c r="BC1" s="230"/>
      <c r="BD1" s="230"/>
      <c r="BE1" s="230"/>
      <c r="BF1" t="s" s="476">
        <v>197</v>
      </c>
      <c r="BG1" s="477"/>
      <c r="BH1" s="230"/>
      <c r="BI1" s="230"/>
      <c r="BJ1" s="230"/>
      <c r="BK1" s="230"/>
      <c r="BL1" t="s" s="476">
        <v>198</v>
      </c>
      <c r="BM1" s="478"/>
      <c r="BN1" s="475">
        <v>2014</v>
      </c>
      <c r="BO1" s="11"/>
      <c r="BP1" s="11"/>
      <c r="BQ1" s="11"/>
      <c r="BR1" t="s" s="476">
        <v>197</v>
      </c>
      <c r="BS1" s="477"/>
      <c r="BT1" s="479"/>
      <c r="BU1" s="479"/>
      <c r="BV1" s="479"/>
      <c r="BW1" s="479"/>
      <c r="BX1" t="s" s="476">
        <v>197</v>
      </c>
      <c r="BY1" s="477"/>
      <c r="BZ1" s="480">
        <v>2014</v>
      </c>
      <c r="CA1" s="481"/>
      <c r="CB1" s="481"/>
      <c r="CC1" s="481"/>
      <c r="CD1" t="s" s="476">
        <v>197</v>
      </c>
      <c r="CE1" s="477"/>
      <c r="CF1" s="477"/>
      <c r="CG1" s="477"/>
      <c r="CH1" s="477"/>
      <c r="CI1" s="477"/>
      <c r="CJ1" t="s" s="476">
        <v>197</v>
      </c>
      <c r="CK1" s="477"/>
      <c r="CL1" s="8"/>
      <c r="CM1" s="8"/>
      <c r="CN1" s="8"/>
      <c r="CO1" s="8"/>
      <c r="CP1" s="9"/>
    </row>
    <row r="2" ht="15" customHeight="1">
      <c r="A2" s="128"/>
      <c r="B2" t="s" s="28">
        <v>171</v>
      </c>
      <c r="C2" t="s" s="28">
        <v>172</v>
      </c>
      <c r="D2" t="s" s="28">
        <v>173</v>
      </c>
      <c r="E2" t="s" s="29">
        <v>7</v>
      </c>
      <c r="F2" t="s" s="30">
        <v>174</v>
      </c>
      <c r="G2" t="s" s="28">
        <v>175</v>
      </c>
      <c r="H2" t="s" s="28">
        <v>176</v>
      </c>
      <c r="I2" t="s" s="29">
        <v>11</v>
      </c>
      <c r="J2" t="s" s="30">
        <v>177</v>
      </c>
      <c r="K2" t="s" s="28">
        <v>199</v>
      </c>
      <c r="L2" t="s" s="28">
        <v>200</v>
      </c>
      <c r="M2" t="s" s="29">
        <v>16</v>
      </c>
      <c r="N2" t="s" s="30">
        <v>201</v>
      </c>
      <c r="O2" t="s" s="28">
        <v>181</v>
      </c>
      <c r="P2" t="s" s="28">
        <v>202</v>
      </c>
      <c r="Q2" t="s" s="28">
        <v>203</v>
      </c>
      <c r="R2" t="s" s="482">
        <v>204</v>
      </c>
      <c r="S2" t="s" s="483">
        <v>171</v>
      </c>
      <c r="T2" t="s" s="28">
        <v>172</v>
      </c>
      <c r="U2" t="s" s="28">
        <v>173</v>
      </c>
      <c r="V2" t="s" s="29">
        <v>7</v>
      </c>
      <c r="W2" t="s" s="30">
        <v>174</v>
      </c>
      <c r="X2" t="s" s="28">
        <v>175</v>
      </c>
      <c r="Y2" t="s" s="28">
        <v>176</v>
      </c>
      <c r="Z2" t="s" s="29">
        <v>11</v>
      </c>
      <c r="AA2" t="s" s="30">
        <v>177</v>
      </c>
      <c r="AB2" t="s" s="28">
        <v>199</v>
      </c>
      <c r="AC2" t="s" s="28">
        <v>200</v>
      </c>
      <c r="AD2" t="s" s="29">
        <v>16</v>
      </c>
      <c r="AE2" s="23"/>
      <c r="AF2" s="24"/>
      <c r="AG2" s="24"/>
      <c r="AH2" s="24"/>
      <c r="AI2" s="24"/>
      <c r="AJ2" s="24"/>
      <c r="AK2" s="24"/>
      <c r="AL2" s="24"/>
      <c r="AM2" t="s" s="28">
        <v>201</v>
      </c>
      <c r="AN2" t="s" s="28">
        <v>181</v>
      </c>
      <c r="AO2" t="s" s="28">
        <v>205</v>
      </c>
      <c r="AP2" t="s" s="28">
        <v>206</v>
      </c>
      <c r="AQ2" t="s" s="484">
        <v>207</v>
      </c>
      <c r="AR2" t="s" s="485">
        <v>171</v>
      </c>
      <c r="AS2" t="s" s="28">
        <v>172</v>
      </c>
      <c r="AT2" t="s" s="28">
        <v>173</v>
      </c>
      <c r="AU2" t="s" s="29">
        <v>208</v>
      </c>
      <c r="AV2" t="s" s="30">
        <v>174</v>
      </c>
      <c r="AW2" t="s" s="28">
        <v>209</v>
      </c>
      <c r="AX2" t="s" s="28">
        <v>176</v>
      </c>
      <c r="AY2" t="s" s="28">
        <v>210</v>
      </c>
      <c r="AZ2" t="s" s="28">
        <v>211</v>
      </c>
      <c r="BA2" t="s" s="28">
        <v>48</v>
      </c>
      <c r="BB2" t="s" s="28">
        <v>177</v>
      </c>
      <c r="BC2" t="s" s="28">
        <v>199</v>
      </c>
      <c r="BD2" t="s" s="28">
        <v>200</v>
      </c>
      <c r="BE2" t="s" s="28">
        <v>16</v>
      </c>
      <c r="BF2" t="s" s="28">
        <v>211</v>
      </c>
      <c r="BG2" t="s" s="28">
        <v>48</v>
      </c>
      <c r="BH2" t="s" s="28">
        <v>180</v>
      </c>
      <c r="BI2" t="s" s="28">
        <v>181</v>
      </c>
      <c r="BJ2" t="s" s="28">
        <v>182</v>
      </c>
      <c r="BK2" t="s" s="28">
        <v>21</v>
      </c>
      <c r="BL2" t="s" s="28">
        <v>211</v>
      </c>
      <c r="BM2" t="s" s="484">
        <v>48</v>
      </c>
      <c r="BN2" t="s" s="485">
        <v>212</v>
      </c>
      <c r="BO2" t="s" s="28">
        <v>213</v>
      </c>
      <c r="BP2" t="s" s="28">
        <v>173</v>
      </c>
      <c r="BQ2" t="s" s="28">
        <v>7</v>
      </c>
      <c r="BR2" t="s" s="28">
        <v>211</v>
      </c>
      <c r="BS2" t="s" s="28">
        <v>48</v>
      </c>
      <c r="BT2" t="s" s="28">
        <v>174</v>
      </c>
      <c r="BU2" t="s" s="28">
        <v>209</v>
      </c>
      <c r="BV2" t="s" s="28">
        <v>176</v>
      </c>
      <c r="BW2" t="s" s="28">
        <v>210</v>
      </c>
      <c r="BX2" t="s" s="28">
        <v>211</v>
      </c>
      <c r="BY2" t="s" s="28">
        <v>48</v>
      </c>
      <c r="BZ2" t="s" s="28">
        <v>177</v>
      </c>
      <c r="CA2" t="s" s="28">
        <v>178</v>
      </c>
      <c r="CB2" t="s" s="28">
        <v>179</v>
      </c>
      <c r="CC2" t="s" s="28">
        <v>16</v>
      </c>
      <c r="CD2" t="s" s="28">
        <v>211</v>
      </c>
      <c r="CE2" t="s" s="28">
        <v>48</v>
      </c>
      <c r="CF2" t="s" s="28">
        <v>180</v>
      </c>
      <c r="CG2" t="s" s="28">
        <v>181</v>
      </c>
      <c r="CH2" t="s" s="28">
        <v>182</v>
      </c>
      <c r="CI2" t="s" s="28">
        <v>21</v>
      </c>
      <c r="CJ2" t="s" s="28">
        <v>211</v>
      </c>
      <c r="CK2" t="s" s="28">
        <v>48</v>
      </c>
      <c r="CL2" s="24"/>
      <c r="CM2" s="24"/>
      <c r="CN2" s="24"/>
      <c r="CO2" s="24"/>
      <c r="CP2" s="25"/>
    </row>
    <row r="3" ht="28.5" customHeight="1">
      <c r="A3" t="s" s="486">
        <v>214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t="s" s="488">
        <v>215</v>
      </c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9"/>
      <c r="AL3" s="489"/>
      <c r="AM3" s="489"/>
      <c r="AN3" s="489"/>
      <c r="AO3" s="489"/>
      <c r="AP3" s="489"/>
      <c r="AQ3" s="490"/>
      <c r="AR3" t="s" s="491">
        <v>216</v>
      </c>
      <c r="AS3" s="489"/>
      <c r="AT3" s="489"/>
      <c r="AU3" s="489"/>
      <c r="AV3" s="489"/>
      <c r="AW3" s="489"/>
      <c r="AX3" s="489"/>
      <c r="AY3" s="489"/>
      <c r="AZ3" s="489"/>
      <c r="BA3" s="489"/>
      <c r="BB3" s="489"/>
      <c r="BC3" s="489"/>
      <c r="BD3" s="489"/>
      <c r="BE3" s="489"/>
      <c r="BF3" s="489"/>
      <c r="BG3" s="489"/>
      <c r="BH3" s="489"/>
      <c r="BI3" s="489"/>
      <c r="BJ3" s="24"/>
      <c r="BK3" s="24"/>
      <c r="BL3" s="24"/>
      <c r="BM3" s="490"/>
      <c r="BN3" s="492"/>
      <c r="BO3" s="493"/>
      <c r="BP3" s="493"/>
      <c r="BQ3" s="493"/>
      <c r="BR3" s="489"/>
      <c r="BS3" s="489"/>
      <c r="BT3" s="24"/>
      <c r="BU3" s="24"/>
      <c r="BV3" s="24"/>
      <c r="BW3" s="24"/>
      <c r="BX3" s="24"/>
      <c r="BY3" s="24"/>
      <c r="BZ3" s="416"/>
      <c r="CA3" s="416"/>
      <c r="CB3" s="416"/>
      <c r="CC3" s="416"/>
      <c r="CD3" s="24"/>
      <c r="CE3" s="24"/>
      <c r="CF3" s="416"/>
      <c r="CG3" s="416"/>
      <c r="CH3" s="416"/>
      <c r="CI3" s="416"/>
      <c r="CJ3" s="24"/>
      <c r="CK3" s="24"/>
      <c r="CL3" s="24"/>
      <c r="CM3" s="24"/>
      <c r="CN3" s="24"/>
      <c r="CO3" s="24"/>
      <c r="CP3" s="25"/>
    </row>
    <row r="4" ht="15" customHeight="1">
      <c r="A4" t="s" s="180">
        <v>62</v>
      </c>
      <c r="B4" s="494"/>
      <c r="C4" s="494"/>
      <c r="D4" s="494"/>
      <c r="E4" s="495">
        <v>8016.690217000001</v>
      </c>
      <c r="F4" s="496"/>
      <c r="G4" s="497"/>
      <c r="H4" s="497"/>
      <c r="I4" s="495">
        <v>6169.630213000001</v>
      </c>
      <c r="J4" s="498"/>
      <c r="K4" s="494"/>
      <c r="L4" s="494"/>
      <c r="M4" s="495">
        <v>5761.65</v>
      </c>
      <c r="N4" s="496"/>
      <c r="O4" s="497"/>
      <c r="P4" s="497"/>
      <c r="Q4" s="497">
        <v>7739.53</v>
      </c>
      <c r="R4" s="499">
        <v>27687.50043</v>
      </c>
      <c r="S4" s="500"/>
      <c r="T4" s="497"/>
      <c r="U4" s="497"/>
      <c r="V4" s="495">
        <v>8682.661825000001</v>
      </c>
      <c r="W4" s="496"/>
      <c r="X4" s="497"/>
      <c r="Y4" s="497"/>
      <c r="Z4" s="495">
        <v>6676.095984</v>
      </c>
      <c r="AA4" s="496"/>
      <c r="AB4" s="497"/>
      <c r="AC4" s="497"/>
      <c r="AD4" s="495">
        <v>6512.559999999999</v>
      </c>
      <c r="AE4" s="23"/>
      <c r="AF4" s="24"/>
      <c r="AG4" s="24"/>
      <c r="AH4" s="24"/>
      <c r="AI4" s="24"/>
      <c r="AJ4" s="24"/>
      <c r="AK4" s="24"/>
      <c r="AL4" s="24"/>
      <c r="AM4" s="495"/>
      <c r="AN4" s="501"/>
      <c r="AO4" s="502"/>
      <c r="AP4" s="495">
        <v>8842.440000000001</v>
      </c>
      <c r="AQ4" s="503">
        <v>30719.74</v>
      </c>
      <c r="AR4" s="504"/>
      <c r="AS4" s="497"/>
      <c r="AT4" s="497"/>
      <c r="AU4" s="505">
        <v>9328.66</v>
      </c>
      <c r="AV4" s="501"/>
      <c r="AW4" s="501"/>
      <c r="AX4" s="502"/>
      <c r="AY4" s="495">
        <v>7282.66</v>
      </c>
      <c r="AZ4" s="506">
        <v>606.5640160000003</v>
      </c>
      <c r="BA4" s="188">
        <v>0.090856095756217</v>
      </c>
      <c r="BB4" s="507"/>
      <c r="BC4" s="507"/>
      <c r="BD4" s="507"/>
      <c r="BE4" s="495">
        <v>6545.492561</v>
      </c>
      <c r="BF4" s="506">
        <v>32.93256100000053</v>
      </c>
      <c r="BG4" s="188">
        <v>0.005056776597835544</v>
      </c>
      <c r="BH4" s="497"/>
      <c r="BI4" s="497"/>
      <c r="BJ4" s="497"/>
      <c r="BK4" s="497">
        <v>8500.241985000001</v>
      </c>
      <c r="BL4" s="497">
        <v>-342.1980149999999</v>
      </c>
      <c r="BM4" s="508">
        <v>-0.03869950092960761</v>
      </c>
      <c r="BN4" s="504"/>
      <c r="BO4" s="497"/>
      <c r="BP4" s="497"/>
      <c r="BQ4" s="497">
        <v>8887.879999999999</v>
      </c>
      <c r="BR4" s="509">
        <v>-440.7800000000007</v>
      </c>
      <c r="BS4" s="188">
        <v>-0.04725008736517367</v>
      </c>
      <c r="BT4" s="497"/>
      <c r="BU4" s="497"/>
      <c r="BV4" s="497"/>
      <c r="BW4" s="497">
        <v>6329.082974</v>
      </c>
      <c r="BX4" s="509">
        <v>-953.5770259999999</v>
      </c>
      <c r="BY4" s="188">
        <v>-0.1309380124844494</v>
      </c>
      <c r="BZ4" s="497"/>
      <c r="CA4" s="497"/>
      <c r="CB4" s="497"/>
      <c r="CC4" s="497">
        <f>SUM(CC5)</f>
        <v>6335.639999999999</v>
      </c>
      <c r="CD4" s="497">
        <f>CC4-BE4</f>
        <v>-209.8525610000006</v>
      </c>
      <c r="CE4" s="188">
        <f>CC4/BE4-1</f>
        <v>-0.03206062172469115</v>
      </c>
      <c r="CF4" s="497"/>
      <c r="CG4" s="497"/>
      <c r="CH4" s="497"/>
      <c r="CI4" s="497">
        <f>SUM(CI5)</f>
        <v>8266.335308</v>
      </c>
      <c r="CJ4" s="497">
        <f>CI4-BK4</f>
        <v>-233.9066770000009</v>
      </c>
      <c r="CK4" s="188">
        <f>CI4/BK4-1</f>
        <v>-0.0275176491931366</v>
      </c>
      <c r="CL4" s="24"/>
      <c r="CM4" s="24"/>
      <c r="CN4" s="24"/>
      <c r="CO4" s="24"/>
      <c r="CP4" s="25"/>
    </row>
    <row r="5" ht="15" customHeight="1">
      <c r="A5" t="s" s="510">
        <v>217</v>
      </c>
      <c r="B5" s="70">
        <v>2877.888447</v>
      </c>
      <c r="C5" s="70">
        <v>2510.485078</v>
      </c>
      <c r="D5" s="70">
        <v>2628.316692</v>
      </c>
      <c r="E5" s="80">
        <v>8016.690217000001</v>
      </c>
      <c r="F5" s="80">
        <v>2213.627339000001</v>
      </c>
      <c r="G5" s="80">
        <v>2097.512758</v>
      </c>
      <c r="H5" s="80">
        <v>1858.490116</v>
      </c>
      <c r="I5" s="80">
        <v>6169.630213000001</v>
      </c>
      <c r="J5" s="511">
        <v>1892.45</v>
      </c>
      <c r="K5" s="511">
        <v>1906.03</v>
      </c>
      <c r="L5" s="511">
        <v>1963.17</v>
      </c>
      <c r="M5" s="511">
        <v>5761.65</v>
      </c>
      <c r="N5" s="511">
        <v>2285.9</v>
      </c>
      <c r="O5" s="511">
        <v>2508.33</v>
      </c>
      <c r="P5" s="511">
        <v>2945.3</v>
      </c>
      <c r="Q5" s="511">
        <v>7739.53</v>
      </c>
      <c r="R5" s="511">
        <v>27687.5</v>
      </c>
      <c r="S5" s="80">
        <v>3122.055446</v>
      </c>
      <c r="T5" s="80">
        <v>2841.028137</v>
      </c>
      <c r="U5" s="80">
        <v>2719.578242</v>
      </c>
      <c r="V5" s="80">
        <v>8682.661825000001</v>
      </c>
      <c r="W5" s="80">
        <v>2439.712726</v>
      </c>
      <c r="X5" s="80">
        <v>2167.947525</v>
      </c>
      <c r="Y5" s="80">
        <v>2068.435733</v>
      </c>
      <c r="Z5" s="80">
        <v>6676.095984</v>
      </c>
      <c r="AA5" s="511">
        <v>2135.64</v>
      </c>
      <c r="AB5" s="511">
        <v>2201.91</v>
      </c>
      <c r="AC5" s="511">
        <v>2175.01</v>
      </c>
      <c r="AD5" s="511">
        <v>6512.559999999999</v>
      </c>
      <c r="AE5" s="24"/>
      <c r="AF5" s="24"/>
      <c r="AG5" s="24"/>
      <c r="AH5" s="24"/>
      <c r="AI5" s="24"/>
      <c r="AJ5" s="24"/>
      <c r="AK5" s="24"/>
      <c r="AL5" s="24"/>
      <c r="AM5" s="511">
        <v>2485.35</v>
      </c>
      <c r="AN5" s="511">
        <v>2947.08</v>
      </c>
      <c r="AO5" s="511">
        <v>3401.01</v>
      </c>
      <c r="AP5" s="511">
        <v>8842.440000000001</v>
      </c>
      <c r="AQ5" s="511">
        <v>30719.74</v>
      </c>
      <c r="AR5" s="80">
        <v>3349.53</v>
      </c>
      <c r="AS5" s="80">
        <v>2945.01</v>
      </c>
      <c r="AT5" s="80">
        <v>3034.12</v>
      </c>
      <c r="AU5" s="417">
        <v>9328.66</v>
      </c>
      <c r="AV5" s="511">
        <v>2649.51</v>
      </c>
      <c r="AW5" s="511">
        <v>2475.45</v>
      </c>
      <c r="AX5" s="511">
        <v>2157.7</v>
      </c>
      <c r="AY5" s="511">
        <v>7282.66</v>
      </c>
      <c r="AZ5" s="512">
        <v>606.5640160000003</v>
      </c>
      <c r="BA5" s="264">
        <v>0.090856095756217</v>
      </c>
      <c r="BB5" s="352">
        <v>2131.63</v>
      </c>
      <c r="BC5" s="352">
        <v>2219.59</v>
      </c>
      <c r="BD5" s="352">
        <v>2194.272561</v>
      </c>
      <c r="BE5" s="511">
        <v>6545.492561</v>
      </c>
      <c r="BF5" s="417">
        <v>32.93256100000053</v>
      </c>
      <c r="BG5" s="264">
        <v>0.005056776597835544</v>
      </c>
      <c r="BH5" s="513">
        <v>2498.8</v>
      </c>
      <c r="BI5" s="511">
        <v>2722.96</v>
      </c>
      <c r="BJ5" s="511">
        <v>3278.481985</v>
      </c>
      <c r="BK5" s="511">
        <v>8500.241985000001</v>
      </c>
      <c r="BL5" s="511">
        <v>-342.1980149999999</v>
      </c>
      <c r="BM5" s="514">
        <v>-0.03869950092960761</v>
      </c>
      <c r="BN5" s="515">
        <v>3323.75</v>
      </c>
      <c r="BO5" s="511">
        <v>2944.56</v>
      </c>
      <c r="BP5" s="511">
        <v>2619.57</v>
      </c>
      <c r="BQ5" s="511">
        <v>8887.879999999999</v>
      </c>
      <c r="BR5" s="511">
        <v>-440.7800000000007</v>
      </c>
      <c r="BS5" s="511">
        <v>-0.04725008736517367</v>
      </c>
      <c r="BT5" s="511">
        <v>2232.932387</v>
      </c>
      <c r="BU5" s="511">
        <v>2144.737161</v>
      </c>
      <c r="BV5" s="511">
        <v>1951.413426</v>
      </c>
      <c r="BW5" s="511">
        <v>6329.082974</v>
      </c>
      <c r="BX5" s="511">
        <v>-953.5770259999999</v>
      </c>
      <c r="BY5" s="314">
        <v>-0.1309380124844494</v>
      </c>
      <c r="BZ5" s="511">
        <v>2244.28</v>
      </c>
      <c r="CA5" s="511">
        <v>2082.13</v>
      </c>
      <c r="CB5" s="511">
        <v>2009.23</v>
      </c>
      <c r="CC5" s="511">
        <f>SUM(BZ5:CB5)</f>
        <v>6335.639999999999</v>
      </c>
      <c r="CD5" s="511">
        <f>CC5-BE5</f>
        <v>-209.8525610000006</v>
      </c>
      <c r="CE5" s="314">
        <f>CC5/BE5-1</f>
        <v>-0.03206062172469115</v>
      </c>
      <c r="CF5" s="511">
        <v>2572.568542</v>
      </c>
      <c r="CG5" s="511">
        <v>2576.407343</v>
      </c>
      <c r="CH5" s="511">
        <v>3117.359423</v>
      </c>
      <c r="CI5" s="511">
        <f>SUM(CF5:CH5)</f>
        <v>8266.335308</v>
      </c>
      <c r="CJ5" s="511">
        <f>CI5-BK5</f>
        <v>-233.9066770000009</v>
      </c>
      <c r="CK5" s="314">
        <f>CI5/BK5-1</f>
        <v>-0.0275176491931366</v>
      </c>
      <c r="CL5" s="24"/>
      <c r="CM5" s="24"/>
      <c r="CN5" s="24"/>
      <c r="CO5" s="24"/>
      <c r="CP5" s="25"/>
    </row>
    <row r="6" ht="28.5" customHeight="1">
      <c r="A6" t="s" s="516">
        <v>218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9"/>
      <c r="T6" t="s" s="488">
        <v>219</v>
      </c>
      <c r="U6" s="487"/>
      <c r="V6" s="487"/>
      <c r="W6" s="487"/>
      <c r="X6" s="487"/>
      <c r="Y6" s="487"/>
      <c r="Z6" s="487"/>
      <c r="AA6" s="487"/>
      <c r="AB6" s="487"/>
      <c r="AC6" s="487"/>
      <c r="AD6" s="487"/>
      <c r="AE6" s="487"/>
      <c r="AF6" s="487"/>
      <c r="AG6" s="487"/>
      <c r="AH6" s="487"/>
      <c r="AI6" s="487"/>
      <c r="AJ6" s="487"/>
      <c r="AK6" s="487"/>
      <c r="AL6" s="489"/>
      <c r="AM6" s="489"/>
      <c r="AN6" s="489"/>
      <c r="AO6" s="489"/>
      <c r="AP6" s="489"/>
      <c r="AQ6" s="416"/>
      <c r="AR6" t="s" s="517">
        <v>218</v>
      </c>
      <c r="AS6" s="489"/>
      <c r="AT6" s="489"/>
      <c r="AU6" s="489"/>
      <c r="AV6" s="489"/>
      <c r="AW6" s="489"/>
      <c r="AX6" s="489"/>
      <c r="AY6" s="489"/>
      <c r="AZ6" s="489"/>
      <c r="BA6" s="489"/>
      <c r="BB6" s="489"/>
      <c r="BC6" s="489"/>
      <c r="BD6" s="489"/>
      <c r="BE6" s="489"/>
      <c r="BF6" s="489"/>
      <c r="BG6" s="489"/>
      <c r="BH6" s="489"/>
      <c r="BI6" s="489"/>
      <c r="BJ6" s="489"/>
      <c r="BK6" s="489"/>
      <c r="BL6" s="489"/>
      <c r="BM6" s="518"/>
      <c r="BN6" s="492"/>
      <c r="BO6" s="489"/>
      <c r="BP6" s="489"/>
      <c r="BQ6" s="489"/>
      <c r="BR6" s="489"/>
      <c r="BS6" s="489"/>
      <c r="BT6" s="489"/>
      <c r="BU6" s="489"/>
      <c r="BV6" s="489"/>
      <c r="BW6" s="489"/>
      <c r="BX6" s="416"/>
      <c r="BY6" s="416"/>
      <c r="BZ6" s="416"/>
      <c r="CA6" s="416"/>
      <c r="CB6" s="416"/>
      <c r="CC6" s="416"/>
      <c r="CD6" s="416"/>
      <c r="CE6" s="416"/>
      <c r="CF6" s="416"/>
      <c r="CG6" s="416"/>
      <c r="CH6" s="416"/>
      <c r="CI6" s="416"/>
      <c r="CJ6" s="416"/>
      <c r="CK6" s="416"/>
      <c r="CL6" s="24"/>
      <c r="CM6" s="24"/>
      <c r="CN6" s="24"/>
      <c r="CO6" s="24"/>
      <c r="CP6" s="25"/>
    </row>
    <row r="7" ht="15" customHeight="1">
      <c r="A7" t="s" s="180">
        <v>62</v>
      </c>
      <c r="B7" s="519"/>
      <c r="C7" s="519"/>
      <c r="D7" s="519"/>
      <c r="E7" s="520">
        <v>0.7077843900251584</v>
      </c>
      <c r="F7" s="520"/>
      <c r="G7" s="520"/>
      <c r="H7" s="520"/>
      <c r="I7" s="520">
        <v>0.6262512492902305</v>
      </c>
      <c r="J7" s="519"/>
      <c r="K7" s="519"/>
      <c r="L7" s="519"/>
      <c r="M7" s="520">
        <v>0.603</v>
      </c>
      <c r="N7" s="520"/>
      <c r="O7" s="520"/>
      <c r="P7" s="520"/>
      <c r="Q7" s="520">
        <v>0.705</v>
      </c>
      <c r="R7" s="520">
        <v>0.667</v>
      </c>
      <c r="S7" s="520"/>
      <c r="T7" s="520"/>
      <c r="U7" s="520"/>
      <c r="V7" s="520">
        <v>0.7520955081663567</v>
      </c>
      <c r="W7" s="520"/>
      <c r="X7" s="520"/>
      <c r="Y7" s="520"/>
      <c r="Z7" s="520">
        <v>0.6618240320674216</v>
      </c>
      <c r="AA7" s="520"/>
      <c r="AB7" s="520"/>
      <c r="AC7" s="520"/>
      <c r="AD7" s="520">
        <v>0.58</v>
      </c>
      <c r="AE7" s="24"/>
      <c r="AF7" s="24"/>
      <c r="AG7" s="24"/>
      <c r="AH7" s="24"/>
      <c r="AI7" s="24"/>
      <c r="AJ7" s="24"/>
      <c r="AK7" s="24"/>
      <c r="AL7" s="24"/>
      <c r="AM7" s="497"/>
      <c r="AN7" s="497"/>
      <c r="AO7" s="521"/>
      <c r="AP7" s="520">
        <v>0.604</v>
      </c>
      <c r="AQ7" s="520">
        <v>0.653</v>
      </c>
      <c r="AR7" s="520"/>
      <c r="AS7" s="520"/>
      <c r="AT7" s="520"/>
      <c r="AU7" s="520">
        <v>0.659</v>
      </c>
      <c r="AV7" s="497"/>
      <c r="AW7" s="497"/>
      <c r="AX7" s="521"/>
      <c r="AY7" s="520">
        <v>0.594</v>
      </c>
      <c r="AZ7" s="520">
        <v>-0.0678240320674216</v>
      </c>
      <c r="BA7" s="188">
        <v>-0.1024804612421693</v>
      </c>
      <c r="BB7" s="520"/>
      <c r="BC7" s="520"/>
      <c r="BD7" s="520"/>
      <c r="BE7" s="520">
        <v>0.554</v>
      </c>
      <c r="BF7" s="497">
        <v>-0.02599999999999991</v>
      </c>
      <c r="BG7" s="188">
        <v>-0.04482758620689642</v>
      </c>
      <c r="BH7" s="520"/>
      <c r="BI7" s="520"/>
      <c r="BJ7" s="520"/>
      <c r="BK7" s="520">
        <v>0.65289</v>
      </c>
      <c r="BL7" s="520">
        <v>0.04888999999999999</v>
      </c>
      <c r="BM7" s="508">
        <v>0.08094370860927147</v>
      </c>
      <c r="BN7" s="522"/>
      <c r="BO7" s="520"/>
      <c r="BP7" s="520"/>
      <c r="BQ7" s="520">
        <v>0.6345</v>
      </c>
      <c r="BR7" s="509">
        <v>-0.02450000000000008</v>
      </c>
      <c r="BS7" s="188">
        <v>-0.03717754172989385</v>
      </c>
      <c r="BT7" s="520"/>
      <c r="BU7" s="520"/>
      <c r="BV7" s="520"/>
      <c r="BW7" s="520">
        <v>0.6205065394418575</v>
      </c>
      <c r="BX7" s="509">
        <v>0.02650653944185755</v>
      </c>
      <c r="BY7" s="188">
        <v>0.04462380377417086</v>
      </c>
      <c r="BZ7" s="520"/>
      <c r="CA7" s="520"/>
      <c r="CB7" s="520"/>
      <c r="CC7" s="520">
        <f>SUM(CC8)</f>
        <v>0.60753</v>
      </c>
      <c r="CD7" s="497">
        <f>CC7-BE7</f>
        <v>0.05352999999999997</v>
      </c>
      <c r="CE7" s="188">
        <f>CC7/BE7-1</f>
        <v>0.09662454873646209</v>
      </c>
      <c r="CF7" s="520"/>
      <c r="CG7" s="520"/>
      <c r="CH7" s="520"/>
      <c r="CI7" s="520">
        <f>SUM(CI8)</f>
        <v>0.7745137044542449</v>
      </c>
      <c r="CJ7" s="497">
        <f>CI7-BK7</f>
        <v>0.121623704454245</v>
      </c>
      <c r="CK7" s="188">
        <f>CI7/BK7-1</f>
        <v>0.1862851390804652</v>
      </c>
      <c r="CL7" s="24"/>
      <c r="CM7" s="24"/>
      <c r="CN7" s="24"/>
      <c r="CO7" s="24"/>
      <c r="CP7" s="25"/>
    </row>
    <row r="8" ht="15" customHeight="1">
      <c r="A8" t="s" s="510">
        <v>217</v>
      </c>
      <c r="B8" s="523">
        <v>0.7163621092920006</v>
      </c>
      <c r="C8" s="523">
        <v>0.7054234462611692</v>
      </c>
      <c r="D8" s="523">
        <v>0.7006472725129276</v>
      </c>
      <c r="E8" s="524">
        <v>0.7077843900251584</v>
      </c>
      <c r="F8" s="524">
        <v>0.6498229734910226</v>
      </c>
      <c r="G8" s="524">
        <v>0.6353638240850212</v>
      </c>
      <c r="H8" s="524">
        <v>0.5878906713163278</v>
      </c>
      <c r="I8" s="524">
        <v>0.6262512492902305</v>
      </c>
      <c r="J8" s="524">
        <v>0.594</v>
      </c>
      <c r="K8" s="524">
        <v>0.599</v>
      </c>
      <c r="L8" s="524">
        <v>0.616</v>
      </c>
      <c r="M8" s="524">
        <v>0.603</v>
      </c>
      <c r="N8" s="524">
        <v>0.671</v>
      </c>
      <c r="O8" s="524">
        <v>0.701</v>
      </c>
      <c r="P8" s="524">
        <v>0.736</v>
      </c>
      <c r="Q8" s="524">
        <v>0.705</v>
      </c>
      <c r="R8" s="524">
        <v>0.667</v>
      </c>
      <c r="S8" s="524">
        <v>0.7586480704193106</v>
      </c>
      <c r="T8" s="524">
        <v>0.7518267109826936</v>
      </c>
      <c r="U8" s="524">
        <v>0.7448540168200095</v>
      </c>
      <c r="V8" s="524">
        <v>0.7520955081663567</v>
      </c>
      <c r="W8" s="524">
        <v>0.7034281620540271</v>
      </c>
      <c r="X8" s="524">
        <v>0.6612439228251156</v>
      </c>
      <c r="Y8" s="524">
        <v>0.6133601241068869</v>
      </c>
      <c r="Z8" s="524">
        <v>0.6618240320674216</v>
      </c>
      <c r="AA8" s="524">
        <v>0.608</v>
      </c>
      <c r="AB8" s="524">
        <v>0.603</v>
      </c>
      <c r="AC8" s="524">
        <v>0.529721214460866</v>
      </c>
      <c r="AD8" s="524">
        <v>0.58</v>
      </c>
      <c r="AE8" s="314"/>
      <c r="AF8" s="24"/>
      <c r="AG8" s="24"/>
      <c r="AH8" s="24"/>
      <c r="AI8" s="24"/>
      <c r="AJ8" s="24"/>
      <c r="AK8" s="24"/>
      <c r="AL8" s="24"/>
      <c r="AM8" s="524">
        <v>0.536</v>
      </c>
      <c r="AN8" s="524">
        <v>0.598</v>
      </c>
      <c r="AO8" s="524">
        <v>0.658</v>
      </c>
      <c r="AP8" s="524">
        <v>0.604</v>
      </c>
      <c r="AQ8" s="524">
        <v>0.653</v>
      </c>
      <c r="AR8" s="524">
        <v>0.65573</v>
      </c>
      <c r="AS8" s="524">
        <v>0.6428</v>
      </c>
      <c r="AT8" s="524">
        <v>0.6777300000000001</v>
      </c>
      <c r="AU8" s="524">
        <v>0.659</v>
      </c>
      <c r="AV8" s="524">
        <v>0.669</v>
      </c>
      <c r="AW8" s="524">
        <v>0.578</v>
      </c>
      <c r="AX8" s="524">
        <v>0.52</v>
      </c>
      <c r="AY8" s="524">
        <v>0.594</v>
      </c>
      <c r="AZ8" s="524">
        <v>-0.0678240320674216</v>
      </c>
      <c r="BA8" s="264">
        <v>-0.1024804612421693</v>
      </c>
      <c r="BB8" s="524">
        <v>0.57995</v>
      </c>
      <c r="BC8" s="524">
        <v>0.53526</v>
      </c>
      <c r="BD8" s="524">
        <v>0.54798</v>
      </c>
      <c r="BE8" s="524">
        <v>0.554</v>
      </c>
      <c r="BF8" s="525">
        <v>-0.02599999999999991</v>
      </c>
      <c r="BG8" s="264">
        <v>-0.04482758620689642</v>
      </c>
      <c r="BH8" s="524">
        <v>0.64612</v>
      </c>
      <c r="BI8" s="524">
        <v>0.64869</v>
      </c>
      <c r="BJ8" s="524">
        <v>0.66154</v>
      </c>
      <c r="BK8" s="524">
        <v>0.65289</v>
      </c>
      <c r="BL8" s="524">
        <v>0.04888999999999999</v>
      </c>
      <c r="BM8" s="514">
        <v>0.08094370860927147</v>
      </c>
      <c r="BN8" s="526">
        <v>0.61275</v>
      </c>
      <c r="BO8" s="524">
        <v>0.61277</v>
      </c>
      <c r="BP8" s="524">
        <v>0.68652</v>
      </c>
      <c r="BQ8" s="524">
        <v>0.6345</v>
      </c>
      <c r="BR8" s="524">
        <v>-0.02450000000000008</v>
      </c>
      <c r="BS8" s="524">
        <v>-0.03717754172989385</v>
      </c>
      <c r="BT8" s="524">
        <v>0.61508</v>
      </c>
      <c r="BU8" s="524">
        <v>0.63253</v>
      </c>
      <c r="BV8" s="524">
        <v>0.6134998063398586</v>
      </c>
      <c r="BW8" s="524">
        <v>0.6205065394418575</v>
      </c>
      <c r="BX8" s="524">
        <v>0.02650653944185755</v>
      </c>
      <c r="BY8" s="314">
        <v>0.04462380377417086</v>
      </c>
      <c r="BZ8" s="524">
        <v>0.605</v>
      </c>
      <c r="CA8" s="524">
        <v>0.56959</v>
      </c>
      <c r="CB8" s="524">
        <v>0.6501980000000001</v>
      </c>
      <c r="CC8" s="524">
        <v>0.60753</v>
      </c>
      <c r="CD8" s="511">
        <f>CC8-BE8</f>
        <v>0.05352999999999997</v>
      </c>
      <c r="CE8" s="314">
        <f>CC8/BE8-1</f>
        <v>0.09662454873646209</v>
      </c>
      <c r="CF8" s="524">
        <v>0.752640370979084</v>
      </c>
      <c r="CG8" s="524">
        <v>0.771287642382721</v>
      </c>
      <c r="CH8" s="524">
        <v>0.795230693050565</v>
      </c>
      <c r="CI8" s="524">
        <v>0.7745137044542449</v>
      </c>
      <c r="CJ8" s="511">
        <f>CI8-BK8</f>
        <v>0.121623704454245</v>
      </c>
      <c r="CK8" s="314">
        <f>CI8/BK8-1</f>
        <v>0.1862851390804652</v>
      </c>
      <c r="CL8" s="24"/>
      <c r="CM8" s="24"/>
      <c r="CN8" s="24"/>
      <c r="CO8" s="24"/>
      <c r="CP8" s="25"/>
    </row>
    <row r="9" ht="28.5" customHeight="1">
      <c r="A9" t="s" s="516">
        <v>220</v>
      </c>
      <c r="B9" s="487"/>
      <c r="C9" s="487"/>
      <c r="D9" s="487"/>
      <c r="E9" s="487"/>
      <c r="F9" s="487"/>
      <c r="G9" s="487"/>
      <c r="H9" s="487"/>
      <c r="I9" s="487"/>
      <c r="J9" s="487"/>
      <c r="K9" s="487"/>
      <c r="L9" s="487"/>
      <c r="M9" s="487"/>
      <c r="N9" s="487"/>
      <c r="O9" s="487"/>
      <c r="P9" s="487"/>
      <c r="Q9" s="487"/>
      <c r="R9" s="487"/>
      <c r="S9" s="416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416"/>
      <c r="AR9" t="s" s="517">
        <v>220</v>
      </c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16"/>
      <c r="BK9" s="416"/>
      <c r="BL9" s="416"/>
      <c r="BM9" s="514"/>
      <c r="BN9" s="492"/>
      <c r="BO9" s="493"/>
      <c r="BP9" s="493"/>
      <c r="BQ9" s="493"/>
      <c r="BR9" s="524"/>
      <c r="BS9" s="524"/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24"/>
      <c r="CM9" s="24"/>
      <c r="CN9" s="24"/>
      <c r="CO9" s="24"/>
      <c r="CP9" s="25"/>
    </row>
    <row r="10" ht="15" customHeight="1">
      <c r="A10" t="s" s="180">
        <v>62</v>
      </c>
      <c r="B10" s="494"/>
      <c r="C10" s="494"/>
      <c r="D10" s="494"/>
      <c r="E10" s="495">
        <v>9120.526</v>
      </c>
      <c r="F10" s="496"/>
      <c r="G10" s="497"/>
      <c r="H10" s="497"/>
      <c r="I10" s="495">
        <v>9113.097</v>
      </c>
      <c r="J10" s="498"/>
      <c r="K10" s="494"/>
      <c r="L10" s="494"/>
      <c r="M10" s="495">
        <v>9057.623333333333</v>
      </c>
      <c r="N10" s="496"/>
      <c r="O10" s="497"/>
      <c r="P10" s="497"/>
      <c r="Q10" s="497">
        <v>9047.91</v>
      </c>
      <c r="R10" s="499">
        <v>9084.790000000001</v>
      </c>
      <c r="S10" s="500"/>
      <c r="T10" s="497"/>
      <c r="U10" s="497"/>
      <c r="V10" s="495">
        <v>9106.346</v>
      </c>
      <c r="W10" s="496"/>
      <c r="X10" s="497"/>
      <c r="Y10" s="497"/>
      <c r="Z10" s="495">
        <v>9125.005666666666</v>
      </c>
      <c r="AA10" s="496"/>
      <c r="AB10" s="497"/>
      <c r="AC10" s="497"/>
      <c r="AD10" s="495">
        <v>9036.713333333333</v>
      </c>
      <c r="AE10" s="23"/>
      <c r="AF10" s="24"/>
      <c r="AG10" s="24"/>
      <c r="AH10" s="24"/>
      <c r="AI10" s="24"/>
      <c r="AJ10" s="24"/>
      <c r="AK10" s="24"/>
      <c r="AL10" s="24"/>
      <c r="AM10" s="495"/>
      <c r="AN10" s="501"/>
      <c r="AO10" s="501"/>
      <c r="AP10" s="527">
        <v>8988.030000000001</v>
      </c>
      <c r="AQ10" s="528">
        <v>9064.02</v>
      </c>
      <c r="AR10" s="504"/>
      <c r="AS10" s="497"/>
      <c r="AT10" s="497"/>
      <c r="AU10" s="497">
        <v>9109.379999999999</v>
      </c>
      <c r="AV10" s="495"/>
      <c r="AW10" s="501"/>
      <c r="AX10" s="501"/>
      <c r="AY10" s="501">
        <v>9036.136666666665</v>
      </c>
      <c r="AZ10" s="506">
        <v>-88.8690000000006</v>
      </c>
      <c r="BA10" s="188">
        <v>-0.00973906244514855</v>
      </c>
      <c r="BB10" s="497"/>
      <c r="BC10" s="497"/>
      <c r="BD10" s="497"/>
      <c r="BE10" s="497">
        <v>9057.643666666665</v>
      </c>
      <c r="BF10" s="509">
        <v>20.93033333333187</v>
      </c>
      <c r="BG10" s="188">
        <v>0.002316144438944123</v>
      </c>
      <c r="BH10" s="497"/>
      <c r="BI10" s="497"/>
      <c r="BJ10" s="497"/>
      <c r="BK10" s="497">
        <v>9099.483333333334</v>
      </c>
      <c r="BL10" s="497">
        <v>111.4533333333329</v>
      </c>
      <c r="BM10" s="508">
        <v>0.01240019596433628</v>
      </c>
      <c r="BN10" s="504"/>
      <c r="BO10" s="497"/>
      <c r="BP10" s="497"/>
      <c r="BQ10" s="497">
        <v>8989.692333333334</v>
      </c>
      <c r="BR10" s="509">
        <v>-119.6876666666649</v>
      </c>
      <c r="BS10" s="188">
        <v>-0.01313894761955969</v>
      </c>
      <c r="BT10" s="188"/>
      <c r="BU10" s="188"/>
      <c r="BV10" s="188"/>
      <c r="BW10" s="497">
        <v>8866.797333333332</v>
      </c>
      <c r="BX10" s="509">
        <v>-169.3393333333333</v>
      </c>
      <c r="BY10" s="188">
        <v>-0.01874023596367325</v>
      </c>
      <c r="BZ10" s="497"/>
      <c r="CA10" s="497"/>
      <c r="CB10" s="497"/>
      <c r="CC10" s="497">
        <f>SUM(CC11)</f>
        <v>8922.489</v>
      </c>
      <c r="CD10" s="497">
        <f>CC10-BE10</f>
        <v>-135.1546666666654</v>
      </c>
      <c r="CE10" s="188">
        <f>CC10/BE10-1</f>
        <v>-0.01492161445520901</v>
      </c>
      <c r="CF10" s="497"/>
      <c r="CG10" s="497"/>
      <c r="CH10" s="497"/>
      <c r="CI10" s="497">
        <f>SUM(CI11)</f>
        <v>8893.613666666666</v>
      </c>
      <c r="CJ10" s="497">
        <f>CI10-BK10</f>
        <v>-205.8696666666674</v>
      </c>
      <c r="CK10" s="188">
        <f>CI10/BK10-1</f>
        <v>-0.02262432482430332</v>
      </c>
      <c r="CL10" s="24"/>
      <c r="CM10" s="24"/>
      <c r="CN10" s="24"/>
      <c r="CO10" s="24"/>
      <c r="CP10" s="25"/>
    </row>
    <row r="11" ht="15" customHeight="1">
      <c r="A11" t="s" s="510">
        <v>217</v>
      </c>
      <c r="B11" s="70">
        <v>9119.210999999999</v>
      </c>
      <c r="C11" s="70">
        <v>9120.708999999999</v>
      </c>
      <c r="D11" s="70">
        <v>9121.657999999999</v>
      </c>
      <c r="E11" s="80">
        <v>9120.526</v>
      </c>
      <c r="F11" s="80">
        <v>9058.91</v>
      </c>
      <c r="G11" s="80">
        <v>9148.795</v>
      </c>
      <c r="H11" s="80">
        <v>9131.585999999999</v>
      </c>
      <c r="I11" s="80">
        <v>9113.097</v>
      </c>
      <c r="J11" s="511">
        <v>9043.059999999999</v>
      </c>
      <c r="K11" s="511">
        <v>9048.110000000001</v>
      </c>
      <c r="L11" s="511">
        <v>9081.700000000001</v>
      </c>
      <c r="M11" s="511">
        <v>9057.623333333333</v>
      </c>
      <c r="N11" s="511">
        <v>8983.67</v>
      </c>
      <c r="O11" s="511">
        <v>9077.790000000001</v>
      </c>
      <c r="P11" s="511">
        <v>9082.26</v>
      </c>
      <c r="Q11" s="511">
        <v>9047.91</v>
      </c>
      <c r="R11" s="511">
        <v>9084.790000000001</v>
      </c>
      <c r="S11" s="80">
        <v>9110.392</v>
      </c>
      <c r="T11" s="80">
        <v>9117.519</v>
      </c>
      <c r="U11" s="80">
        <v>9091.127</v>
      </c>
      <c r="V11" s="80">
        <v>9106.346</v>
      </c>
      <c r="W11" s="80">
        <v>9133.534</v>
      </c>
      <c r="X11" s="80">
        <v>9177.621999999999</v>
      </c>
      <c r="Y11" s="80">
        <v>9063.861000000001</v>
      </c>
      <c r="Z11" s="80">
        <v>9125.005666666666</v>
      </c>
      <c r="AA11" s="511">
        <v>9090.66</v>
      </c>
      <c r="AB11" s="511">
        <v>8951.959999999999</v>
      </c>
      <c r="AC11" s="511">
        <v>9067.52</v>
      </c>
      <c r="AD11" s="511">
        <v>9036.713333333333</v>
      </c>
      <c r="AE11" s="24"/>
      <c r="AF11" s="24"/>
      <c r="AG11" s="24"/>
      <c r="AH11" s="24"/>
      <c r="AI11" s="24"/>
      <c r="AJ11" s="24"/>
      <c r="AK11" s="24"/>
      <c r="AL11" s="24"/>
      <c r="AM11" s="511">
        <v>8879.6</v>
      </c>
      <c r="AN11" s="511">
        <v>9027.4</v>
      </c>
      <c r="AO11" s="511">
        <v>9057.09</v>
      </c>
      <c r="AP11" s="417">
        <v>8988.030000000001</v>
      </c>
      <c r="AQ11" s="417">
        <v>9064.02</v>
      </c>
      <c r="AR11" s="80">
        <v>9145.700000000001</v>
      </c>
      <c r="AS11" s="80">
        <v>9053.26</v>
      </c>
      <c r="AT11" s="80">
        <v>9129.18</v>
      </c>
      <c r="AU11" s="80">
        <v>9109.379999999999</v>
      </c>
      <c r="AV11" s="511">
        <v>8951.200000000001</v>
      </c>
      <c r="AW11" s="511">
        <v>9116.58</v>
      </c>
      <c r="AX11" s="511">
        <v>9040.629999999999</v>
      </c>
      <c r="AY11" s="511">
        <v>9036.136666666665</v>
      </c>
      <c r="AZ11" s="512">
        <v>-88.8690000000006</v>
      </c>
      <c r="BA11" s="264">
        <v>-0.00973906244514855</v>
      </c>
      <c r="BB11" s="511">
        <v>8980.379999999999</v>
      </c>
      <c r="BC11" s="511">
        <v>9076.059999999999</v>
      </c>
      <c r="BD11" s="511">
        <v>9116.491</v>
      </c>
      <c r="BE11" s="511">
        <v>9057.643666666665</v>
      </c>
      <c r="BF11" s="417">
        <v>20.93033333333187</v>
      </c>
      <c r="BG11" s="264">
        <v>0.002316144438944123</v>
      </c>
      <c r="BH11" s="511">
        <v>9088.77</v>
      </c>
      <c r="BI11" s="511">
        <v>9085.370000000001</v>
      </c>
      <c r="BJ11" s="511">
        <v>9124.310000000001</v>
      </c>
      <c r="BK11" s="511">
        <v>9099.483333333334</v>
      </c>
      <c r="BL11" s="511">
        <v>111.4533333333329</v>
      </c>
      <c r="BM11" s="514">
        <v>0.01240019596433628</v>
      </c>
      <c r="BN11" s="515">
        <v>8938.557000000001</v>
      </c>
      <c r="BO11" s="511">
        <v>9024.444</v>
      </c>
      <c r="BP11" s="511">
        <v>9006.076000000001</v>
      </c>
      <c r="BQ11" s="511">
        <v>8989.692333333334</v>
      </c>
      <c r="BR11" s="511">
        <v>-119.6876666666649</v>
      </c>
      <c r="BS11" s="420">
        <v>-0.01313894761955969</v>
      </c>
      <c r="BT11" s="511">
        <v>8916.994000000001</v>
      </c>
      <c r="BU11" s="511">
        <v>8893.763000000001</v>
      </c>
      <c r="BV11" s="511">
        <v>8789.635</v>
      </c>
      <c r="BW11" s="511">
        <v>8866.797333333332</v>
      </c>
      <c r="BX11" s="511">
        <v>-169.3393333333333</v>
      </c>
      <c r="BY11" s="314">
        <v>-0.01874023596367325</v>
      </c>
      <c r="BZ11" s="511">
        <v>8907.602999999999</v>
      </c>
      <c r="CA11" s="511">
        <v>8948.181</v>
      </c>
      <c r="CB11" s="511">
        <v>8911.683000000001</v>
      </c>
      <c r="CC11" s="511">
        <f>SUM(BZ11:CB11)/3</f>
        <v>8922.489</v>
      </c>
      <c r="CD11" s="511">
        <f>CC11-BE11</f>
        <v>-135.1546666666654</v>
      </c>
      <c r="CE11" s="314">
        <f>CC11/BE11-1</f>
        <v>-0.01492161445520901</v>
      </c>
      <c r="CF11" s="511">
        <v>8975.494999999999</v>
      </c>
      <c r="CG11" s="511">
        <v>8845.251</v>
      </c>
      <c r="CH11" s="511">
        <v>8860.094999999999</v>
      </c>
      <c r="CI11" s="511">
        <v>8893.613666666666</v>
      </c>
      <c r="CJ11" s="511">
        <f>CI11-BK11</f>
        <v>-205.8696666666674</v>
      </c>
      <c r="CK11" s="314">
        <f>CI11/BK11-1</f>
        <v>-0.02262432482430332</v>
      </c>
      <c r="CL11" s="24"/>
      <c r="CM11" s="24"/>
      <c r="CN11" s="24"/>
      <c r="CO11" s="24"/>
      <c r="CP11" s="25"/>
    </row>
    <row r="12" ht="28.5" customHeight="1">
      <c r="A12" t="s" s="516">
        <v>221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Q12" s="487"/>
      <c r="R12" s="487"/>
      <c r="S12" t="s" s="488">
        <v>222</v>
      </c>
      <c r="T12" s="487"/>
      <c r="U12" s="487"/>
      <c r="V12" s="487"/>
      <c r="W12" s="487"/>
      <c r="X12" s="487"/>
      <c r="Y12" s="487"/>
      <c r="Z12" s="487"/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9"/>
      <c r="AL12" s="489"/>
      <c r="AM12" s="489"/>
      <c r="AN12" s="489"/>
      <c r="AO12" s="489"/>
      <c r="AP12" s="489"/>
      <c r="AQ12" s="416"/>
      <c r="AR12" t="s" s="517">
        <v>221</v>
      </c>
      <c r="AS12" s="489"/>
      <c r="AT12" s="489"/>
      <c r="AU12" s="489"/>
      <c r="AV12" s="489"/>
      <c r="AW12" s="489"/>
      <c r="AX12" s="489"/>
      <c r="AY12" s="489"/>
      <c r="AZ12" s="489"/>
      <c r="BA12" s="489"/>
      <c r="BB12" s="489"/>
      <c r="BC12" s="489"/>
      <c r="BD12" s="489"/>
      <c r="BE12" s="489"/>
      <c r="BF12" s="489"/>
      <c r="BG12" s="489"/>
      <c r="BH12" s="489"/>
      <c r="BI12" s="489"/>
      <c r="BJ12" s="416"/>
      <c r="BK12" s="416"/>
      <c r="BL12" s="416"/>
      <c r="BM12" s="514"/>
      <c r="BN12" s="492"/>
      <c r="BO12" s="493"/>
      <c r="BP12" s="493"/>
      <c r="BQ12" s="493"/>
      <c r="BR12" s="493"/>
      <c r="BS12" s="493"/>
      <c r="BT12" s="493"/>
      <c r="BU12" s="416"/>
      <c r="BV12" s="416"/>
      <c r="BW12" s="416"/>
      <c r="BX12" s="416"/>
      <c r="BY12" s="416"/>
      <c r="BZ12" s="416"/>
      <c r="CA12" s="416"/>
      <c r="CB12" s="416"/>
      <c r="CC12" s="416"/>
      <c r="CD12" s="416"/>
      <c r="CE12" s="416"/>
      <c r="CF12" s="416"/>
      <c r="CG12" s="416"/>
      <c r="CH12" s="416"/>
      <c r="CI12" s="416"/>
      <c r="CJ12" s="416"/>
      <c r="CK12" s="416"/>
      <c r="CL12" s="24"/>
      <c r="CM12" s="24"/>
      <c r="CN12" s="24"/>
      <c r="CO12" s="24"/>
      <c r="CP12" s="25"/>
    </row>
    <row r="13" ht="17" customHeight="1">
      <c r="A13" t="s" s="180">
        <v>62</v>
      </c>
      <c r="B13" s="494"/>
      <c r="C13" s="494"/>
      <c r="D13" s="494"/>
      <c r="E13" s="497">
        <v>205147.072548959</v>
      </c>
      <c r="F13" s="497"/>
      <c r="G13" s="497"/>
      <c r="H13" s="497"/>
      <c r="I13" s="497">
        <v>149378.9265193454</v>
      </c>
      <c r="J13" s="494"/>
      <c r="K13" s="494"/>
      <c r="L13" s="494"/>
      <c r="M13" s="497">
        <v>140530.94</v>
      </c>
      <c r="N13" s="497"/>
      <c r="O13" s="497"/>
      <c r="P13" s="497"/>
      <c r="Q13" s="497">
        <v>196951.38</v>
      </c>
      <c r="R13" s="497">
        <v>173015.25</v>
      </c>
      <c r="S13" s="497"/>
      <c r="T13" s="497"/>
      <c r="U13" s="497"/>
      <c r="V13" s="497">
        <v>199193.1008064779</v>
      </c>
      <c r="W13" s="497"/>
      <c r="X13" s="497"/>
      <c r="Y13" s="497"/>
      <c r="Z13" s="497">
        <v>146433.9943387067</v>
      </c>
      <c r="AA13" s="497"/>
      <c r="AB13" s="497"/>
      <c r="AC13" s="497"/>
      <c r="AD13" s="497">
        <v>153210.28</v>
      </c>
      <c r="AE13" s="24"/>
      <c r="AF13" s="24"/>
      <c r="AG13" s="24"/>
      <c r="AH13" s="24"/>
      <c r="AI13" s="24"/>
      <c r="AJ13" s="24"/>
      <c r="AK13" s="24"/>
      <c r="AL13" s="24"/>
      <c r="AM13" s="497"/>
      <c r="AN13" s="497"/>
      <c r="AO13" s="529"/>
      <c r="AP13" s="509">
        <v>213375.11</v>
      </c>
      <c r="AQ13" s="509">
        <v>177969.29</v>
      </c>
      <c r="AR13" s="509"/>
      <c r="AS13" s="509"/>
      <c r="AT13" s="509"/>
      <c r="AU13" s="509">
        <v>207491.96</v>
      </c>
      <c r="AV13" s="497"/>
      <c r="AW13" s="497"/>
      <c r="AX13" s="529"/>
      <c r="AY13" s="497">
        <v>158644.08</v>
      </c>
      <c r="AZ13" s="509">
        <v>12210.085661293269</v>
      </c>
      <c r="BA13" s="188">
        <v>0.08338286281429252</v>
      </c>
      <c r="BB13" s="497"/>
      <c r="BC13" s="497"/>
      <c r="BD13" s="497"/>
      <c r="BE13" s="497">
        <v>177331.657589924</v>
      </c>
      <c r="BF13" s="509">
        <v>24121.377589923970</v>
      </c>
      <c r="BG13" s="188">
        <v>0.1574396808747036</v>
      </c>
      <c r="BH13" s="497"/>
      <c r="BI13" s="497"/>
      <c r="BJ13" s="497"/>
      <c r="BK13" s="497">
        <v>237378.99</v>
      </c>
      <c r="BL13" s="497">
        <v>24003.88</v>
      </c>
      <c r="BM13" s="508">
        <v>0.1124961575883898</v>
      </c>
      <c r="BN13" s="504"/>
      <c r="BO13" s="497"/>
      <c r="BP13" s="497"/>
      <c r="BQ13" s="497">
        <v>218520.9930317601</v>
      </c>
      <c r="BR13" s="509">
        <v>11029.033031760075</v>
      </c>
      <c r="BS13" s="188">
        <v>0.05315402597652485</v>
      </c>
      <c r="BT13" s="188"/>
      <c r="BU13" s="188"/>
      <c r="BV13" s="188"/>
      <c r="BW13" s="497">
        <v>167134.948603389</v>
      </c>
      <c r="BX13" s="509">
        <v>8490.868603389012</v>
      </c>
      <c r="BY13" s="188">
        <v>0.05352149669492245</v>
      </c>
      <c r="BZ13" s="497"/>
      <c r="CA13" s="497"/>
      <c r="CB13" s="497"/>
      <c r="CC13" s="497">
        <f>SUM(CC14)</f>
        <v>170277.9426338697</v>
      </c>
      <c r="CD13" s="497">
        <f>CC13-BE13</f>
        <v>-7053.714956054289</v>
      </c>
      <c r="CE13" s="188">
        <f>CC13/BE13-1</f>
        <v>-0.0397769639776665</v>
      </c>
      <c r="CF13" s="497"/>
      <c r="CG13" s="497"/>
      <c r="CH13" s="497"/>
      <c r="CI13" s="497">
        <f>SUM(CI14)</f>
        <v>232941.9236897368</v>
      </c>
      <c r="CJ13" s="497">
        <f>CI13-BK13</f>
        <v>-4437.066310263210</v>
      </c>
      <c r="CK13" s="188">
        <f>CI13/BK13-1</f>
        <v>-0.01869190828667355</v>
      </c>
      <c r="CL13" s="24"/>
      <c r="CM13" s="24"/>
      <c r="CN13" s="24"/>
      <c r="CO13" s="24"/>
      <c r="CP13" s="25"/>
    </row>
    <row r="14" ht="17" customHeight="1">
      <c r="A14" t="s" s="510">
        <v>217</v>
      </c>
      <c r="B14" s="70">
        <v>222820.5019403543</v>
      </c>
      <c r="C14" s="70">
        <v>198900.5113681404</v>
      </c>
      <c r="D14" s="70">
        <v>193724.2955787205</v>
      </c>
      <c r="E14" s="80">
        <v>205147.072548959</v>
      </c>
      <c r="F14" s="80">
        <v>164502.3195009113</v>
      </c>
      <c r="G14" s="80">
        <v>148829.2775365499</v>
      </c>
      <c r="H14" s="80">
        <v>134926.5816529571</v>
      </c>
      <c r="I14" s="80">
        <v>149378.9265193454</v>
      </c>
      <c r="J14" s="511">
        <v>138702.96</v>
      </c>
      <c r="K14" s="511">
        <v>139770.45</v>
      </c>
      <c r="L14" s="511">
        <v>143108.83</v>
      </c>
      <c r="M14" s="511">
        <v>140530.94</v>
      </c>
      <c r="N14" s="511">
        <v>168612.84</v>
      </c>
      <c r="O14" s="511">
        <v>197581.8</v>
      </c>
      <c r="P14" s="511">
        <v>224352.21</v>
      </c>
      <c r="Q14" s="511">
        <v>196951.38</v>
      </c>
      <c r="R14" s="511">
        <v>173015.25</v>
      </c>
      <c r="S14" s="70">
        <v>212415.1137349524</v>
      </c>
      <c r="T14" s="70">
        <v>196928.87232371</v>
      </c>
      <c r="U14" s="70">
        <v>188213.8707731176</v>
      </c>
      <c r="V14" s="80">
        <v>199193.1008064779</v>
      </c>
      <c r="W14" s="70">
        <v>162400.8714611453</v>
      </c>
      <c r="X14" s="70">
        <v>146826.9917207312</v>
      </c>
      <c r="Y14" s="70">
        <v>129946.4515033935</v>
      </c>
      <c r="Z14" s="80">
        <v>146433.9943387067</v>
      </c>
      <c r="AA14" s="511">
        <v>152338.14</v>
      </c>
      <c r="AB14" s="511">
        <v>151404.35</v>
      </c>
      <c r="AC14" s="511">
        <v>155867.55</v>
      </c>
      <c r="AD14" s="511">
        <v>153210.28</v>
      </c>
      <c r="AE14" s="24"/>
      <c r="AF14" s="24"/>
      <c r="AG14" s="24"/>
      <c r="AH14" s="24"/>
      <c r="AI14" s="24"/>
      <c r="AJ14" s="24"/>
      <c r="AK14" s="24"/>
      <c r="AL14" s="24"/>
      <c r="AM14" s="511">
        <v>185823.87</v>
      </c>
      <c r="AN14" s="511">
        <v>210562.05</v>
      </c>
      <c r="AO14" s="511">
        <v>243190.26</v>
      </c>
      <c r="AP14" s="417">
        <v>213375.11</v>
      </c>
      <c r="AQ14" s="417">
        <v>177969.29</v>
      </c>
      <c r="AR14" s="417">
        <v>225095.13</v>
      </c>
      <c r="AS14" s="417">
        <v>199561.8</v>
      </c>
      <c r="AT14" s="417">
        <v>197721.1</v>
      </c>
      <c r="AU14" s="417">
        <v>207491.96</v>
      </c>
      <c r="AV14" s="511">
        <v>172187.96</v>
      </c>
      <c r="AW14" s="511">
        <v>159198.43</v>
      </c>
      <c r="AX14" s="511">
        <v>144675.15</v>
      </c>
      <c r="AY14" s="511">
        <v>158644.08</v>
      </c>
      <c r="AZ14" s="512">
        <v>12210.085661293269</v>
      </c>
      <c r="BA14" s="314">
        <v>0.08338286281429252</v>
      </c>
      <c r="BB14" s="511">
        <v>172936.17</v>
      </c>
      <c r="BC14" s="511">
        <v>176541.853</v>
      </c>
      <c r="BD14" s="511">
        <v>182447.8321308056</v>
      </c>
      <c r="BE14" s="511">
        <v>177331.657589924</v>
      </c>
      <c r="BF14" s="417">
        <v>24121.377589923970</v>
      </c>
      <c r="BG14" s="264">
        <v>0.1574396808747036</v>
      </c>
      <c r="BH14" s="511">
        <v>211665.45</v>
      </c>
      <c r="BI14" s="511">
        <v>234551.31</v>
      </c>
      <c r="BJ14" s="511">
        <v>265807.99</v>
      </c>
      <c r="BK14" s="511">
        <v>237378.99</v>
      </c>
      <c r="BL14" s="511">
        <v>24003.88</v>
      </c>
      <c r="BM14" s="514">
        <v>0.1124961575883898</v>
      </c>
      <c r="BN14" s="515">
        <v>236968.9243968573</v>
      </c>
      <c r="BO14" s="511">
        <v>212197.647306582</v>
      </c>
      <c r="BP14" s="511">
        <v>206547.6089908635</v>
      </c>
      <c r="BQ14" s="511">
        <v>218520.9930317601</v>
      </c>
      <c r="BR14" s="530">
        <v>11029.033031760075</v>
      </c>
      <c r="BS14" s="420">
        <v>0.05315402597652485</v>
      </c>
      <c r="BT14" s="511">
        <v>183687.2234993093</v>
      </c>
      <c r="BU14" s="511">
        <v>166051.9672145525</v>
      </c>
      <c r="BV14" s="511">
        <v>151438.6476617061</v>
      </c>
      <c r="BW14" s="511">
        <v>167134.948603389</v>
      </c>
      <c r="BX14" s="511">
        <v>8490.868603389012</v>
      </c>
      <c r="BY14" s="314">
        <v>0.05352149669492245</v>
      </c>
      <c r="BZ14" s="511">
        <v>165167.8158523679</v>
      </c>
      <c r="CA14" s="511">
        <v>168262.1958842808</v>
      </c>
      <c r="CB14" s="511">
        <v>177409.7321527258</v>
      </c>
      <c r="CC14" s="511">
        <v>170277.9426338697</v>
      </c>
      <c r="CD14" s="511">
        <f>CC14-BE14</f>
        <v>-7053.714956054289</v>
      </c>
      <c r="CE14" s="314">
        <f>CC14/BE14-1</f>
        <v>-0.0397769639776665</v>
      </c>
      <c r="CF14" s="511">
        <v>205837.2939654025</v>
      </c>
      <c r="CG14" s="511">
        <v>230431.9556381158</v>
      </c>
      <c r="CH14" s="511">
        <v>262905.3457508074</v>
      </c>
      <c r="CI14" s="511">
        <v>232941.9236897368</v>
      </c>
      <c r="CJ14" s="511">
        <f>CI14-BK14</f>
        <v>-4437.066310263210</v>
      </c>
      <c r="CK14" s="314">
        <f>CI14/BK14-1</f>
        <v>-0.01869190828667355</v>
      </c>
      <c r="CL14" s="24"/>
      <c r="CM14" s="24"/>
      <c r="CN14" s="24"/>
      <c r="CO14" s="24"/>
      <c r="CP14" s="25"/>
    </row>
    <row r="15" ht="29.25" customHeight="1">
      <c r="A15" t="s" s="516">
        <v>223</v>
      </c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16"/>
      <c r="O15" s="416"/>
      <c r="P15" s="416"/>
      <c r="Q15" s="416"/>
      <c r="R15" s="416"/>
      <c r="S15" t="s" s="488">
        <v>224</v>
      </c>
      <c r="T15" s="487"/>
      <c r="U15" s="487"/>
      <c r="V15" s="487"/>
      <c r="W15" s="487"/>
      <c r="X15" s="487"/>
      <c r="Y15" s="487"/>
      <c r="Z15" s="487"/>
      <c r="AA15" s="487"/>
      <c r="AB15" s="487"/>
      <c r="AC15" s="487"/>
      <c r="AD15" s="487"/>
      <c r="AE15" s="487"/>
      <c r="AF15" s="24"/>
      <c r="AG15" s="24"/>
      <c r="AH15" s="24"/>
      <c r="AI15" s="24"/>
      <c r="AJ15" s="24"/>
      <c r="AK15" s="24"/>
      <c r="AL15" s="24"/>
      <c r="AM15" s="511"/>
      <c r="AN15" s="314"/>
      <c r="AO15" s="24"/>
      <c r="AP15" s="24"/>
      <c r="AQ15" s="416"/>
      <c r="AR15" t="s" s="517">
        <v>223</v>
      </c>
      <c r="AS15" s="489"/>
      <c r="AT15" s="489"/>
      <c r="AU15" s="489"/>
      <c r="AV15" s="489"/>
      <c r="AW15" s="489"/>
      <c r="AX15" s="489"/>
      <c r="AY15" s="489"/>
      <c r="AZ15" s="489"/>
      <c r="BA15" s="489"/>
      <c r="BB15" s="416"/>
      <c r="BC15" s="416"/>
      <c r="BD15" s="416"/>
      <c r="BE15" s="416"/>
      <c r="BF15" s="416"/>
      <c r="BG15" s="416"/>
      <c r="BH15" s="416"/>
      <c r="BI15" s="416"/>
      <c r="BJ15" s="416"/>
      <c r="BK15" s="416"/>
      <c r="BL15" s="416"/>
      <c r="BM15" s="514"/>
      <c r="BN15" s="492"/>
      <c r="BO15" s="493"/>
      <c r="BP15" s="493"/>
      <c r="BQ15" s="493"/>
      <c r="BR15" s="530"/>
      <c r="BS15" s="420"/>
      <c r="BT15" s="416"/>
      <c r="BU15" s="416"/>
      <c r="BV15" s="416"/>
      <c r="BW15" s="416"/>
      <c r="BX15" s="416"/>
      <c r="BY15" s="416"/>
      <c r="BZ15" s="416"/>
      <c r="CA15" s="416"/>
      <c r="CB15" s="416"/>
      <c r="CC15" s="416"/>
      <c r="CD15" s="416"/>
      <c r="CE15" s="416"/>
      <c r="CF15" s="416"/>
      <c r="CG15" s="416"/>
      <c r="CH15" s="416"/>
      <c r="CI15" s="416"/>
      <c r="CJ15" s="416"/>
      <c r="CK15" s="416"/>
      <c r="CL15" s="24"/>
      <c r="CM15" s="24"/>
      <c r="CN15" s="24"/>
      <c r="CO15" s="24"/>
      <c r="CP15" s="25"/>
    </row>
    <row r="16" ht="17" customHeight="1">
      <c r="A16" t="s" s="180">
        <v>62</v>
      </c>
      <c r="B16" s="494"/>
      <c r="C16" s="494"/>
      <c r="D16" s="494"/>
      <c r="E16" s="497">
        <v>712.1600000000001</v>
      </c>
      <c r="F16" s="497"/>
      <c r="G16" s="497"/>
      <c r="H16" s="497"/>
      <c r="I16" s="497">
        <v>646.08</v>
      </c>
      <c r="J16" s="494"/>
      <c r="K16" s="494"/>
      <c r="L16" s="494"/>
      <c r="M16" s="497">
        <v>729.6400000000001</v>
      </c>
      <c r="N16" s="497"/>
      <c r="O16" s="497"/>
      <c r="P16" s="497"/>
      <c r="Q16" s="497">
        <v>750.36</v>
      </c>
      <c r="R16" s="497">
        <v>2838.25</v>
      </c>
      <c r="S16" s="497"/>
      <c r="T16" s="497"/>
      <c r="U16" s="497"/>
      <c r="V16" s="497">
        <v>919.22</v>
      </c>
      <c r="W16" s="497"/>
      <c r="X16" s="497"/>
      <c r="Y16" s="497"/>
      <c r="Z16" s="497">
        <v>1098.96</v>
      </c>
      <c r="AA16" s="497"/>
      <c r="AB16" s="497"/>
      <c r="AC16" s="497"/>
      <c r="AD16" s="497">
        <v>1342.39</v>
      </c>
      <c r="AE16" s="24"/>
      <c r="AF16" s="24"/>
      <c r="AG16" s="24"/>
      <c r="AH16" s="24"/>
      <c r="AI16" s="24"/>
      <c r="AJ16" s="24"/>
      <c r="AK16" s="24"/>
      <c r="AL16" s="24"/>
      <c r="AM16" s="497"/>
      <c r="AN16" s="497"/>
      <c r="AO16" s="497"/>
      <c r="AP16" s="509">
        <v>1597.1</v>
      </c>
      <c r="AQ16" s="509">
        <v>4957.67</v>
      </c>
      <c r="AR16" s="509"/>
      <c r="AS16" s="509"/>
      <c r="AT16" s="509"/>
      <c r="AU16" s="509">
        <v>1720.62</v>
      </c>
      <c r="AV16" s="497"/>
      <c r="AW16" s="497"/>
      <c r="AX16" s="497"/>
      <c r="AY16" s="494">
        <v>1841.35</v>
      </c>
      <c r="AZ16" s="509">
        <v>742.3899999999999</v>
      </c>
      <c r="BA16" s="188">
        <v>0.6755386911261556</v>
      </c>
      <c r="BB16" s="497"/>
      <c r="BC16" s="497"/>
      <c r="BD16" s="497"/>
      <c r="BE16" s="497">
        <v>1621.06</v>
      </c>
      <c r="BF16" s="509">
        <v>278.6699999999998</v>
      </c>
      <c r="BG16" s="188">
        <v>0.2075924284298898</v>
      </c>
      <c r="BH16" s="497"/>
      <c r="BI16" s="497"/>
      <c r="BJ16" s="497"/>
      <c r="BK16" s="497">
        <v>1623.576225</v>
      </c>
      <c r="BL16" s="497">
        <v>26.47622499999996</v>
      </c>
      <c r="BM16" s="508">
        <v>0.01657768768392698</v>
      </c>
      <c r="BN16" s="504"/>
      <c r="BO16" s="497"/>
      <c r="BP16" s="497"/>
      <c r="BQ16" s="497">
        <v>1659.082999</v>
      </c>
      <c r="BR16" s="509">
        <v>-61.53700099999969</v>
      </c>
      <c r="BS16" s="188">
        <v>-0.03576443433181042</v>
      </c>
      <c r="BT16" s="188"/>
      <c r="BU16" s="188"/>
      <c r="BV16" s="188"/>
      <c r="BW16" s="497">
        <v>1393.271355</v>
      </c>
      <c r="BX16" s="509">
        <v>-448.0786449999996</v>
      </c>
      <c r="BY16" s="188">
        <v>-0.2433424634099979</v>
      </c>
      <c r="BZ16" s="497"/>
      <c r="CA16" s="497"/>
      <c r="CB16" s="497"/>
      <c r="CC16" s="497">
        <f>SUM(CC17)</f>
        <v>1552.553725</v>
      </c>
      <c r="CD16" s="497">
        <f>CC16-BE16</f>
        <v>-68.50627500000019</v>
      </c>
      <c r="CE16" s="188">
        <f>CC16/BE16-1</f>
        <v>-0.04226017235635948</v>
      </c>
      <c r="CF16" s="497"/>
      <c r="CG16" s="497"/>
      <c r="CH16" s="497"/>
      <c r="CI16" s="497">
        <f>SUM(CI17)</f>
        <v>1339.682957</v>
      </c>
      <c r="CJ16" s="497">
        <f>CI16-BK16</f>
        <v>-283.8932679999998</v>
      </c>
      <c r="CK16" s="188">
        <f>CI16/BK16-1</f>
        <v>-0.1748567536457981</v>
      </c>
      <c r="CL16" s="24"/>
      <c r="CM16" s="24"/>
      <c r="CN16" s="24"/>
      <c r="CO16" s="24"/>
      <c r="CP16" s="25"/>
    </row>
    <row r="17" ht="17" customHeight="1">
      <c r="A17" t="s" s="510">
        <v>217</v>
      </c>
      <c r="B17" s="531">
        <v>233.11</v>
      </c>
      <c r="C17" s="531">
        <v>204.19</v>
      </c>
      <c r="D17" s="531">
        <v>274.86</v>
      </c>
      <c r="E17" s="511">
        <v>712.1600000000001</v>
      </c>
      <c r="F17" s="511">
        <v>189.49</v>
      </c>
      <c r="G17" s="511">
        <v>227.62</v>
      </c>
      <c r="H17" s="511">
        <v>228.97</v>
      </c>
      <c r="I17" s="511">
        <v>646.08</v>
      </c>
      <c r="J17" s="511">
        <v>215.02</v>
      </c>
      <c r="K17" s="511">
        <v>251.21</v>
      </c>
      <c r="L17" s="511">
        <v>263.41</v>
      </c>
      <c r="M17" s="511">
        <v>729.6400000000001</v>
      </c>
      <c r="N17" s="352">
        <v>288.81</v>
      </c>
      <c r="O17" s="511">
        <v>233.27</v>
      </c>
      <c r="P17" s="511">
        <v>228.28</v>
      </c>
      <c r="Q17" s="511">
        <v>750.36</v>
      </c>
      <c r="R17" s="511">
        <v>2838.25</v>
      </c>
      <c r="S17" s="531">
        <v>345.72</v>
      </c>
      <c r="T17" s="531">
        <v>297.12</v>
      </c>
      <c r="U17" s="531">
        <v>276.38</v>
      </c>
      <c r="V17" s="511">
        <v>919.22</v>
      </c>
      <c r="W17" s="531">
        <v>375.49</v>
      </c>
      <c r="X17" s="531">
        <v>332.17</v>
      </c>
      <c r="Y17" s="531">
        <v>391.3</v>
      </c>
      <c r="Z17" s="511">
        <v>1098.96</v>
      </c>
      <c r="AA17" s="511">
        <v>410.04</v>
      </c>
      <c r="AB17" s="511">
        <v>482.37</v>
      </c>
      <c r="AC17" s="511">
        <v>449.98</v>
      </c>
      <c r="AD17" s="511">
        <v>1342.39</v>
      </c>
      <c r="AE17" s="24"/>
      <c r="AF17" s="24"/>
      <c r="AG17" s="24"/>
      <c r="AH17" s="24"/>
      <c r="AI17" s="24"/>
      <c r="AJ17" s="24"/>
      <c r="AK17" s="24"/>
      <c r="AL17" s="24"/>
      <c r="AM17" s="352">
        <v>408.85</v>
      </c>
      <c r="AN17" s="511">
        <v>588.02</v>
      </c>
      <c r="AO17" s="511">
        <v>600.23</v>
      </c>
      <c r="AP17" s="532">
        <v>1597.1</v>
      </c>
      <c r="AQ17" s="532">
        <v>4957.67</v>
      </c>
      <c r="AR17" s="417">
        <v>590.02</v>
      </c>
      <c r="AS17" s="417">
        <v>526.42</v>
      </c>
      <c r="AT17" s="417">
        <v>604.1799999999999</v>
      </c>
      <c r="AU17" s="417">
        <v>1720.62</v>
      </c>
      <c r="AV17" s="352">
        <v>582.24</v>
      </c>
      <c r="AW17" s="511">
        <v>652.92</v>
      </c>
      <c r="AX17" s="511">
        <v>606.2</v>
      </c>
      <c r="AY17" s="533">
        <v>1841.35</v>
      </c>
      <c r="AZ17" s="512">
        <v>742.3899999999999</v>
      </c>
      <c r="BA17" s="314">
        <v>0.6755386911261556</v>
      </c>
      <c r="BB17" s="511">
        <v>512.12</v>
      </c>
      <c r="BC17" s="511">
        <v>573.78</v>
      </c>
      <c r="BD17" s="511">
        <v>535.16</v>
      </c>
      <c r="BE17" s="511">
        <v>1621.06</v>
      </c>
      <c r="BF17" s="417">
        <v>278.6699999999998</v>
      </c>
      <c r="BG17" s="264">
        <v>0.2075924284298898</v>
      </c>
      <c r="BH17" s="511">
        <v>487.36</v>
      </c>
      <c r="BI17" s="511">
        <v>480.24</v>
      </c>
      <c r="BJ17" s="511">
        <v>629.29</v>
      </c>
      <c r="BK17" s="511">
        <v>1596.89</v>
      </c>
      <c r="BL17" s="511">
        <v>-0.2100000000000364</v>
      </c>
      <c r="BM17" s="514">
        <v>-0.0001314883225846941</v>
      </c>
      <c r="BN17" s="515">
        <v>648.542948</v>
      </c>
      <c r="BO17" s="511">
        <v>553.2421900000001</v>
      </c>
      <c r="BP17" s="511">
        <v>339.339054</v>
      </c>
      <c r="BQ17" s="511">
        <v>1541.124192</v>
      </c>
      <c r="BR17" s="530">
        <v>-179.4958079999997</v>
      </c>
      <c r="BS17" s="420">
        <v>-0.1043204240331972</v>
      </c>
      <c r="BT17" s="511">
        <v>377.069338</v>
      </c>
      <c r="BU17" s="511">
        <v>402.856686</v>
      </c>
      <c r="BV17" s="511">
        <v>403.578097</v>
      </c>
      <c r="BW17" s="511">
        <v>1183.504121</v>
      </c>
      <c r="BX17" s="530">
        <v>-657.8458789999997</v>
      </c>
      <c r="BY17" s="420">
        <v>-0.3572628120672332</v>
      </c>
      <c r="BZ17" s="511">
        <v>641.372566</v>
      </c>
      <c r="CA17" s="511">
        <v>494.9852109999999</v>
      </c>
      <c r="CB17" s="511">
        <v>416.1959479999999</v>
      </c>
      <c r="CC17" s="511">
        <f>SUM(BZ17:CB17)</f>
        <v>1552.553725</v>
      </c>
      <c r="CD17" s="511">
        <f>CC17-BE17</f>
        <v>-68.50627500000019</v>
      </c>
      <c r="CE17" s="314">
        <f>CC17/BE17-1</f>
        <v>-0.04226017235635948</v>
      </c>
      <c r="CF17" s="511">
        <v>594.522881</v>
      </c>
      <c r="CG17" s="511">
        <v>349.3500470000001</v>
      </c>
      <c r="CH17" s="511">
        <v>395.810029</v>
      </c>
      <c r="CI17" s="511">
        <v>1339.682957</v>
      </c>
      <c r="CJ17" s="511">
        <f>CI17-BK17</f>
        <v>-257.2070429999999</v>
      </c>
      <c r="CK17" s="314">
        <f>CI17/BK17-1</f>
        <v>-0.1610674767829969</v>
      </c>
      <c r="CL17" s="24"/>
      <c r="CM17" s="24"/>
      <c r="CN17" s="24"/>
      <c r="CO17" s="24"/>
      <c r="CP17" s="25"/>
    </row>
    <row r="18" ht="17" customHeight="1">
      <c r="A18" t="s" s="510">
        <v>225</v>
      </c>
      <c r="B18" s="531">
        <v>111.602729</v>
      </c>
      <c r="C18" s="531">
        <v>104.765091</v>
      </c>
      <c r="D18" s="531">
        <v>109.71225</v>
      </c>
      <c r="E18" s="511">
        <v>326.08007</v>
      </c>
      <c r="F18" s="511">
        <v>98.19715100000001</v>
      </c>
      <c r="G18" s="511">
        <v>94.863617</v>
      </c>
      <c r="H18" s="511">
        <v>81.980974</v>
      </c>
      <c r="I18" s="511">
        <v>275.041742</v>
      </c>
      <c r="J18" s="511">
        <v>80.94</v>
      </c>
      <c r="K18" s="511">
        <v>83.78</v>
      </c>
      <c r="L18" s="511">
        <v>96.98999999999999</v>
      </c>
      <c r="M18" s="511">
        <v>261.71</v>
      </c>
      <c r="N18" s="352">
        <v>109.39</v>
      </c>
      <c r="O18" s="511">
        <v>115.65</v>
      </c>
      <c r="P18" s="511">
        <v>125.48</v>
      </c>
      <c r="Q18" s="511">
        <v>350.52</v>
      </c>
      <c r="R18" s="511">
        <v>1213.36</v>
      </c>
      <c r="S18" s="531">
        <v>126.378275</v>
      </c>
      <c r="T18" s="531">
        <v>114.585693</v>
      </c>
      <c r="U18" s="531">
        <v>118.288948</v>
      </c>
      <c r="V18" s="511">
        <v>359.252916</v>
      </c>
      <c r="W18" s="531">
        <v>103.763245</v>
      </c>
      <c r="X18" s="531">
        <v>95.743708</v>
      </c>
      <c r="Y18" s="531">
        <v>79.464624</v>
      </c>
      <c r="Z18" s="511">
        <v>278.971577</v>
      </c>
      <c r="AA18" s="511">
        <v>82.36</v>
      </c>
      <c r="AB18" s="511">
        <v>91.66</v>
      </c>
      <c r="AC18" s="511">
        <v>93.04000000000001</v>
      </c>
      <c r="AD18" s="511">
        <v>267.06</v>
      </c>
      <c r="AE18" s="24"/>
      <c r="AF18" s="24"/>
      <c r="AG18" s="24"/>
      <c r="AH18" s="24"/>
      <c r="AI18" s="24"/>
      <c r="AJ18" s="24"/>
      <c r="AK18" s="24"/>
      <c r="AL18" s="24"/>
      <c r="AM18" s="511">
        <v>104</v>
      </c>
      <c r="AN18" s="511">
        <v>114.05</v>
      </c>
      <c r="AO18" s="511">
        <v>123.09</v>
      </c>
      <c r="AP18" s="417">
        <v>341.14</v>
      </c>
      <c r="AQ18" s="417">
        <v>1246.43</v>
      </c>
      <c r="AR18" s="417">
        <v>122.54</v>
      </c>
      <c r="AS18" s="417">
        <v>105.69</v>
      </c>
      <c r="AT18" s="417">
        <v>112.33</v>
      </c>
      <c r="AU18" s="417">
        <v>340.56</v>
      </c>
      <c r="AV18" s="511">
        <v>99.22</v>
      </c>
      <c r="AW18" s="511">
        <v>89.59</v>
      </c>
      <c r="AX18" s="511">
        <v>80.16</v>
      </c>
      <c r="AY18" s="533">
        <v>268.98</v>
      </c>
      <c r="AZ18" s="512">
        <v>-9.991577000000007</v>
      </c>
      <c r="BA18" s="314">
        <v>-0.03581575265640768</v>
      </c>
      <c r="BB18" s="511">
        <v>81.23</v>
      </c>
      <c r="BC18" s="511">
        <v>82.76000000000001</v>
      </c>
      <c r="BD18" s="511">
        <v>90.43000000000001</v>
      </c>
      <c r="BE18" s="511">
        <v>254.42</v>
      </c>
      <c r="BF18" s="511">
        <v>-12.63999999999999</v>
      </c>
      <c r="BG18" s="314">
        <v>-0.04733018797274013</v>
      </c>
      <c r="BH18" s="511">
        <v>105</v>
      </c>
      <c r="BI18" s="511">
        <v>109.19</v>
      </c>
      <c r="BJ18" s="511">
        <v>116.07</v>
      </c>
      <c r="BK18" s="511">
        <v>330.26</v>
      </c>
      <c r="BL18" s="511">
        <v>-10.88</v>
      </c>
      <c r="BM18" s="514">
        <v>-0.03189306443102535</v>
      </c>
      <c r="BN18" s="515">
        <v>119.831108</v>
      </c>
      <c r="BO18" s="511">
        <v>107.707963</v>
      </c>
      <c r="BP18" s="511">
        <v>105.992239</v>
      </c>
      <c r="BQ18" s="511">
        <v>333.53131</v>
      </c>
      <c r="BR18" s="530">
        <v>-7.02869000000004</v>
      </c>
      <c r="BS18" s="420">
        <v>-0.02063862461827592</v>
      </c>
      <c r="BT18" s="511">
        <v>91.53115</v>
      </c>
      <c r="BU18" s="511">
        <v>85.38722100000001</v>
      </c>
      <c r="BV18" s="511">
        <v>74.271925</v>
      </c>
      <c r="BW18" s="511">
        <v>251.190296</v>
      </c>
      <c r="BX18" s="530">
        <v>-17.78970400000003</v>
      </c>
      <c r="BY18" s="420">
        <v>-0.06613764592162996</v>
      </c>
      <c r="BZ18" s="511">
        <v>76.49146500000001</v>
      </c>
      <c r="CA18" s="511">
        <v>77.352912</v>
      </c>
      <c r="CB18" s="511">
        <v>85.54428299999999</v>
      </c>
      <c r="CC18" s="511">
        <f>SUM(BZ18:CB18)</f>
        <v>239.38866</v>
      </c>
      <c r="CD18" s="511">
        <f>CC18-BE18</f>
        <v>-15.03134</v>
      </c>
      <c r="CE18" s="314">
        <f>CC18/BE18-1</f>
        <v>-0.05908081125697662</v>
      </c>
      <c r="CF18" s="511">
        <v>101.651756</v>
      </c>
      <c r="CG18" s="511">
        <v>105.34826</v>
      </c>
      <c r="CH18" s="511">
        <v>116.470296</v>
      </c>
      <c r="CI18" s="511">
        <v>323.470312</v>
      </c>
      <c r="CJ18" s="511">
        <f>CI18-BK18</f>
        <v>-6.789688000000012</v>
      </c>
      <c r="CK18" s="314">
        <f>CI18/BK18-1</f>
        <v>-0.02055861442499851</v>
      </c>
      <c r="CL18" s="24"/>
      <c r="CM18" s="24"/>
      <c r="CN18" s="24"/>
      <c r="CO18" s="24"/>
      <c r="CP18" s="25"/>
    </row>
    <row r="19" ht="17" customHeight="1">
      <c r="A19" t="s" s="510">
        <v>226</v>
      </c>
      <c r="B19" s="511">
        <v>2.5</v>
      </c>
      <c r="C19" s="511">
        <v>2.5</v>
      </c>
      <c r="D19" s="511">
        <v>74.368999</v>
      </c>
      <c r="E19" s="511">
        <v>79.368999</v>
      </c>
      <c r="F19" s="511">
        <v>4.82345</v>
      </c>
      <c r="G19" s="511">
        <v>55.954116</v>
      </c>
      <c r="H19" s="511">
        <v>73.563373</v>
      </c>
      <c r="I19" s="511">
        <v>134.340939</v>
      </c>
      <c r="J19" s="511">
        <v>60.19</v>
      </c>
      <c r="K19" s="511">
        <v>92.64</v>
      </c>
      <c r="L19" s="511">
        <v>93.09999999999999</v>
      </c>
      <c r="M19" s="511">
        <v>245.93</v>
      </c>
      <c r="N19" s="511">
        <v>101.91</v>
      </c>
      <c r="O19" s="511">
        <v>17.08</v>
      </c>
      <c r="P19" s="511">
        <v>2.5</v>
      </c>
      <c r="Q19" s="511">
        <v>121.49</v>
      </c>
      <c r="R19" s="511">
        <v>581.12</v>
      </c>
      <c r="S19" s="511">
        <v>109.529792</v>
      </c>
      <c r="T19" s="511">
        <v>87.848726</v>
      </c>
      <c r="U19" s="511">
        <v>65.220077</v>
      </c>
      <c r="V19" s="511">
        <v>262.598595</v>
      </c>
      <c r="W19" s="511">
        <v>194.003724</v>
      </c>
      <c r="X19" s="511">
        <v>164.402258</v>
      </c>
      <c r="Y19" s="511">
        <v>245.46868</v>
      </c>
      <c r="Z19" s="531">
        <v>603.8746619999999</v>
      </c>
      <c r="AA19" s="511">
        <v>250.44</v>
      </c>
      <c r="AB19" s="511">
        <v>308.49</v>
      </c>
      <c r="AC19" s="511">
        <v>262.4</v>
      </c>
      <c r="AD19" s="511">
        <v>821.33</v>
      </c>
      <c r="AE19" s="24"/>
      <c r="AF19" s="24"/>
      <c r="AG19" s="24"/>
      <c r="AH19" s="24"/>
      <c r="AI19" s="24"/>
      <c r="AJ19" s="24"/>
      <c r="AK19" s="24"/>
      <c r="AL19" s="24"/>
      <c r="AM19" s="511">
        <v>173.98</v>
      </c>
      <c r="AN19" s="511">
        <v>331.48</v>
      </c>
      <c r="AO19" s="511">
        <v>318.91</v>
      </c>
      <c r="AP19" s="417">
        <v>824.37</v>
      </c>
      <c r="AQ19" s="417">
        <v>2512.17</v>
      </c>
      <c r="AR19" s="417">
        <v>271.14</v>
      </c>
      <c r="AS19" s="417">
        <v>239.59</v>
      </c>
      <c r="AT19" s="417">
        <v>311.68</v>
      </c>
      <c r="AU19" s="530">
        <v>822.4100000000001</v>
      </c>
      <c r="AV19" s="511">
        <v>310.56</v>
      </c>
      <c r="AW19" s="511">
        <v>396.62</v>
      </c>
      <c r="AX19" s="511">
        <v>363.22</v>
      </c>
      <c r="AY19" s="533">
        <v>1070.41</v>
      </c>
      <c r="AZ19" s="512">
        <v>466.5353380000001</v>
      </c>
      <c r="BA19" s="314">
        <v>0.7725698184700456</v>
      </c>
      <c r="BB19" s="511">
        <v>247.87</v>
      </c>
      <c r="BC19" s="511">
        <v>317.55</v>
      </c>
      <c r="BD19" s="511">
        <v>275.23</v>
      </c>
      <c r="BE19" s="511">
        <v>840.6500000000001</v>
      </c>
      <c r="BF19" s="417">
        <v>19.32000000000005</v>
      </c>
      <c r="BG19" s="264">
        <v>0.02352282273872874</v>
      </c>
      <c r="BH19" s="511">
        <v>220.81</v>
      </c>
      <c r="BI19" s="511">
        <v>183.01</v>
      </c>
      <c r="BJ19" s="511">
        <v>285.9</v>
      </c>
      <c r="BK19" s="511">
        <v>689.72</v>
      </c>
      <c r="BL19" s="511">
        <v>-134.65</v>
      </c>
      <c r="BM19" s="514">
        <v>-0.1633368511711973</v>
      </c>
      <c r="BN19" s="515">
        <v>252.850984</v>
      </c>
      <c r="BO19" s="511">
        <v>206.747346</v>
      </c>
      <c r="BP19" s="511">
        <v>6.613918</v>
      </c>
      <c r="BQ19" s="511">
        <v>466.212248</v>
      </c>
      <c r="BR19" s="530">
        <v>-356.1977520000001</v>
      </c>
      <c r="BS19" s="420">
        <v>-0.4331145681594339</v>
      </c>
      <c r="BT19" s="511">
        <v>82.09021799999999</v>
      </c>
      <c r="BU19" s="511">
        <v>85.881517</v>
      </c>
      <c r="BV19" s="511">
        <v>112.854275</v>
      </c>
      <c r="BW19" s="511">
        <v>280.82601</v>
      </c>
      <c r="BX19" s="530">
        <v>-789.5839900000001</v>
      </c>
      <c r="BY19" s="420">
        <v>-0.7376463130949823</v>
      </c>
      <c r="BZ19" s="511">
        <v>331.083203</v>
      </c>
      <c r="CA19" s="511">
        <v>183.355834</v>
      </c>
      <c r="CB19" s="511">
        <v>115.249302</v>
      </c>
      <c r="CC19" s="511">
        <f>SUM(BZ19:CB19)</f>
        <v>629.688339</v>
      </c>
      <c r="CD19" s="511">
        <f>CC19-BE19</f>
        <v>-210.961661</v>
      </c>
      <c r="CE19" s="314">
        <f>CC19/BE19-1</f>
        <v>-0.2509506465235235</v>
      </c>
      <c r="CF19" s="511">
        <v>243.511011</v>
      </c>
      <c r="CG19" s="511">
        <v>3.004081</v>
      </c>
      <c r="CH19" s="511">
        <v>6.908768</v>
      </c>
      <c r="CI19" s="511">
        <v>253.42386</v>
      </c>
      <c r="CJ19" s="511">
        <f>CI19-BK19</f>
        <v>-436.29614</v>
      </c>
      <c r="CK19" s="314">
        <f>CI19/BK19-1</f>
        <v>-0.6325699414255059</v>
      </c>
      <c r="CL19" s="24"/>
      <c r="CM19" s="24"/>
      <c r="CN19" s="24"/>
      <c r="CO19" s="24"/>
      <c r="CP19" s="25"/>
    </row>
    <row r="20" ht="17" customHeight="1">
      <c r="A20" t="s" s="111">
        <v>227</v>
      </c>
      <c r="B20" s="511"/>
      <c r="C20" s="511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511"/>
      <c r="X20" s="511"/>
      <c r="Y20" s="511"/>
      <c r="Z20" s="531"/>
      <c r="AA20" s="511"/>
      <c r="AB20" s="511"/>
      <c r="AC20" s="511"/>
      <c r="AD20" s="511"/>
      <c r="AE20" s="24"/>
      <c r="AF20" s="24"/>
      <c r="AG20" s="24"/>
      <c r="AH20" s="24"/>
      <c r="AI20" s="24"/>
      <c r="AJ20" s="24"/>
      <c r="AK20" s="24"/>
      <c r="AL20" s="24"/>
      <c r="AM20" s="511"/>
      <c r="AN20" s="511"/>
      <c r="AO20" s="511"/>
      <c r="AP20" s="417"/>
      <c r="AQ20" s="417"/>
      <c r="AR20" s="417"/>
      <c r="AS20" s="417"/>
      <c r="AT20" s="417"/>
      <c r="AU20" s="530"/>
      <c r="AV20" s="511"/>
      <c r="AW20" s="511"/>
      <c r="AX20" s="511"/>
      <c r="AY20" s="533"/>
      <c r="AZ20" s="512"/>
      <c r="BA20" s="314"/>
      <c r="BB20" s="511"/>
      <c r="BC20" s="511"/>
      <c r="BD20" s="511"/>
      <c r="BE20" s="511"/>
      <c r="BF20" s="417"/>
      <c r="BG20" s="264"/>
      <c r="BH20" s="511"/>
      <c r="BI20" s="511">
        <v>19.721328</v>
      </c>
      <c r="BJ20" s="511">
        <v>6.964897</v>
      </c>
      <c r="BK20" s="511">
        <v>26.686225</v>
      </c>
      <c r="BL20" s="511">
        <v>26.686225</v>
      </c>
      <c r="BM20" s="514"/>
      <c r="BN20" s="515">
        <v>8.298333</v>
      </c>
      <c r="BO20" s="511">
        <v>8.446339999999999</v>
      </c>
      <c r="BP20" s="511">
        <v>101.214134</v>
      </c>
      <c r="BQ20" s="511">
        <v>117.958807</v>
      </c>
      <c r="BR20" s="530">
        <v>117.958807</v>
      </c>
      <c r="BS20" s="420"/>
      <c r="BT20" s="511">
        <v>79.876122</v>
      </c>
      <c r="BU20" s="511">
        <v>96.08731400000001</v>
      </c>
      <c r="BV20" s="511">
        <v>33.803798</v>
      </c>
      <c r="BW20" s="511">
        <v>209.767234</v>
      </c>
      <c r="BX20" s="530">
        <v>209.767234</v>
      </c>
      <c r="BY20" s="420"/>
      <c r="BZ20" s="416"/>
      <c r="CA20" t="s" s="352">
        <v>228</v>
      </c>
      <c r="CB20" t="s" s="352">
        <v>228</v>
      </c>
      <c r="CC20" s="416"/>
      <c r="CD20" s="530"/>
      <c r="CE20" s="420"/>
      <c r="CF20" s="416"/>
      <c r="CG20" t="s" s="352">
        <v>228</v>
      </c>
      <c r="CH20" t="s" s="352">
        <v>228</v>
      </c>
      <c r="CI20" s="416"/>
      <c r="CJ20" s="530"/>
      <c r="CK20" s="420"/>
      <c r="CL20" s="416"/>
      <c r="CM20" s="416"/>
      <c r="CN20" s="416"/>
      <c r="CO20" s="416"/>
      <c r="CP20" s="534"/>
    </row>
    <row r="21" ht="28.5" customHeight="1">
      <c r="A21" t="s" s="516">
        <v>229</v>
      </c>
      <c r="B21" s="487"/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  <c r="R21" s="487"/>
      <c r="S21" s="489"/>
      <c r="T21" t="s" s="517">
        <v>230</v>
      </c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16"/>
      <c r="AR21" t="s" s="517">
        <v>229</v>
      </c>
      <c r="AS21" s="489"/>
      <c r="AT21" s="489"/>
      <c r="AU21" s="489"/>
      <c r="AV21" s="489"/>
      <c r="AW21" s="489"/>
      <c r="AX21" s="489"/>
      <c r="AY21" s="489"/>
      <c r="AZ21" s="489"/>
      <c r="BA21" s="489"/>
      <c r="BB21" s="416"/>
      <c r="BC21" s="416"/>
      <c r="BD21" s="416"/>
      <c r="BE21" s="416"/>
      <c r="BF21" s="416"/>
      <c r="BG21" s="416"/>
      <c r="BH21" s="416"/>
      <c r="BI21" s="416"/>
      <c r="BJ21" s="416"/>
      <c r="BK21" s="416"/>
      <c r="BL21" s="416"/>
      <c r="BM21" s="514"/>
      <c r="BN21" s="492"/>
      <c r="BO21" s="493"/>
      <c r="BP21" s="493"/>
      <c r="BQ21" s="493"/>
      <c r="BR21" s="530"/>
      <c r="BS21" s="420"/>
      <c r="BT21" s="416"/>
      <c r="BU21" s="416"/>
      <c r="BV21" s="416"/>
      <c r="BW21" s="416"/>
      <c r="BX21" s="416"/>
      <c r="BY21" s="416"/>
      <c r="BZ21" s="416"/>
      <c r="CA21" s="416"/>
      <c r="CB21" s="416"/>
      <c r="CC21" s="416"/>
      <c r="CD21" s="416"/>
      <c r="CE21" s="416"/>
      <c r="CF21" s="24"/>
      <c r="CG21" s="24"/>
      <c r="CH21" s="24"/>
      <c r="CI21" s="24"/>
      <c r="CJ21" s="416"/>
      <c r="CK21" s="416"/>
      <c r="CL21" s="416"/>
      <c r="CM21" s="416"/>
      <c r="CN21" s="416"/>
      <c r="CO21" s="416"/>
      <c r="CP21" s="534"/>
    </row>
    <row r="22" ht="17" customHeight="1">
      <c r="A22" t="s" s="180">
        <v>62</v>
      </c>
      <c r="B22" s="519"/>
      <c r="C22" s="519"/>
      <c r="D22" s="519"/>
      <c r="E22" s="520">
        <v>0.7451878680611497</v>
      </c>
      <c r="F22" s="520"/>
      <c r="G22" s="520"/>
      <c r="H22" s="520"/>
      <c r="I22" s="520">
        <v>0.6666037276717943</v>
      </c>
      <c r="J22" s="519"/>
      <c r="K22" s="519"/>
      <c r="L22" s="519"/>
      <c r="M22" s="520">
        <v>0.671</v>
      </c>
      <c r="N22" s="520"/>
      <c r="O22" s="520"/>
      <c r="P22" s="520"/>
      <c r="Q22" s="520">
        <v>0.761</v>
      </c>
      <c r="R22" s="520">
        <v>0.712</v>
      </c>
      <c r="S22" s="520"/>
      <c r="T22" s="520"/>
      <c r="U22" s="520"/>
      <c r="V22" s="520">
        <v>0.8462898816202774</v>
      </c>
      <c r="W22" s="520"/>
      <c r="X22" s="520"/>
      <c r="Y22" s="520"/>
      <c r="Z22" s="520">
        <v>0.7578007887995128</v>
      </c>
      <c r="AA22" s="520"/>
      <c r="AB22" s="520"/>
      <c r="AC22" s="520"/>
      <c r="AD22" s="520">
        <v>0.673</v>
      </c>
      <c r="AE22" s="314"/>
      <c r="AF22" s="24"/>
      <c r="AG22" s="24"/>
      <c r="AH22" s="24"/>
      <c r="AI22" s="24"/>
      <c r="AJ22" s="24"/>
      <c r="AK22" s="24"/>
      <c r="AL22" s="24"/>
      <c r="AM22" s="497"/>
      <c r="AN22" s="497"/>
      <c r="AO22" s="497"/>
      <c r="AP22" s="520">
        <v>0.705</v>
      </c>
      <c r="AQ22" s="520">
        <v>0.734</v>
      </c>
      <c r="AR22" s="520"/>
      <c r="AS22" s="520"/>
      <c r="AT22" s="520"/>
      <c r="AU22" s="520">
        <v>0.768</v>
      </c>
      <c r="AV22" s="497"/>
      <c r="AW22" s="497"/>
      <c r="AX22" s="497"/>
      <c r="AY22" s="520">
        <v>0.651</v>
      </c>
      <c r="AZ22" s="520">
        <v>-0.1068007887995128</v>
      </c>
      <c r="BA22" s="188">
        <v>-0.1409351776588986</v>
      </c>
      <c r="BB22" s="520"/>
      <c r="BC22" s="520"/>
      <c r="BD22" s="520"/>
      <c r="BE22" s="520">
        <v>0.592</v>
      </c>
      <c r="BF22" s="497">
        <v>-0.08100000000000007</v>
      </c>
      <c r="BG22" s="188">
        <v>-0.1203566121842498</v>
      </c>
      <c r="BH22" s="520"/>
      <c r="BI22" s="520"/>
      <c r="BJ22" s="520"/>
      <c r="BK22" s="520">
        <v>0.763810151214238</v>
      </c>
      <c r="BL22" s="520">
        <v>0.05881015121423805</v>
      </c>
      <c r="BM22" s="508">
        <v>0.08341865420459293</v>
      </c>
      <c r="BN22" s="522"/>
      <c r="BO22" s="520"/>
      <c r="BP22" s="520"/>
      <c r="BQ22" s="520">
        <v>0.787578201771447</v>
      </c>
      <c r="BR22" s="497">
        <v>0.01957820177144698</v>
      </c>
      <c r="BS22" s="188">
        <v>0.02549245022323832</v>
      </c>
      <c r="BT22" s="188"/>
      <c r="BU22" s="188"/>
      <c r="BV22" s="188"/>
      <c r="BW22" s="520">
        <v>0.869791868170576</v>
      </c>
      <c r="BX22" s="497">
        <v>0.2187918681705759</v>
      </c>
      <c r="BY22" s="188">
        <v>0.3360858190024207</v>
      </c>
      <c r="BZ22" s="520"/>
      <c r="CA22" s="520"/>
      <c r="CB22" s="520"/>
      <c r="CC22" s="520">
        <f>SUM(CC23)</f>
        <v>0.649</v>
      </c>
      <c r="CD22" s="497">
        <f>CC22-BE22</f>
        <v>0.05700000000000005</v>
      </c>
      <c r="CE22" s="188">
        <f>CC22/BE22-1</f>
        <v>0.09628378378378377</v>
      </c>
      <c r="CF22" s="520"/>
      <c r="CG22" s="520"/>
      <c r="CH22" s="520"/>
      <c r="CI22" s="520">
        <f>SUM(CI23)</f>
        <v>0.856338552973023</v>
      </c>
      <c r="CJ22" s="497">
        <f>CI22-BK22</f>
        <v>0.09252840175878496</v>
      </c>
      <c r="CK22" s="188">
        <f>CI22/BK22-1</f>
        <v>0.1211405761126525</v>
      </c>
      <c r="CL22" s="416"/>
      <c r="CM22" s="416"/>
      <c r="CN22" s="416"/>
      <c r="CO22" s="416"/>
      <c r="CP22" s="534"/>
    </row>
    <row r="23" ht="17" customHeight="1">
      <c r="A23" t="s" s="510">
        <v>217</v>
      </c>
      <c r="B23" s="523">
        <v>0.7223840623535628</v>
      </c>
      <c r="C23" s="523">
        <v>0.7126411209003464</v>
      </c>
      <c r="D23" s="523">
        <v>0.7887065494935535</v>
      </c>
      <c r="E23" s="524">
        <v>0.7451878680611497</v>
      </c>
      <c r="F23" s="524">
        <v>0.6598034648884632</v>
      </c>
      <c r="G23" s="524">
        <v>0.6940282846827566</v>
      </c>
      <c r="H23" s="524">
        <v>0.6449688606525618</v>
      </c>
      <c r="I23" s="524">
        <v>0.6666037276717943</v>
      </c>
      <c r="J23" s="524">
        <v>0.653</v>
      </c>
      <c r="K23" s="524">
        <v>0.666</v>
      </c>
      <c r="L23" s="524">
        <v>0.6899999999999999</v>
      </c>
      <c r="M23" s="524">
        <v>0.671</v>
      </c>
      <c r="N23" s="524">
        <v>0.768</v>
      </c>
      <c r="O23" s="524">
        <v>0.744</v>
      </c>
      <c r="P23" s="524">
        <v>0.768</v>
      </c>
      <c r="Q23" s="524">
        <v>0.761</v>
      </c>
      <c r="R23" s="524">
        <v>0.712</v>
      </c>
      <c r="S23" s="524">
        <v>0.8605018308057646</v>
      </c>
      <c r="T23" s="524">
        <v>0.850553563667892</v>
      </c>
      <c r="U23" s="524">
        <v>0.8239287858208378</v>
      </c>
      <c r="V23" s="524">
        <v>0.8462898816202774</v>
      </c>
      <c r="W23" s="524">
        <v>0.8298629118369711</v>
      </c>
      <c r="X23" s="524">
        <v>0.7542331975887651</v>
      </c>
      <c r="Y23" s="524">
        <v>0.6916799198318725</v>
      </c>
      <c r="Z23" s="524">
        <v>0.7578007887995128</v>
      </c>
      <c r="AA23" s="524">
        <v>0.721</v>
      </c>
      <c r="AB23" s="524">
        <v>0.708</v>
      </c>
      <c r="AC23" s="524">
        <v>0.591</v>
      </c>
      <c r="AD23" s="524">
        <v>0.673</v>
      </c>
      <c r="AE23" s="416"/>
      <c r="AF23" s="416"/>
      <c r="AG23" s="416"/>
      <c r="AH23" s="416"/>
      <c r="AI23" s="416"/>
      <c r="AJ23" s="416"/>
      <c r="AK23" s="416"/>
      <c r="AL23" s="416"/>
      <c r="AM23" s="524">
        <v>0.585</v>
      </c>
      <c r="AN23" s="524">
        <v>0.694</v>
      </c>
      <c r="AO23" s="524">
        <v>0.796</v>
      </c>
      <c r="AP23" s="524">
        <v>0.705</v>
      </c>
      <c r="AQ23" s="524">
        <v>0.734</v>
      </c>
      <c r="AR23" s="524">
        <v>0.759</v>
      </c>
      <c r="AS23" s="524">
        <v>0.743</v>
      </c>
      <c r="AT23" s="524">
        <v>0.8</v>
      </c>
      <c r="AU23" s="524">
        <v>0.768</v>
      </c>
      <c r="AV23" s="524">
        <v>0.783</v>
      </c>
      <c r="AW23" s="524">
        <v>0.638</v>
      </c>
      <c r="AX23" s="524">
        <v>0.538</v>
      </c>
      <c r="AY23" s="524">
        <v>0.651</v>
      </c>
      <c r="AZ23" s="525">
        <v>-0.1068007887995128</v>
      </c>
      <c r="BA23" s="264">
        <v>-0.1409351776588986</v>
      </c>
      <c r="BB23" s="524">
        <v>0.633</v>
      </c>
      <c r="BC23" s="524">
        <v>0.5679999999999999</v>
      </c>
      <c r="BD23" s="524">
        <v>0.578</v>
      </c>
      <c r="BE23" s="524">
        <v>0.592</v>
      </c>
      <c r="BF23" s="511">
        <v>-0.08100000000000007</v>
      </c>
      <c r="BG23" s="264">
        <v>-0.1203566121842498</v>
      </c>
      <c r="BH23" s="524">
        <v>0.7155899999999999</v>
      </c>
      <c r="BI23" s="524">
        <v>0.72861</v>
      </c>
      <c r="BJ23" s="524">
        <v>0.7683</v>
      </c>
      <c r="BK23" s="524">
        <v>0.74028</v>
      </c>
      <c r="BL23" s="524">
        <v>0.03528000000000009</v>
      </c>
      <c r="BM23" s="514">
        <v>0.05004255319148943</v>
      </c>
      <c r="BN23" s="526">
        <v>0.6817800000000001</v>
      </c>
      <c r="BO23" s="524">
        <v>0.678905362983976</v>
      </c>
      <c r="BP23" s="524">
        <v>0.7086543185801421</v>
      </c>
      <c r="BQ23" s="524">
        <v>0.686665203812465</v>
      </c>
      <c r="BR23" s="531">
        <v>-0.08133479618753503</v>
      </c>
      <c r="BS23" s="420">
        <v>-0.1059046825358529</v>
      </c>
      <c r="BT23" s="524">
        <v>0.6513207144941604</v>
      </c>
      <c r="BU23" s="524">
        <v>0.6605382751423419</v>
      </c>
      <c r="BV23" s="524">
        <v>0.6402502284210928</v>
      </c>
      <c r="BW23" s="524">
        <v>0.6506832433158887</v>
      </c>
      <c r="BX23" s="531">
        <v>-0.0003167566841113523</v>
      </c>
      <c r="BY23" s="420">
        <v>-0.0004865694072371252</v>
      </c>
      <c r="BZ23" s="524">
        <v>0.657</v>
      </c>
      <c r="CA23" s="524">
        <v>0.589</v>
      </c>
      <c r="CB23" s="524">
        <v>0.709</v>
      </c>
      <c r="CC23" s="524">
        <v>0.649</v>
      </c>
      <c r="CD23" s="511">
        <f>CC23-BE23</f>
        <v>0.05700000000000005</v>
      </c>
      <c r="CE23" s="314">
        <f>CC23/BE23-1</f>
        <v>0.09628378378378377</v>
      </c>
      <c r="CF23" s="524">
        <v>0.88076470426039</v>
      </c>
      <c r="CG23" s="524">
        <v>0.821419795286302</v>
      </c>
      <c r="CH23" s="524">
        <v>0.850469484415212</v>
      </c>
      <c r="CI23" s="524">
        <v>0.856338552973023</v>
      </c>
      <c r="CJ23" s="511">
        <f>CI23-BK23</f>
        <v>0.1160585529730229</v>
      </c>
      <c r="CK23" s="314">
        <f>CI23/BK23-1</f>
        <v>0.1567765615348555</v>
      </c>
      <c r="CL23" s="416"/>
      <c r="CM23" s="416"/>
      <c r="CN23" s="416"/>
      <c r="CO23" s="416"/>
      <c r="CP23" s="534"/>
    </row>
    <row r="24" ht="17" customHeight="1">
      <c r="A24" t="s" s="510">
        <v>225</v>
      </c>
      <c r="B24" s="523">
        <v>0.6986264024063427</v>
      </c>
      <c r="C24" s="523">
        <v>0.6925447085231855</v>
      </c>
      <c r="D24" s="523">
        <v>0.7005689528744511</v>
      </c>
      <c r="E24" s="524">
        <v>0.6973260235438492</v>
      </c>
      <c r="F24" s="524">
        <v>0.6515379560248138</v>
      </c>
      <c r="G24" s="524">
        <v>0.6260660121150556</v>
      </c>
      <c r="H24" s="524">
        <v>0.5801576987850864</v>
      </c>
      <c r="I24" s="524">
        <v>0.621476396335506</v>
      </c>
      <c r="J24" s="524">
        <v>0.584</v>
      </c>
      <c r="K24" s="524">
        <v>0.583</v>
      </c>
      <c r="L24" s="524">
        <v>0.598</v>
      </c>
      <c r="M24" s="524">
        <v>0.589</v>
      </c>
      <c r="N24" s="524">
        <v>0.657</v>
      </c>
      <c r="O24" s="524">
        <v>0.707</v>
      </c>
      <c r="P24" s="524">
        <v>0.753</v>
      </c>
      <c r="Q24" s="524">
        <v>0.708</v>
      </c>
      <c r="R24" s="524">
        <v>0.66</v>
      </c>
      <c r="S24" s="524">
        <v>0.7721806837448921</v>
      </c>
      <c r="T24" s="524">
        <v>0.7595374381512009</v>
      </c>
      <c r="U24" s="524">
        <v>0.7005689528744511</v>
      </c>
      <c r="V24" s="524">
        <v>0.7606378156162273</v>
      </c>
      <c r="W24" s="524">
        <v>0.6841307780997018</v>
      </c>
      <c r="X24" s="524">
        <v>0.6460358527162955</v>
      </c>
      <c r="Y24" s="524">
        <v>0.5855247711233115</v>
      </c>
      <c r="Z24" s="524">
        <v>0.6429687400017817</v>
      </c>
      <c r="AA24" s="524">
        <v>0.579</v>
      </c>
      <c r="AB24" s="524">
        <v>0.5669999999999999</v>
      </c>
      <c r="AC24" s="524">
        <v>0.489</v>
      </c>
      <c r="AD24" s="524">
        <v>0.543</v>
      </c>
      <c r="AE24" s="416"/>
      <c r="AF24" s="416"/>
      <c r="AG24" s="416"/>
      <c r="AH24" s="416"/>
      <c r="AI24" s="416"/>
      <c r="AJ24" s="416"/>
      <c r="AK24" s="416"/>
      <c r="AL24" s="416"/>
      <c r="AM24" s="511">
        <v>0.508</v>
      </c>
      <c r="AN24" s="511">
        <v>0.57</v>
      </c>
      <c r="AO24" s="511">
        <v>0.635</v>
      </c>
      <c r="AP24" s="511">
        <v>0.574</v>
      </c>
      <c r="AQ24" s="511">
        <v>0.637</v>
      </c>
      <c r="AR24" s="524">
        <v>0.627</v>
      </c>
      <c r="AS24" s="524">
        <v>0.619</v>
      </c>
      <c r="AT24" s="524">
        <v>0.645</v>
      </c>
      <c r="AU24" s="524">
        <v>0.63</v>
      </c>
      <c r="AV24" s="511">
        <v>0.636</v>
      </c>
      <c r="AW24" s="511">
        <v>0.531</v>
      </c>
      <c r="AX24" s="511">
        <v>0.463</v>
      </c>
      <c r="AY24" s="511">
        <v>0.55</v>
      </c>
      <c r="AZ24" s="511">
        <v>-0.09296874000178168</v>
      </c>
      <c r="BA24" s="264">
        <v>-0.1445929393107417</v>
      </c>
      <c r="BB24" s="511">
        <v>0.636</v>
      </c>
      <c r="BC24" s="511">
        <v>0.531</v>
      </c>
      <c r="BD24" s="511">
        <v>0.50366</v>
      </c>
      <c r="BE24" s="511">
        <v>0.50853</v>
      </c>
      <c r="BF24" s="511">
        <v>-0.03447</v>
      </c>
      <c r="BG24" s="314">
        <v>-0.06348066298342536</v>
      </c>
      <c r="BH24" s="524">
        <v>0.61525</v>
      </c>
      <c r="BI24" s="524">
        <v>0.6212800000000001</v>
      </c>
      <c r="BJ24" s="524">
        <v>0.63625</v>
      </c>
      <c r="BK24" s="524">
        <v>0.62462</v>
      </c>
      <c r="BL24" s="524">
        <v>0.05062</v>
      </c>
      <c r="BM24" s="514">
        <v>0.08818815331010454</v>
      </c>
      <c r="BN24" s="526">
        <v>0.594604428592949</v>
      </c>
      <c r="BO24" s="524">
        <v>0.5902512354634351</v>
      </c>
      <c r="BP24" s="524">
        <v>0.691371829120432</v>
      </c>
      <c r="BQ24" s="524">
        <v>0.623950158922111</v>
      </c>
      <c r="BR24" s="531">
        <v>-0.006049841077888973</v>
      </c>
      <c r="BS24" s="420">
        <v>-0.009602922345855469</v>
      </c>
      <c r="BT24" s="524">
        <v>0.5894337533178595</v>
      </c>
      <c r="BU24" s="524">
        <v>0.6115365970277918</v>
      </c>
      <c r="BV24" s="524">
        <v>0.5875252912860411</v>
      </c>
      <c r="BW24" s="524">
        <v>0.5963828882147583</v>
      </c>
      <c r="BX24" s="531">
        <v>0.04638288821475822</v>
      </c>
      <c r="BY24" s="420">
        <v>0.08433252402683311</v>
      </c>
      <c r="BZ24" s="524">
        <v>0.572</v>
      </c>
      <c r="CA24" s="524">
        <v>0.54</v>
      </c>
      <c r="CB24" s="524">
        <v>0.63</v>
      </c>
      <c r="CC24" s="524">
        <v>0.583</v>
      </c>
      <c r="CD24" s="511">
        <f>CC24-BE24</f>
        <v>0.07446999999999993</v>
      </c>
      <c r="CE24" s="314">
        <f>CC24/BE24-1</f>
        <v>0.1464417045208737</v>
      </c>
      <c r="CF24" s="524">
        <v>0.714883596501766</v>
      </c>
      <c r="CG24" s="524">
        <v>0.771506877664614</v>
      </c>
      <c r="CH24" s="524">
        <v>0.802132598855935</v>
      </c>
      <c r="CI24" s="524">
        <v>0.764740046004593</v>
      </c>
      <c r="CJ24" s="511">
        <f>CI24-BK24</f>
        <v>0.140120046004593</v>
      </c>
      <c r="CK24" s="314">
        <f>CI24/BK24-1</f>
        <v>0.2243284653142599</v>
      </c>
      <c r="CL24" s="416"/>
      <c r="CM24" s="416"/>
      <c r="CN24" s="416"/>
      <c r="CO24" s="416"/>
      <c r="CP24" s="534"/>
    </row>
    <row r="25" ht="17" customHeight="1">
      <c r="A25" t="s" s="510">
        <v>226</v>
      </c>
      <c r="B25" s="535">
        <v>1.60579942</v>
      </c>
      <c r="C25" s="535">
        <v>1.39722946</v>
      </c>
      <c r="D25" s="535">
        <v>1.026924284942977</v>
      </c>
      <c r="E25" s="535">
        <v>1.056821988141743</v>
      </c>
      <c r="F25" s="535">
        <v>0.8685131679606919</v>
      </c>
      <c r="G25" s="535">
        <v>0.9155535898377879</v>
      </c>
      <c r="H25" s="535">
        <v>0.8071406981297609</v>
      </c>
      <c r="I25" s="535">
        <v>0.8544991177261312</v>
      </c>
      <c r="J25" s="524">
        <v>0.843</v>
      </c>
      <c r="K25" s="524">
        <v>0.822</v>
      </c>
      <c r="L25" s="524">
        <v>0.858</v>
      </c>
      <c r="M25" s="524">
        <v>0.841</v>
      </c>
      <c r="N25" s="524">
        <v>0.964</v>
      </c>
      <c r="O25" s="524">
        <v>1.074</v>
      </c>
      <c r="P25" s="524">
        <v>1.806</v>
      </c>
      <c r="Q25" s="524">
        <v>0.997</v>
      </c>
      <c r="R25" s="524">
        <v>0.906</v>
      </c>
      <c r="S25" s="172">
        <v>1.066169041022191</v>
      </c>
      <c r="T25" s="172">
        <v>1.072169945071258</v>
      </c>
      <c r="U25" s="172">
        <v>1.060648568691509</v>
      </c>
      <c r="V25" s="172">
        <v>1.066805473007196</v>
      </c>
      <c r="W25" s="172">
        <v>0.9654284546620354</v>
      </c>
      <c r="X25" s="172">
        <v>0.8689757792742724</v>
      </c>
      <c r="Y25" s="172">
        <v>0.7611305562892993</v>
      </c>
      <c r="Z25" s="172">
        <v>0.8561246914512867</v>
      </c>
      <c r="AA25" s="524">
        <v>0.8159999999999999</v>
      </c>
      <c r="AB25" s="524">
        <v>0.792</v>
      </c>
      <c r="AC25" s="524">
        <v>0.673</v>
      </c>
      <c r="AD25" s="524">
        <v>0.761</v>
      </c>
      <c r="AE25" s="416"/>
      <c r="AF25" s="416"/>
      <c r="AG25" s="416"/>
      <c r="AH25" s="416"/>
      <c r="AI25" s="416"/>
      <c r="AJ25" s="416"/>
      <c r="AK25" s="416"/>
      <c r="AL25" s="416"/>
      <c r="AM25" s="524">
        <v>0.702</v>
      </c>
      <c r="AN25" s="524">
        <v>0.782</v>
      </c>
      <c r="AO25" s="524">
        <v>0.915</v>
      </c>
      <c r="AP25" s="524">
        <v>0.8169999999999999</v>
      </c>
      <c r="AQ25" s="524">
        <v>0.834</v>
      </c>
      <c r="AR25" s="172">
        <v>0.892</v>
      </c>
      <c r="AS25" s="172">
        <v>0.881</v>
      </c>
      <c r="AT25" s="172">
        <v>0.93</v>
      </c>
      <c r="AU25" s="172">
        <v>0.903</v>
      </c>
      <c r="AV25" s="524">
        <v>0.905</v>
      </c>
      <c r="AW25" s="524">
        <v>0.712</v>
      </c>
      <c r="AX25" s="524">
        <v>0.595</v>
      </c>
      <c r="AY25" s="524">
        <v>0.728</v>
      </c>
      <c r="AZ25" s="525">
        <v>-0.1281246914512867</v>
      </c>
      <c r="BA25" s="264">
        <v>-0.1496565777516499</v>
      </c>
      <c r="BB25" s="524">
        <v>0.905</v>
      </c>
      <c r="BC25" s="524">
        <v>0.712</v>
      </c>
      <c r="BD25" s="524">
        <v>0.65882</v>
      </c>
      <c r="BE25" s="524">
        <v>0.681</v>
      </c>
      <c r="BF25" s="511">
        <v>-0.07999999999999996</v>
      </c>
      <c r="BG25" s="264">
        <v>-0.1051248357424441</v>
      </c>
      <c r="BH25" s="524">
        <v>0.8434700000000001</v>
      </c>
      <c r="BI25" s="524">
        <v>0.90174</v>
      </c>
      <c r="BJ25" s="524">
        <v>0.92578</v>
      </c>
      <c r="BK25" s="524">
        <v>0.89305</v>
      </c>
      <c r="BL25" s="524">
        <v>0.07605000000000006</v>
      </c>
      <c r="BM25" s="514">
        <v>0.0930844553243575</v>
      </c>
      <c r="BN25" s="526">
        <v>0.830413954568593</v>
      </c>
      <c r="BO25" s="524">
        <v>0.835193575302292</v>
      </c>
      <c r="BP25" s="524">
        <v>1.2044571750058</v>
      </c>
      <c r="BQ25" s="524">
        <v>0.837839896518549</v>
      </c>
      <c r="BR25" s="531">
        <v>-0.06516010348145107</v>
      </c>
      <c r="BS25" s="420">
        <v>-0.07215958303593695</v>
      </c>
      <c r="BT25" s="524">
        <v>0.8732141609125708</v>
      </c>
      <c r="BU25" s="524">
        <v>0.8389015596918252</v>
      </c>
      <c r="BV25" s="524">
        <v>0.7878170507940437</v>
      </c>
      <c r="BW25" s="524">
        <v>0.8284026165881145</v>
      </c>
      <c r="BX25" s="531">
        <v>0.1004026165881146</v>
      </c>
      <c r="BY25" s="420">
        <v>0.137915682126531</v>
      </c>
      <c r="BZ25" s="524">
        <v>0.738</v>
      </c>
      <c r="CA25" s="524">
        <v>0.6899999999999999</v>
      </c>
      <c r="CB25" s="524">
        <v>0.895</v>
      </c>
      <c r="CC25" s="524">
        <v>0.753</v>
      </c>
      <c r="CD25" s="511">
        <f>CC25-BE25</f>
        <v>0.07199999999999995</v>
      </c>
      <c r="CE25" s="314">
        <f>CC25/BE25-1</f>
        <v>0.105726872246696</v>
      </c>
      <c r="CF25" s="524">
        <v>1.06115904997002</v>
      </c>
      <c r="CG25" s="524">
        <v>2.30482453036386</v>
      </c>
      <c r="CH25" s="524">
        <v>1.58661040000185</v>
      </c>
      <c r="CI25" s="524">
        <v>1.09022613667869</v>
      </c>
      <c r="CJ25" s="511">
        <f>CI25-BK25</f>
        <v>0.1971761366786901</v>
      </c>
      <c r="CK25" s="314">
        <f>CI25/BK25-1</f>
        <v>0.2207895825303063</v>
      </c>
      <c r="CL25" s="416"/>
      <c r="CM25" s="416"/>
      <c r="CN25" s="416"/>
      <c r="CO25" s="416"/>
      <c r="CP25" s="534"/>
    </row>
    <row r="26" ht="17.25" customHeight="1">
      <c r="A26" t="s" s="111">
        <v>227</v>
      </c>
      <c r="B26" s="535"/>
      <c r="C26" s="535"/>
      <c r="D26" s="535"/>
      <c r="E26" s="535"/>
      <c r="F26" s="535"/>
      <c r="G26" s="535"/>
      <c r="H26" s="535"/>
      <c r="I26" s="535"/>
      <c r="J26" s="524"/>
      <c r="K26" s="524"/>
      <c r="L26" s="524"/>
      <c r="M26" s="524"/>
      <c r="N26" s="524"/>
      <c r="O26" s="524"/>
      <c r="P26" s="524"/>
      <c r="Q26" s="524"/>
      <c r="R26" s="524"/>
      <c r="S26" s="172"/>
      <c r="T26" s="172"/>
      <c r="U26" s="172"/>
      <c r="V26" s="172"/>
      <c r="W26" s="172"/>
      <c r="X26" s="172"/>
      <c r="Y26" s="172"/>
      <c r="Z26" s="172"/>
      <c r="AA26" s="524"/>
      <c r="AB26" s="524"/>
      <c r="AC26" s="524"/>
      <c r="AD26" s="524"/>
      <c r="AE26" s="416"/>
      <c r="AF26" s="416"/>
      <c r="AG26" s="416"/>
      <c r="AH26" s="416"/>
      <c r="AI26" s="416"/>
      <c r="AJ26" s="416"/>
      <c r="AK26" s="416"/>
      <c r="AL26" s="416"/>
      <c r="AM26" s="524"/>
      <c r="AN26" s="524"/>
      <c r="AO26" s="524"/>
      <c r="AP26" s="524"/>
      <c r="AQ26" s="524"/>
      <c r="AR26" s="172"/>
      <c r="AS26" s="172"/>
      <c r="AT26" s="172"/>
      <c r="AU26" s="172"/>
      <c r="AV26" s="524"/>
      <c r="AW26" s="524"/>
      <c r="AX26" s="524"/>
      <c r="AY26" s="524"/>
      <c r="AZ26" s="525"/>
      <c r="BA26" s="264"/>
      <c r="BB26" s="524"/>
      <c r="BC26" s="524"/>
      <c r="BD26" s="524"/>
      <c r="BE26" s="524"/>
      <c r="BF26" s="511"/>
      <c r="BG26" s="264"/>
      <c r="BH26" s="524"/>
      <c r="BI26" s="524">
        <v>2.172</v>
      </c>
      <c r="BJ26" s="524">
        <v>2.172</v>
      </c>
      <c r="BK26" s="524">
        <v>2.172</v>
      </c>
      <c r="BL26" s="524">
        <v>2.172</v>
      </c>
      <c r="BM26" s="514"/>
      <c r="BN26" s="526">
        <v>2.106</v>
      </c>
      <c r="BO26" s="524">
        <v>2.106</v>
      </c>
      <c r="BP26" s="524">
        <v>2.106</v>
      </c>
      <c r="BQ26" s="524">
        <v>2.106</v>
      </c>
      <c r="BR26" s="531">
        <v>2.106</v>
      </c>
      <c r="BS26" s="420"/>
      <c r="BT26" s="524">
        <v>2.106</v>
      </c>
      <c r="BU26" s="524">
        <v>2.106</v>
      </c>
      <c r="BV26" s="524">
        <v>2.106</v>
      </c>
      <c r="BW26" s="524">
        <v>2.106</v>
      </c>
      <c r="BX26" s="531"/>
      <c r="BY26" s="416"/>
      <c r="BZ26" s="416"/>
      <c r="CA26" s="416"/>
      <c r="CB26" s="416"/>
      <c r="CC26" s="416"/>
      <c r="CD26" s="531"/>
      <c r="CE26" s="416"/>
      <c r="CF26" s="416"/>
      <c r="CG26" s="416"/>
      <c r="CH26" s="416"/>
      <c r="CI26" s="416"/>
      <c r="CJ26" s="531"/>
      <c r="CK26" s="416"/>
      <c r="CL26" s="416"/>
      <c r="CM26" s="416"/>
      <c r="CN26" s="416"/>
      <c r="CO26" s="416"/>
      <c r="CP26" s="534"/>
    </row>
    <row r="27" ht="28.5" customHeight="1">
      <c r="A27" t="s" s="516">
        <v>231</v>
      </c>
      <c r="B27" s="487"/>
      <c r="C27" s="487"/>
      <c r="D27" s="487"/>
      <c r="E27" s="487"/>
      <c r="F27" s="487"/>
      <c r="G27" s="487"/>
      <c r="H27" s="487"/>
      <c r="I27" s="487"/>
      <c r="J27" s="487"/>
      <c r="K27" s="487"/>
      <c r="L27" s="487"/>
      <c r="M27" s="487"/>
      <c r="N27" s="487"/>
      <c r="O27" s="487"/>
      <c r="P27" s="487"/>
      <c r="Q27" s="487"/>
      <c r="R27" s="487"/>
      <c r="S27" t="s" s="488">
        <v>232</v>
      </c>
      <c r="T27" s="487"/>
      <c r="U27" s="487"/>
      <c r="V27" s="487"/>
      <c r="W27" s="487"/>
      <c r="X27" s="487"/>
      <c r="Y27" s="487"/>
      <c r="Z27" s="487"/>
      <c r="AA27" s="487"/>
      <c r="AB27" s="487"/>
      <c r="AC27" s="487"/>
      <c r="AD27" s="487"/>
      <c r="AE27" s="487"/>
      <c r="AF27" s="487"/>
      <c r="AG27" s="487"/>
      <c r="AH27" s="487"/>
      <c r="AI27" s="487"/>
      <c r="AJ27" s="487"/>
      <c r="AK27" s="489"/>
      <c r="AL27" s="489"/>
      <c r="AM27" s="489"/>
      <c r="AN27" s="489"/>
      <c r="AO27" s="489"/>
      <c r="AP27" s="489"/>
      <c r="AQ27" s="416"/>
      <c r="AR27" t="s" s="517">
        <v>233</v>
      </c>
      <c r="AS27" s="489"/>
      <c r="AT27" s="489"/>
      <c r="AU27" s="489"/>
      <c r="AV27" s="489"/>
      <c r="AW27" s="489"/>
      <c r="AX27" s="489"/>
      <c r="AY27" s="489"/>
      <c r="AZ27" s="489"/>
      <c r="BA27" s="489"/>
      <c r="BB27" s="489"/>
      <c r="BC27" s="489"/>
      <c r="BD27" s="489"/>
      <c r="BE27" s="489"/>
      <c r="BF27" s="489"/>
      <c r="BG27" s="489"/>
      <c r="BH27" s="489"/>
      <c r="BI27" s="489"/>
      <c r="BJ27" s="416"/>
      <c r="BK27" s="416"/>
      <c r="BL27" s="416"/>
      <c r="BM27" s="514"/>
      <c r="BN27" s="492"/>
      <c r="BO27" s="493"/>
      <c r="BP27" s="493"/>
      <c r="BQ27" s="493"/>
      <c r="BR27" s="530"/>
      <c r="BS27" s="420"/>
      <c r="BT27" s="416"/>
      <c r="BU27" s="416"/>
      <c r="BV27" s="416"/>
      <c r="BW27" s="416"/>
      <c r="BX27" s="416"/>
      <c r="BY27" s="416"/>
      <c r="BZ27" s="416"/>
      <c r="CA27" s="416"/>
      <c r="CB27" s="416"/>
      <c r="CC27" s="416"/>
      <c r="CD27" s="416"/>
      <c r="CE27" s="416"/>
      <c r="CF27" s="24"/>
      <c r="CG27" s="24"/>
      <c r="CH27" s="24"/>
      <c r="CI27" s="24"/>
      <c r="CJ27" s="416"/>
      <c r="CK27" s="416"/>
      <c r="CL27" s="416"/>
      <c r="CM27" s="416"/>
      <c r="CN27" s="416"/>
      <c r="CO27" s="416"/>
      <c r="CP27" s="534"/>
    </row>
    <row r="28" ht="17" customHeight="1">
      <c r="A28" t="s" s="180">
        <v>62</v>
      </c>
      <c r="B28" s="494"/>
      <c r="C28" s="494"/>
      <c r="D28" s="494"/>
      <c r="E28" s="497">
        <v>861.4900000000001</v>
      </c>
      <c r="F28" s="497"/>
      <c r="G28" s="497"/>
      <c r="H28" s="497"/>
      <c r="I28" s="497">
        <v>868.3533333333334</v>
      </c>
      <c r="J28" s="494"/>
      <c r="K28" s="494"/>
      <c r="L28" s="494"/>
      <c r="M28" s="497">
        <v>872.7800000000001</v>
      </c>
      <c r="N28" s="511"/>
      <c r="O28" s="497"/>
      <c r="P28" s="497"/>
      <c r="Q28" s="497">
        <v>877.4299999999999</v>
      </c>
      <c r="R28" s="497">
        <v>870.0141666666667</v>
      </c>
      <c r="S28" s="497"/>
      <c r="T28" s="497"/>
      <c r="U28" s="497"/>
      <c r="V28" s="497">
        <v>873.0366666666667</v>
      </c>
      <c r="W28" s="497"/>
      <c r="X28" s="497"/>
      <c r="Y28" s="497"/>
      <c r="Z28" s="497">
        <v>1005.723333333333</v>
      </c>
      <c r="AA28" s="497"/>
      <c r="AB28" s="497"/>
      <c r="AC28" s="497"/>
      <c r="AD28" s="497">
        <v>1180.703333333333</v>
      </c>
      <c r="AE28" s="24"/>
      <c r="AF28" s="24"/>
      <c r="AG28" s="24"/>
      <c r="AH28" s="24"/>
      <c r="AI28" s="24"/>
      <c r="AJ28" s="24"/>
      <c r="AK28" s="24"/>
      <c r="AL28" s="24"/>
      <c r="AM28" s="497"/>
      <c r="AN28" s="497"/>
      <c r="AO28" s="529"/>
      <c r="AP28" s="497">
        <v>1418.9</v>
      </c>
      <c r="AQ28" s="497">
        <v>1119.59</v>
      </c>
      <c r="AR28" s="497"/>
      <c r="AS28" s="497"/>
      <c r="AT28" s="497"/>
      <c r="AU28" s="509">
        <v>1285.47</v>
      </c>
      <c r="AV28" s="497"/>
      <c r="AW28" s="497"/>
      <c r="AX28" s="529"/>
      <c r="AY28" s="497">
        <v>1675.593333333333</v>
      </c>
      <c r="AZ28" s="509">
        <v>669.8700000000001</v>
      </c>
      <c r="BA28" s="188">
        <v>0.6660579284561361</v>
      </c>
      <c r="BB28" s="497"/>
      <c r="BC28" s="497"/>
      <c r="BD28" s="497"/>
      <c r="BE28" s="497">
        <v>1761.618666666667</v>
      </c>
      <c r="BF28" s="509">
        <v>580.9153333333334</v>
      </c>
      <c r="BG28" s="188">
        <v>0.4920078710147342</v>
      </c>
      <c r="BH28" s="497"/>
      <c r="BI28" s="497"/>
      <c r="BJ28" s="497"/>
      <c r="BK28" s="497">
        <v>1495.306666666667</v>
      </c>
      <c r="BL28" s="497">
        <v>76.40666666666652</v>
      </c>
      <c r="BM28" s="508">
        <v>0.05384922592618691</v>
      </c>
      <c r="BN28" s="504"/>
      <c r="BO28" s="497"/>
      <c r="BP28" s="497"/>
      <c r="BQ28" s="497">
        <v>1809.640333333334</v>
      </c>
      <c r="BR28" s="509">
        <v>524.1703333333335</v>
      </c>
      <c r="BS28" s="188">
        <v>0.4077655124844091</v>
      </c>
      <c r="BT28" s="188"/>
      <c r="BU28" s="188"/>
      <c r="BV28" s="188"/>
      <c r="BW28" s="497">
        <v>2038.4</v>
      </c>
      <c r="BX28" s="509">
        <v>362.8066666666666</v>
      </c>
      <c r="BY28" s="188">
        <v>0.2165242958713132</v>
      </c>
      <c r="BZ28" s="497"/>
      <c r="CA28" s="497"/>
      <c r="CB28" s="497"/>
      <c r="CC28" s="497">
        <f>SUM(CC29)</f>
        <v>2480.827000000001</v>
      </c>
      <c r="CD28" s="497">
        <f>CC28-BE28</f>
        <v>719.2083333333342</v>
      </c>
      <c r="CE28" s="188">
        <f>CC28/BE28-1</f>
        <v>0.4082656178332962</v>
      </c>
      <c r="CF28" s="497"/>
      <c r="CG28" s="497"/>
      <c r="CH28" s="497"/>
      <c r="CI28" s="497">
        <f>SUM(CI29)</f>
        <v>1770.822333333333</v>
      </c>
      <c r="CJ28" s="497">
        <f>CI28-BK28</f>
        <v>275.5156666666667</v>
      </c>
      <c r="CK28" s="188">
        <f>CI28/BK28-1</f>
        <v>0.1842536202161429</v>
      </c>
      <c r="CL28" s="416"/>
      <c r="CM28" s="416"/>
      <c r="CN28" s="416"/>
      <c r="CO28" s="416"/>
      <c r="CP28" s="534"/>
    </row>
    <row r="29" ht="17" customHeight="1">
      <c r="A29" t="s" s="510">
        <v>217</v>
      </c>
      <c r="B29" s="531">
        <v>865.1799999999999</v>
      </c>
      <c r="C29" s="531">
        <v>861.59</v>
      </c>
      <c r="D29" s="531">
        <v>857.7</v>
      </c>
      <c r="E29" s="511">
        <v>861.4900000000001</v>
      </c>
      <c r="F29" s="511">
        <v>879.58</v>
      </c>
      <c r="G29" s="511">
        <v>881.91</v>
      </c>
      <c r="H29" s="511">
        <v>843.5700000000001</v>
      </c>
      <c r="I29" s="511">
        <v>868.3533333333334</v>
      </c>
      <c r="J29" s="511">
        <v>872.17</v>
      </c>
      <c r="K29" s="511">
        <v>864.17</v>
      </c>
      <c r="L29" s="511">
        <v>882</v>
      </c>
      <c r="M29" s="511">
        <v>872.7800000000001</v>
      </c>
      <c r="N29" s="511">
        <v>870.5599999999999</v>
      </c>
      <c r="O29" s="511">
        <v>874.6900000000001</v>
      </c>
      <c r="P29" s="511">
        <v>887.05</v>
      </c>
      <c r="Q29" s="511">
        <v>877.4299999999999</v>
      </c>
      <c r="R29" s="511">
        <v>870.01</v>
      </c>
      <c r="S29" s="511">
        <v>915.83</v>
      </c>
      <c r="T29" s="511">
        <v>845.4299999999999</v>
      </c>
      <c r="U29" s="511">
        <v>857.85</v>
      </c>
      <c r="V29" s="511">
        <v>873.0366666666667</v>
      </c>
      <c r="W29" s="511">
        <v>1020.63</v>
      </c>
      <c r="X29" s="511">
        <v>946.76</v>
      </c>
      <c r="Y29" s="511">
        <v>1049.78</v>
      </c>
      <c r="Z29" s="511">
        <v>1005.723333333333</v>
      </c>
      <c r="AA29" s="511">
        <v>1033.35</v>
      </c>
      <c r="AB29" s="511">
        <v>1243.23</v>
      </c>
      <c r="AC29" s="511">
        <v>1265.53</v>
      </c>
      <c r="AD29" s="511">
        <v>1180.703333333333</v>
      </c>
      <c r="AE29" s="24"/>
      <c r="AF29" s="24"/>
      <c r="AG29" s="24"/>
      <c r="AH29" s="24"/>
      <c r="AI29" s="24"/>
      <c r="AJ29" s="24"/>
      <c r="AK29" s="24"/>
      <c r="AL29" s="24"/>
      <c r="AM29" s="511">
        <v>1217</v>
      </c>
      <c r="AN29" s="511">
        <v>1603.94</v>
      </c>
      <c r="AO29" s="511">
        <v>1435.75</v>
      </c>
      <c r="AP29" s="511">
        <v>1418.9</v>
      </c>
      <c r="AQ29" s="511">
        <v>1119.59</v>
      </c>
      <c r="AR29" s="417">
        <v>1233.65</v>
      </c>
      <c r="AS29" s="417">
        <v>1176.63</v>
      </c>
      <c r="AT29" s="417">
        <v>1446.14</v>
      </c>
      <c r="AU29" s="417">
        <v>1285.47</v>
      </c>
      <c r="AV29" s="511">
        <v>1371.15</v>
      </c>
      <c r="AW29" s="511">
        <v>1615.92</v>
      </c>
      <c r="AX29" s="511">
        <v>2039.71</v>
      </c>
      <c r="AY29" s="511">
        <v>1675.593333333333</v>
      </c>
      <c r="AZ29" s="512">
        <v>669.8700000000001</v>
      </c>
      <c r="BA29" s="264">
        <v>0.6660579284561361</v>
      </c>
      <c r="BB29" s="511">
        <v>1835.13</v>
      </c>
      <c r="BC29" s="511">
        <v>1893.12</v>
      </c>
      <c r="BD29" s="511">
        <v>1556.606</v>
      </c>
      <c r="BE29" s="511">
        <v>1761.618666666667</v>
      </c>
      <c r="BF29" s="417">
        <v>580.9153333333334</v>
      </c>
      <c r="BG29" s="264">
        <v>0.4920078710147342</v>
      </c>
      <c r="BH29" s="511">
        <v>1554.34</v>
      </c>
      <c r="BI29" s="511">
        <v>1448.14</v>
      </c>
      <c r="BJ29" s="511">
        <v>1483.44</v>
      </c>
      <c r="BK29" s="511">
        <v>1495.306666666667</v>
      </c>
      <c r="BL29" s="511">
        <v>76.40666666666652</v>
      </c>
      <c r="BM29" s="514">
        <v>0.05384922592618691</v>
      </c>
      <c r="BN29" s="515">
        <v>1727.08</v>
      </c>
      <c r="BO29" s="511">
        <v>1681.876</v>
      </c>
      <c r="BP29" s="511">
        <v>2019.965</v>
      </c>
      <c r="BQ29" s="511">
        <v>1809.640333333334</v>
      </c>
      <c r="BR29" s="530">
        <v>524.1703333333335</v>
      </c>
      <c r="BS29" s="420">
        <v>0.4077655124844091</v>
      </c>
      <c r="BT29" s="511">
        <v>2069.351</v>
      </c>
      <c r="BU29" s="511">
        <v>2276.002</v>
      </c>
      <c r="BV29" s="511">
        <v>1769.847</v>
      </c>
      <c r="BW29" s="511">
        <v>2038.4</v>
      </c>
      <c r="BX29" s="530">
        <v>362.8066666666666</v>
      </c>
      <c r="BY29" s="420">
        <v>0.2165242958713132</v>
      </c>
      <c r="BZ29" s="511">
        <v>2305.327</v>
      </c>
      <c r="CA29" s="511">
        <v>2933.266</v>
      </c>
      <c r="CB29" s="511">
        <v>2203.888</v>
      </c>
      <c r="CC29" s="511">
        <f>SUM(BZ29:CB29)/3</f>
        <v>2480.827000000001</v>
      </c>
      <c r="CD29" s="511">
        <f>CC29-BE29</f>
        <v>719.2083333333342</v>
      </c>
      <c r="CE29" s="314">
        <f>CC29/BE29-1</f>
        <v>0.4082656178332962</v>
      </c>
      <c r="CF29" s="511">
        <v>2355.681</v>
      </c>
      <c r="CG29" s="511">
        <v>1441.62</v>
      </c>
      <c r="CH29" s="511">
        <v>1515.166</v>
      </c>
      <c r="CI29" s="511">
        <v>1770.822333333333</v>
      </c>
      <c r="CJ29" s="511">
        <f>CI29-BK29</f>
        <v>275.5156666666667</v>
      </c>
      <c r="CK29" s="314">
        <f>CI29/BK29-1</f>
        <v>0.1842536202161429</v>
      </c>
      <c r="CL29" s="416"/>
      <c r="CM29" s="416"/>
      <c r="CN29" s="416"/>
      <c r="CO29" s="416"/>
      <c r="CP29" s="534"/>
    </row>
    <row r="30" ht="17" customHeight="1">
      <c r="A30" t="s" s="510">
        <v>225</v>
      </c>
      <c r="B30" s="531">
        <v>337.634</v>
      </c>
      <c r="C30" s="531">
        <v>367.949</v>
      </c>
      <c r="D30" s="531">
        <v>364.823</v>
      </c>
      <c r="E30" s="511">
        <v>356.802</v>
      </c>
      <c r="F30" s="511">
        <v>378.64</v>
      </c>
      <c r="G30" s="511">
        <v>394.349</v>
      </c>
      <c r="H30" s="511">
        <v>393.051</v>
      </c>
      <c r="I30" s="511">
        <v>388.68</v>
      </c>
      <c r="J30" s="511">
        <v>373.87</v>
      </c>
      <c r="K30" s="511">
        <v>393.72</v>
      </c>
      <c r="L30" s="511">
        <v>422.81</v>
      </c>
      <c r="M30" s="511">
        <v>396.8</v>
      </c>
      <c r="N30" s="511">
        <v>401.48</v>
      </c>
      <c r="O30" s="511">
        <v>397.04</v>
      </c>
      <c r="P30" s="511">
        <v>366.76</v>
      </c>
      <c r="Q30" s="511">
        <v>388.43</v>
      </c>
      <c r="R30" s="511">
        <v>382.6766666666667</v>
      </c>
      <c r="S30" s="511">
        <v>365.811</v>
      </c>
      <c r="T30" s="511">
        <v>358.884</v>
      </c>
      <c r="U30" s="511">
        <v>380.741</v>
      </c>
      <c r="V30" s="511">
        <v>368.4786666666666</v>
      </c>
      <c r="W30" s="511">
        <v>387.254</v>
      </c>
      <c r="X30" s="511">
        <v>396.669</v>
      </c>
      <c r="Y30" s="511">
        <v>354.344</v>
      </c>
      <c r="Z30" s="511">
        <v>379.4223333333334</v>
      </c>
      <c r="AA30" s="511">
        <v>358.5</v>
      </c>
      <c r="AB30" s="511">
        <v>285.58</v>
      </c>
      <c r="AC30" s="511">
        <v>374.32</v>
      </c>
      <c r="AD30" s="511">
        <v>339.4666666666666</v>
      </c>
      <c r="AE30" s="24"/>
      <c r="AF30" s="24"/>
      <c r="AG30" s="24"/>
      <c r="AH30" s="24"/>
      <c r="AI30" s="24"/>
      <c r="AJ30" s="24"/>
      <c r="AK30" s="24"/>
      <c r="AL30" s="24"/>
      <c r="AM30" s="511">
        <v>352.29</v>
      </c>
      <c r="AN30" s="511">
        <v>342.64</v>
      </c>
      <c r="AO30" s="511">
        <v>325.21</v>
      </c>
      <c r="AP30" s="511">
        <v>340.05</v>
      </c>
      <c r="AQ30" s="511">
        <v>365.19</v>
      </c>
      <c r="AR30" s="417">
        <v>347.17</v>
      </c>
      <c r="AS30" s="417">
        <v>332.59</v>
      </c>
      <c r="AT30" s="417">
        <v>341.48</v>
      </c>
      <c r="AU30" s="417">
        <v>340.41</v>
      </c>
      <c r="AV30" s="511">
        <v>346.44</v>
      </c>
      <c r="AW30" s="511">
        <v>339.32</v>
      </c>
      <c r="AX30" s="511">
        <v>326.63</v>
      </c>
      <c r="AY30" s="511">
        <v>337.4633333333333</v>
      </c>
      <c r="AZ30" s="512">
        <v>-41.95900000000006</v>
      </c>
      <c r="BA30" s="264">
        <v>-0.1105865319823909</v>
      </c>
      <c r="BB30" s="511">
        <v>335.27</v>
      </c>
      <c r="BC30" s="511">
        <v>342.96</v>
      </c>
      <c r="BD30" s="511">
        <v>413.06</v>
      </c>
      <c r="BE30" s="511">
        <v>363.7633333333333</v>
      </c>
      <c r="BF30" s="511">
        <v>24.29666666666668</v>
      </c>
      <c r="BG30" s="314">
        <v>0.07157305577376283</v>
      </c>
      <c r="BH30" s="511">
        <v>373.22</v>
      </c>
      <c r="BI30" s="511">
        <v>349.97</v>
      </c>
      <c r="BJ30" s="511">
        <v>327.31</v>
      </c>
      <c r="BK30" s="511">
        <v>350.1666666666667</v>
      </c>
      <c r="BL30" s="511">
        <v>10.11666666666667</v>
      </c>
      <c r="BM30" s="514">
        <v>0.0297505268833016</v>
      </c>
      <c r="BN30" s="515">
        <v>313.1</v>
      </c>
      <c r="BO30" s="511">
        <v>321.322</v>
      </c>
      <c r="BP30" s="511">
        <v>312.068</v>
      </c>
      <c r="BQ30" s="511">
        <v>315.4966666666667</v>
      </c>
      <c r="BR30" s="530">
        <v>-24.91333333333336</v>
      </c>
      <c r="BS30" s="420">
        <v>-0.07318625578958715</v>
      </c>
      <c r="BT30" s="511">
        <v>322.645</v>
      </c>
      <c r="BU30" s="511">
        <v>295.978</v>
      </c>
      <c r="BV30" s="511">
        <v>317.532</v>
      </c>
      <c r="BW30" s="511">
        <v>312.0516666666667</v>
      </c>
      <c r="BX30" s="530">
        <v>-25.41166666666663</v>
      </c>
      <c r="BY30" s="420">
        <v>-0.07530200811940058</v>
      </c>
      <c r="BZ30" s="511">
        <v>297.33</v>
      </c>
      <c r="CA30" s="511">
        <v>280.971</v>
      </c>
      <c r="CB30" s="511">
        <v>334.09</v>
      </c>
      <c r="CC30" s="511">
        <f>SUM(BZ30:CB30)/3</f>
        <v>304.1303333333333</v>
      </c>
      <c r="CD30" s="511">
        <f>CC30-BE30</f>
        <v>-59.63300000000004</v>
      </c>
      <c r="CE30" s="314">
        <f>CC30/BE30-1</f>
        <v>-0.1639335098827993</v>
      </c>
      <c r="CF30" s="511">
        <v>312.255</v>
      </c>
      <c r="CG30" s="511">
        <v>335.469</v>
      </c>
      <c r="CH30" s="511">
        <v>309.525</v>
      </c>
      <c r="CI30" s="511">
        <v>319.083</v>
      </c>
      <c r="CJ30" s="511">
        <f>CI30-BK30</f>
        <v>-31.08366666666672</v>
      </c>
      <c r="CK30" s="314">
        <f>CI30/BK30-1</f>
        <v>-0.08876820561637333</v>
      </c>
      <c r="CL30" s="24"/>
      <c r="CM30" s="24"/>
      <c r="CN30" s="24"/>
      <c r="CO30" s="24"/>
      <c r="CP30" s="25"/>
    </row>
    <row r="31" ht="17" customHeight="1">
      <c r="A31" t="s" s="510">
        <v>226</v>
      </c>
      <c r="B31" s="352">
        <v>175.07</v>
      </c>
      <c r="C31" s="352">
        <v>171.055</v>
      </c>
      <c r="D31" s="352">
        <v>162.292</v>
      </c>
      <c r="E31" s="352">
        <v>169.4723333333334</v>
      </c>
      <c r="F31" s="352">
        <v>152.69</v>
      </c>
      <c r="G31" s="352">
        <v>147.748</v>
      </c>
      <c r="H31" s="352">
        <v>146.147</v>
      </c>
      <c r="I31" s="352">
        <v>148.8616666666667</v>
      </c>
      <c r="J31" s="511">
        <v>154.26</v>
      </c>
      <c r="K31" s="511">
        <v>146.19</v>
      </c>
      <c r="L31" s="511">
        <v>149.87</v>
      </c>
      <c r="M31" s="511">
        <v>150.1066666666667</v>
      </c>
      <c r="N31" s="511">
        <v>149.31</v>
      </c>
      <c r="O31" s="511">
        <v>155.44</v>
      </c>
      <c r="P31" s="511">
        <v>166.7</v>
      </c>
      <c r="Q31" s="511">
        <v>157.15</v>
      </c>
      <c r="R31" s="511">
        <v>156.3975</v>
      </c>
      <c r="S31" s="511">
        <v>213.083</v>
      </c>
      <c r="T31" s="511">
        <v>156.355</v>
      </c>
      <c r="U31" s="511">
        <v>156.458</v>
      </c>
      <c r="V31" s="511">
        <v>175.2986666666667</v>
      </c>
      <c r="W31" s="511">
        <v>309.011</v>
      </c>
      <c r="X31" s="511">
        <v>230.246</v>
      </c>
      <c r="Y31" s="511">
        <v>345.96</v>
      </c>
      <c r="Z31" s="511">
        <v>295.0723333333333</v>
      </c>
      <c r="AA31" s="511">
        <v>346.89</v>
      </c>
      <c r="AB31" s="511">
        <v>518.5</v>
      </c>
      <c r="AC31" s="511">
        <v>554.1799999999999</v>
      </c>
      <c r="AD31" s="511">
        <v>473.19</v>
      </c>
      <c r="AE31" s="24"/>
      <c r="AF31" t="s" s="352">
        <v>228</v>
      </c>
      <c r="AG31" s="24"/>
      <c r="AH31" s="24"/>
      <c r="AI31" s="24"/>
      <c r="AJ31" s="24"/>
      <c r="AK31" s="24"/>
      <c r="AL31" s="24"/>
      <c r="AM31" s="511">
        <v>518.27</v>
      </c>
      <c r="AN31" s="511">
        <v>888.16</v>
      </c>
      <c r="AO31" s="511">
        <v>707.17</v>
      </c>
      <c r="AP31" s="511">
        <v>704.53</v>
      </c>
      <c r="AQ31" s="511">
        <v>412.02</v>
      </c>
      <c r="AR31" s="417">
        <v>387.25</v>
      </c>
      <c r="AS31" s="417">
        <v>366.21</v>
      </c>
      <c r="AT31" s="417">
        <v>604.53</v>
      </c>
      <c r="AU31" s="417">
        <v>452.66</v>
      </c>
      <c r="AV31" s="511">
        <v>529.84</v>
      </c>
      <c r="AW31" s="511">
        <v>717.01</v>
      </c>
      <c r="AX31" s="511">
        <v>1110.49</v>
      </c>
      <c r="AY31" s="511">
        <v>782.4466666666667</v>
      </c>
      <c r="AZ31" s="512">
        <v>487.3743333333334</v>
      </c>
      <c r="BA31" s="264">
        <v>1.651711388281066</v>
      </c>
      <c r="BB31" s="511">
        <v>884.72</v>
      </c>
      <c r="BC31" s="511">
        <v>919.3</v>
      </c>
      <c r="BD31" s="511">
        <v>493.69</v>
      </c>
      <c r="BE31" s="511">
        <v>765.9033333333333</v>
      </c>
      <c r="BF31" s="417">
        <v>292.7133333333333</v>
      </c>
      <c r="BG31" s="264">
        <v>0.6185957719591144</v>
      </c>
      <c r="BH31" s="511">
        <v>617.65</v>
      </c>
      <c r="BI31" s="511">
        <v>601.64</v>
      </c>
      <c r="BJ31" s="511">
        <v>656.385</v>
      </c>
      <c r="BK31" s="511">
        <v>625.225</v>
      </c>
      <c r="BL31" s="511">
        <v>-79.30499999999995</v>
      </c>
      <c r="BM31" s="514">
        <v>-0.1125644046385533</v>
      </c>
      <c r="BN31" s="515">
        <v>721.461</v>
      </c>
      <c r="BO31" s="511">
        <v>670.405</v>
      </c>
      <c r="BP31" s="511">
        <v>1025.492</v>
      </c>
      <c r="BQ31" s="511">
        <v>805.7860000000001</v>
      </c>
      <c r="BR31" s="530">
        <v>353.126</v>
      </c>
      <c r="BS31" s="420">
        <v>0.7801131091768656</v>
      </c>
      <c r="BT31" s="511">
        <v>995.109</v>
      </c>
      <c r="BU31" s="511">
        <v>1174.568</v>
      </c>
      <c r="BV31" s="511">
        <v>542.701</v>
      </c>
      <c r="BW31" s="511">
        <v>904.1260000000001</v>
      </c>
      <c r="BX31" s="530">
        <v>121.6793333333334</v>
      </c>
      <c r="BY31" s="420">
        <v>0.1555113447561922</v>
      </c>
      <c r="BZ31" s="511">
        <v>1115.924</v>
      </c>
      <c r="CA31" s="511">
        <v>1784.661</v>
      </c>
      <c r="CB31" s="511">
        <v>1015.367</v>
      </c>
      <c r="CC31" s="511">
        <f>SUM(BZ31:CB31)/3</f>
        <v>1305.317333333333</v>
      </c>
      <c r="CD31" s="511">
        <f>CC31-BE31</f>
        <v>539.4140000000001</v>
      </c>
      <c r="CE31" s="314">
        <f>CC31/BE31-1</f>
        <v>0.7042847008543289</v>
      </c>
      <c r="CF31" s="511">
        <v>1208.753</v>
      </c>
      <c r="CG31" s="511">
        <v>366.696</v>
      </c>
      <c r="CH31" s="511">
        <v>479.613</v>
      </c>
      <c r="CI31" s="511">
        <v>685.0206666666667</v>
      </c>
      <c r="CJ31" s="511">
        <f>CI31-BK31</f>
        <v>59.79566666666665</v>
      </c>
      <c r="CK31" s="314">
        <f>CI31/BK31-1</f>
        <v>0.095638636757434</v>
      </c>
      <c r="CL31" s="24"/>
      <c r="CM31" s="24"/>
      <c r="CN31" s="24"/>
      <c r="CO31" s="24"/>
      <c r="CP31" s="25"/>
    </row>
    <row r="32" ht="28.5" customHeight="1">
      <c r="A32" t="s" s="516">
        <v>234</v>
      </c>
      <c r="B32" s="487"/>
      <c r="C32" s="487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7"/>
      <c r="R32" s="487"/>
      <c r="S32" t="s" s="488">
        <v>235</v>
      </c>
      <c r="T32" s="487"/>
      <c r="U32" s="487"/>
      <c r="V32" s="487"/>
      <c r="W32" s="487"/>
      <c r="X32" s="487"/>
      <c r="Y32" s="487"/>
      <c r="Z32" s="487"/>
      <c r="AA32" s="487"/>
      <c r="AB32" s="487"/>
      <c r="AC32" s="487"/>
      <c r="AD32" s="487"/>
      <c r="AE32" s="487"/>
      <c r="AF32" s="487"/>
      <c r="AG32" s="487"/>
      <c r="AH32" s="487"/>
      <c r="AI32" s="487"/>
      <c r="AJ32" s="487"/>
      <c r="AK32" s="489"/>
      <c r="AL32" s="489"/>
      <c r="AM32" s="489"/>
      <c r="AN32" s="489"/>
      <c r="AO32" s="489"/>
      <c r="AP32" s="489"/>
      <c r="AQ32" s="416"/>
      <c r="AR32" t="s" s="517">
        <v>234</v>
      </c>
      <c r="AS32" s="489"/>
      <c r="AT32" s="489"/>
      <c r="AU32" s="489"/>
      <c r="AV32" s="489"/>
      <c r="AW32" s="489"/>
      <c r="AX32" s="489"/>
      <c r="AY32" s="489"/>
      <c r="AZ32" s="489"/>
      <c r="BA32" s="489"/>
      <c r="BB32" s="489"/>
      <c r="BC32" s="489"/>
      <c r="BD32" s="489"/>
      <c r="BE32" s="489"/>
      <c r="BF32" s="489"/>
      <c r="BG32" s="489"/>
      <c r="BH32" s="489"/>
      <c r="BI32" s="489"/>
      <c r="BJ32" s="416"/>
      <c r="BK32" s="416"/>
      <c r="BL32" s="416"/>
      <c r="BM32" s="514"/>
      <c r="BN32" s="492"/>
      <c r="BO32" s="493"/>
      <c r="BP32" s="493"/>
      <c r="BQ32" s="493"/>
      <c r="BR32" s="530"/>
      <c r="BS32" s="420"/>
      <c r="BT32" s="416"/>
      <c r="BU32" s="416"/>
      <c r="BV32" s="416"/>
      <c r="BW32" s="416"/>
      <c r="BX32" s="416"/>
      <c r="BY32" s="416"/>
      <c r="BZ32" s="416"/>
      <c r="CA32" t="s" s="352">
        <v>228</v>
      </c>
      <c r="CB32" t="s" s="352">
        <v>228</v>
      </c>
      <c r="CC32" t="s" s="352">
        <v>228</v>
      </c>
      <c r="CD32" s="416"/>
      <c r="CE32" s="416"/>
      <c r="CF32" s="416"/>
      <c r="CG32" t="s" s="352">
        <v>228</v>
      </c>
      <c r="CH32" t="s" s="352">
        <v>228</v>
      </c>
      <c r="CI32" t="s" s="352">
        <v>228</v>
      </c>
      <c r="CJ32" s="416"/>
      <c r="CK32" s="416"/>
      <c r="CL32" s="24"/>
      <c r="CM32" s="24"/>
      <c r="CN32" s="24"/>
      <c r="CO32" s="24"/>
      <c r="CP32" s="25"/>
    </row>
    <row r="33" ht="17" customHeight="1">
      <c r="A33" t="s" s="180">
        <v>62</v>
      </c>
      <c r="B33" s="494"/>
      <c r="C33" s="494"/>
      <c r="D33" s="494"/>
      <c r="E33" s="497">
        <v>209019.1141303465</v>
      </c>
      <c r="F33" s="497"/>
      <c r="G33" s="497"/>
      <c r="H33" s="497"/>
      <c r="I33" s="497">
        <v>152599.0996092985</v>
      </c>
      <c r="J33" s="494"/>
      <c r="K33" s="494"/>
      <c r="L33" s="494"/>
      <c r="M33" s="497">
        <v>143323.08</v>
      </c>
      <c r="N33" s="497"/>
      <c r="O33" s="497"/>
      <c r="P33" s="497"/>
      <c r="Q33" s="497">
        <v>200557.23</v>
      </c>
      <c r="R33" s="497">
        <v>211598.56</v>
      </c>
      <c r="S33" s="497"/>
      <c r="T33" s="497"/>
      <c r="U33" s="497"/>
      <c r="V33" s="497">
        <v>195897.305318484</v>
      </c>
      <c r="W33" s="497"/>
      <c r="X33" s="497"/>
      <c r="Y33" s="497"/>
      <c r="Z33" s="497">
        <v>143800.0200518963</v>
      </c>
      <c r="AA33" s="497"/>
      <c r="AB33" s="497"/>
      <c r="AC33" s="497"/>
      <c r="AD33" s="497">
        <v>157111.35</v>
      </c>
      <c r="AE33" s="314"/>
      <c r="AF33" s="24"/>
      <c r="AG33" s="24"/>
      <c r="AH33" s="24"/>
      <c r="AI33" s="24"/>
      <c r="AJ33" s="24"/>
      <c r="AK33" s="24"/>
      <c r="AL33" s="24"/>
      <c r="AM33" s="497"/>
      <c r="AN33" s="497"/>
      <c r="AO33" s="497"/>
      <c r="AP33" s="497">
        <v>219285.95</v>
      </c>
      <c r="AQ33" s="497">
        <v>181382.19</v>
      </c>
      <c r="AR33" s="497"/>
      <c r="AS33" s="497"/>
      <c r="AT33" s="497"/>
      <c r="AU33" s="497">
        <v>211723.5334113679</v>
      </c>
      <c r="AV33" s="497"/>
      <c r="AW33" s="497"/>
      <c r="AX33" s="497"/>
      <c r="AY33" s="497">
        <v>159739.4839261945</v>
      </c>
      <c r="AZ33" s="509">
        <v>15939.463874298206</v>
      </c>
      <c r="BA33" s="188">
        <v>0.1108446568265136</v>
      </c>
      <c r="BB33" s="497"/>
      <c r="BC33" s="497"/>
      <c r="BD33" s="497"/>
      <c r="BE33" s="497">
        <v>175724.6434405485</v>
      </c>
      <c r="BF33" s="509">
        <v>18613.2934405485</v>
      </c>
      <c r="BG33" s="188">
        <v>0.1184719846182245</v>
      </c>
      <c r="BH33" s="497"/>
      <c r="BI33" s="497"/>
      <c r="BJ33" s="497"/>
      <c r="BK33" s="497">
        <v>234852.4189023476</v>
      </c>
      <c r="BL33" s="497">
        <v>15566.468902347551</v>
      </c>
      <c r="BM33" s="508">
        <v>0.07098707829821094</v>
      </c>
      <c r="BN33" s="504"/>
      <c r="BO33" s="497"/>
      <c r="BP33" s="497"/>
      <c r="BQ33" s="497">
        <v>216888.4271018126</v>
      </c>
      <c r="BR33" s="509">
        <v>5164.893690444704</v>
      </c>
      <c r="BS33" s="188">
        <v>0.02439451867832565</v>
      </c>
      <c r="BT33" s="188"/>
      <c r="BU33" s="188"/>
      <c r="BV33" s="188"/>
      <c r="BW33" s="497">
        <v>166998.7090054291</v>
      </c>
      <c r="BX33" s="509">
        <v>7259.225079234602</v>
      </c>
      <c r="BY33" s="188">
        <v>0.04544415006742253</v>
      </c>
      <c r="BZ33" s="497"/>
      <c r="CA33" s="497"/>
      <c r="CB33" s="497"/>
      <c r="CC33" s="497">
        <f>SUM(CC34)</f>
        <v>169391.656299828</v>
      </c>
      <c r="CD33" s="497">
        <f>CC33-BE33</f>
        <v>-6332.987140720536</v>
      </c>
      <c r="CE33" s="188">
        <f>CC33/BE33-1</f>
        <v>-0.0360392658464157</v>
      </c>
      <c r="CF33" s="497"/>
      <c r="CG33" s="497"/>
      <c r="CH33" s="497"/>
      <c r="CI33" s="497">
        <f>SUM(CI34)</f>
        <v>227652.2171431842</v>
      </c>
      <c r="CJ33" s="497">
        <f>CI33-BK33</f>
        <v>-7200.201759163407</v>
      </c>
      <c r="CK33" s="188">
        <f>CI33/BK33-1</f>
        <v>-0.03065841004668246</v>
      </c>
      <c r="CL33" s="24"/>
      <c r="CM33" s="24"/>
      <c r="CN33" s="24"/>
      <c r="CO33" s="24"/>
      <c r="CP33" s="25"/>
    </row>
    <row r="34" ht="17" customHeight="1">
      <c r="A34" t="s" s="510">
        <v>217</v>
      </c>
      <c r="B34" s="70">
        <v>226724.3907764325</v>
      </c>
      <c r="C34" s="70">
        <v>202954.5767496059</v>
      </c>
      <c r="D34" s="70">
        <v>197251.5625331556</v>
      </c>
      <c r="E34" s="80">
        <v>209019.1141303465</v>
      </c>
      <c r="F34" s="80">
        <v>168409.7058034384</v>
      </c>
      <c r="G34" s="80">
        <v>151459.4621673413</v>
      </c>
      <c r="H34" s="80">
        <v>137304.8997944441</v>
      </c>
      <c r="I34" s="80">
        <v>152599.0996092985</v>
      </c>
      <c r="J34" s="511">
        <v>141692.9</v>
      </c>
      <c r="K34" s="511">
        <v>142289.73</v>
      </c>
      <c r="L34" s="511">
        <v>145947.53</v>
      </c>
      <c r="M34" s="511">
        <v>143323.08</v>
      </c>
      <c r="N34" s="511">
        <v>171705.52</v>
      </c>
      <c r="O34" s="511">
        <v>201307.9</v>
      </c>
      <c r="P34" s="511">
        <v>228132.65</v>
      </c>
      <c r="Q34" t="s" s="352">
        <v>236</v>
      </c>
      <c r="R34" s="511">
        <v>211598.56</v>
      </c>
      <c r="S34" s="80">
        <v>208715.895450029</v>
      </c>
      <c r="T34" s="80">
        <v>193769.7611283212</v>
      </c>
      <c r="U34" s="80">
        <v>184309.0596935588</v>
      </c>
      <c r="V34" s="80">
        <v>195897.305318484</v>
      </c>
      <c r="W34" s="80">
        <v>159729.5362369676</v>
      </c>
      <c r="X34" s="80">
        <v>144363.6963355099</v>
      </c>
      <c r="Y34" s="80">
        <v>127804.4843586275</v>
      </c>
      <c r="Z34" s="80">
        <v>143800.0200518963</v>
      </c>
      <c r="AA34" s="511">
        <v>156334.93</v>
      </c>
      <c r="AB34" s="511">
        <v>155173.8</v>
      </c>
      <c r="AC34" s="511">
        <v>159648.72</v>
      </c>
      <c r="AD34" s="511">
        <v>157111.35</v>
      </c>
      <c r="AE34" s="24"/>
      <c r="AF34" s="24"/>
      <c r="AG34" s="24"/>
      <c r="AH34" s="24"/>
      <c r="AI34" s="24"/>
      <c r="AJ34" s="24"/>
      <c r="AK34" s="24"/>
      <c r="AL34" s="24"/>
      <c r="AM34" s="511">
        <v>190266.88</v>
      </c>
      <c r="AN34" s="511">
        <v>215059.39</v>
      </c>
      <c r="AO34" s="511">
        <v>248605.35</v>
      </c>
      <c r="AP34" s="511">
        <v>219285.95</v>
      </c>
      <c r="AQ34" s="511">
        <v>181382.19</v>
      </c>
      <c r="AR34" s="417">
        <v>230510.6</v>
      </c>
      <c r="AS34" s="417">
        <v>204249.33</v>
      </c>
      <c r="AT34" s="417">
        <v>201777.02</v>
      </c>
      <c r="AU34" s="417">
        <v>211723.5334113679</v>
      </c>
      <c r="AV34" s="511">
        <v>175842.2564701352</v>
      </c>
      <c r="AW34" s="511">
        <v>162193.7836603499</v>
      </c>
      <c r="AX34" s="511">
        <v>146970.4281337619</v>
      </c>
      <c r="AY34" s="511">
        <v>159739.4839261945</v>
      </c>
      <c r="AZ34" s="512">
        <v>15939.463874298206</v>
      </c>
      <c r="BA34" s="264">
        <v>0.1108446568265136</v>
      </c>
      <c r="BB34" s="511">
        <v>171814.15</v>
      </c>
      <c r="BC34" s="511">
        <v>175464.59</v>
      </c>
      <c r="BD34" s="511">
        <v>180651.1190243389</v>
      </c>
      <c r="BE34" s="511">
        <v>175724.6434405485</v>
      </c>
      <c r="BF34" s="417">
        <v>18613.2934405485</v>
      </c>
      <c r="BG34" s="264">
        <v>0.1184719846182245</v>
      </c>
      <c r="BH34" s="511">
        <v>209803.71</v>
      </c>
      <c r="BI34" s="511">
        <v>232291.55</v>
      </c>
      <c r="BJ34" s="511">
        <v>263598.21</v>
      </c>
      <c r="BK34" s="511">
        <v>234852.4189023476</v>
      </c>
      <c r="BL34" s="511">
        <v>15566.468902347551</v>
      </c>
      <c r="BM34" s="514">
        <v>0.07098707829821094</v>
      </c>
      <c r="BN34" s="515">
        <v>235781.6204923918</v>
      </c>
      <c r="BO34" s="511">
        <v>211067.0257736004</v>
      </c>
      <c r="BP34" s="511">
        <v>205581.7058166849</v>
      </c>
      <c r="BQ34" s="511">
        <v>216888.4271018126</v>
      </c>
      <c r="BR34" s="530">
        <v>5164.893690444704</v>
      </c>
      <c r="BS34" s="420">
        <v>0.02439451867832565</v>
      </c>
      <c r="BT34" s="511">
        <v>182781.933596572</v>
      </c>
      <c r="BU34" s="511">
        <v>165367.3248046355</v>
      </c>
      <c r="BV34" s="511">
        <v>150642.4940969474</v>
      </c>
      <c r="BW34" s="511">
        <v>166998.7090054291</v>
      </c>
      <c r="BX34" s="530">
        <v>7259.225079234602</v>
      </c>
      <c r="BY34" s="420">
        <v>0.04544415006742253</v>
      </c>
      <c r="BZ34" s="511">
        <v>164523.9629302047</v>
      </c>
      <c r="CA34" s="511">
        <v>167785.002962568</v>
      </c>
      <c r="CB34" s="511">
        <v>176621.7726036895</v>
      </c>
      <c r="CC34" s="511">
        <v>169391.656299828</v>
      </c>
      <c r="CD34" s="511">
        <f>CC34-BE34</f>
        <v>-6332.987140720536</v>
      </c>
      <c r="CE34" s="314">
        <f>CC34/BE34-1</f>
        <v>-0.0360392658464157</v>
      </c>
      <c r="CF34" s="511">
        <v>205105.6689424418</v>
      </c>
      <c r="CG34" s="511">
        <v>229046.1418612393</v>
      </c>
      <c r="CH34" s="511">
        <v>261379.8519106158</v>
      </c>
      <c r="CI34" s="511">
        <v>227652.2171431842</v>
      </c>
      <c r="CJ34" s="511">
        <f>CI34-BK34</f>
        <v>-7200.201759163407</v>
      </c>
      <c r="CK34" s="314">
        <f>CI34/BK34-1</f>
        <v>-0.03065841004668246</v>
      </c>
      <c r="CL34" s="24"/>
      <c r="CM34" s="24"/>
      <c r="CN34" s="24"/>
      <c r="CO34" s="24"/>
      <c r="CP34" s="25"/>
    </row>
    <row r="35" ht="17" customHeight="1">
      <c r="A35" t="s" s="510">
        <v>225</v>
      </c>
      <c r="B35" s="531">
        <v>232554.4401630168</v>
      </c>
      <c r="C35" s="531">
        <v>207613.8061796608</v>
      </c>
      <c r="D35" s="531">
        <v>202095.9201037216</v>
      </c>
      <c r="E35" s="511">
        <v>213600.090134024</v>
      </c>
      <c r="F35" s="511">
        <v>171719.522871329</v>
      </c>
      <c r="G35" s="511">
        <v>154768.7564568441</v>
      </c>
      <c r="H35" s="511">
        <v>140323.1419586771</v>
      </c>
      <c r="I35" s="511">
        <v>155403.7046327742</v>
      </c>
      <c r="J35" s="511">
        <v>144876.86</v>
      </c>
      <c r="K35" s="511">
        <v>145876.6</v>
      </c>
      <c r="L35" s="511">
        <v>149430.07</v>
      </c>
      <c r="M35" s="511">
        <v>146824.74</v>
      </c>
      <c r="N35" s="511">
        <v>176289.97</v>
      </c>
      <c r="O35" s="511">
        <v>206153.27</v>
      </c>
      <c r="P35" s="511">
        <v>234081.33</v>
      </c>
      <c r="Q35" s="511">
        <v>204577.61</v>
      </c>
      <c r="R35" s="511">
        <v>179059.06</v>
      </c>
      <c r="S35" s="511">
        <v>203204.8457263451</v>
      </c>
      <c r="T35" s="511">
        <v>188502.2750526632</v>
      </c>
      <c r="U35" s="511">
        <v>180082.5908951229</v>
      </c>
      <c r="V35" s="511">
        <v>190467.6924218137</v>
      </c>
      <c r="W35" s="511">
        <v>155405.8911463793</v>
      </c>
      <c r="X35" s="511">
        <v>140411.1929341592</v>
      </c>
      <c r="Y35" s="511">
        <v>124251.2171223444</v>
      </c>
      <c r="Z35" s="511">
        <v>140481.9728060288</v>
      </c>
      <c r="AA35" s="511">
        <v>161930.63</v>
      </c>
      <c r="AB35" s="511">
        <v>160791.7</v>
      </c>
      <c r="AC35" s="511">
        <v>165840.02</v>
      </c>
      <c r="AD35" s="511">
        <v>162846.41</v>
      </c>
      <c r="AE35" s="24"/>
      <c r="AF35" s="24"/>
      <c r="AG35" s="24"/>
      <c r="AH35" s="24"/>
      <c r="AI35" s="24"/>
      <c r="AJ35" s="24"/>
      <c r="AK35" s="24"/>
      <c r="AL35" s="24"/>
      <c r="AM35" s="511">
        <v>197671.46</v>
      </c>
      <c r="AN35" s="511">
        <v>222717.18</v>
      </c>
      <c r="AO35" s="511">
        <v>258059.13</v>
      </c>
      <c r="AP35" s="511">
        <v>225334.66</v>
      </c>
      <c r="AQ35" s="511">
        <v>178861.13</v>
      </c>
      <c r="AR35" s="417">
        <v>239851.3</v>
      </c>
      <c r="AS35" s="417">
        <v>212885.26</v>
      </c>
      <c r="AT35" s="417">
        <v>210331.67</v>
      </c>
      <c r="AU35" s="417">
        <v>221199.562206544</v>
      </c>
      <c r="AV35" s="511">
        <v>183295.2899322544</v>
      </c>
      <c r="AW35" s="511">
        <v>169146.0841157852</v>
      </c>
      <c r="AX35" s="511">
        <v>153266.2895290347</v>
      </c>
      <c r="AY35" s="511">
        <v>168864.6936253689</v>
      </c>
      <c r="AZ35" s="512">
        <v>28382.720819340117</v>
      </c>
      <c r="BA35" s="264">
        <v>0.2020381708230259</v>
      </c>
      <c r="BB35" s="511">
        <v>163433.86</v>
      </c>
      <c r="BC35" s="511">
        <v>167091.9</v>
      </c>
      <c r="BD35" s="511">
        <v>173407.8706344326</v>
      </c>
      <c r="BE35" s="511">
        <v>168358.6910792306</v>
      </c>
      <c r="BF35" s="511">
        <v>5512.281079230568</v>
      </c>
      <c r="BG35" s="314">
        <v>0.03384957076567163</v>
      </c>
      <c r="BH35" s="511">
        <v>200962.45</v>
      </c>
      <c r="BI35" s="511">
        <v>222257.46</v>
      </c>
      <c r="BJ35" s="511">
        <v>251605.7195624943</v>
      </c>
      <c r="BK35" s="511">
        <v>223835.9989090919</v>
      </c>
      <c r="BL35" s="511">
        <v>-1498.661090908077</v>
      </c>
      <c r="BM35" s="514">
        <v>-0.006650823672257444</v>
      </c>
      <c r="BN35" s="515">
        <v>231363.2446183328</v>
      </c>
      <c r="BO35" s="511">
        <v>207303.6196712332</v>
      </c>
      <c r="BP35" s="511">
        <v>201761.901444557</v>
      </c>
      <c r="BQ35" s="511">
        <v>213435.4072731883</v>
      </c>
      <c r="BR35" s="530">
        <v>-7764.154933355661</v>
      </c>
      <c r="BS35" s="420">
        <v>-0.03510022739604668</v>
      </c>
      <c r="BT35" s="511">
        <v>179142.412992608</v>
      </c>
      <c r="BU35" s="511">
        <v>162115.5816310672</v>
      </c>
      <c r="BV35" s="511">
        <v>147955.7058186262</v>
      </c>
      <c r="BW35" s="511">
        <v>163181.0123750874</v>
      </c>
      <c r="BX35" s="530">
        <v>-5683.681250281486</v>
      </c>
      <c r="BY35" s="420">
        <v>-0.0336581977455328</v>
      </c>
      <c r="BZ35" s="511">
        <v>161416.4596239868</v>
      </c>
      <c r="CA35" s="511">
        <v>164343.9025735752</v>
      </c>
      <c r="CB35" s="511">
        <v>173341.0157442605</v>
      </c>
      <c r="CC35" s="511">
        <v>166684.378232578</v>
      </c>
      <c r="CD35" s="511">
        <f>CC35-BE35</f>
        <v>-1674.312846652610</v>
      </c>
      <c r="CE35" s="314">
        <f>CC35/BE35-1</f>
        <v>-0.009944914847696662</v>
      </c>
      <c r="CF35" s="511">
        <v>201095.1969063746</v>
      </c>
      <c r="CG35" s="511">
        <v>225146.0838110228</v>
      </c>
      <c r="CH35" s="511">
        <v>256829.3566593975</v>
      </c>
      <c r="CI35" s="511">
        <v>227545.4128654091</v>
      </c>
      <c r="CJ35" s="511">
        <f>CI35-BK35</f>
        <v>3709.413956317207</v>
      </c>
      <c r="CK35" s="314">
        <f>CI35/BK35-1</f>
        <v>0.0165720168980672</v>
      </c>
      <c r="CL35" s="24"/>
      <c r="CM35" s="24"/>
      <c r="CN35" s="24"/>
      <c r="CO35" s="24"/>
      <c r="CP35" s="25"/>
    </row>
    <row r="36" ht="17" customHeight="1">
      <c r="A36" t="s" s="510">
        <v>226</v>
      </c>
      <c r="B36" s="511">
        <v>224599.1792997087</v>
      </c>
      <c r="C36" s="511">
        <v>201042.3951945281</v>
      </c>
      <c r="D36" s="511">
        <v>193917.0538905183</v>
      </c>
      <c r="E36" s="352">
        <v>206879.5334145003</v>
      </c>
      <c r="F36" s="511">
        <v>169024.4895539983</v>
      </c>
      <c r="G36" s="511">
        <v>148737.5395944446</v>
      </c>
      <c r="H36" s="511">
        <v>135075.168289462</v>
      </c>
      <c r="I36" s="352">
        <v>151202.6913801404</v>
      </c>
      <c r="J36" s="511">
        <v>140717.44</v>
      </c>
      <c r="K36" s="511">
        <v>139820.08</v>
      </c>
      <c r="L36" s="511">
        <v>143236.11</v>
      </c>
      <c r="M36" s="511">
        <v>141264.36</v>
      </c>
      <c r="N36" s="511">
        <v>169195.81</v>
      </c>
      <c r="O36" s="511">
        <v>197661.94</v>
      </c>
      <c r="P36" s="511">
        <v>224344.99</v>
      </c>
      <c r="Q36" s="511">
        <v>198011.81</v>
      </c>
      <c r="R36" s="511">
        <v>175498.78</v>
      </c>
      <c r="S36" s="352">
        <v>214792.4040397404</v>
      </c>
      <c r="T36" s="352">
        <v>200986.0301237568</v>
      </c>
      <c r="U36" s="352">
        <v>187661.3254675376</v>
      </c>
      <c r="V36" s="536">
        <v>202615.9092862467</v>
      </c>
      <c r="W36" s="511">
        <v>163154.3871577387</v>
      </c>
      <c r="X36" s="511">
        <v>148157.9164458883</v>
      </c>
      <c r="Y36" s="511">
        <v>129270.1018325818</v>
      </c>
      <c r="Z36" s="511">
        <v>152240.0388298273</v>
      </c>
      <c r="AA36" s="511">
        <v>154547.51</v>
      </c>
      <c r="AB36" s="511">
        <v>153526.77</v>
      </c>
      <c r="AC36" s="511">
        <v>157896.75</v>
      </c>
      <c r="AD36" s="511">
        <v>155482.18</v>
      </c>
      <c r="AE36" s="24"/>
      <c r="AF36" s="24"/>
      <c r="AG36" s="24"/>
      <c r="AH36" s="24"/>
      <c r="AI36" s="24"/>
      <c r="AJ36" s="24"/>
      <c r="AK36" s="24"/>
      <c r="AL36" s="24"/>
      <c r="AM36" s="511">
        <v>188340.56</v>
      </c>
      <c r="AN36" s="511">
        <v>213664.74</v>
      </c>
      <c r="AO36" s="511">
        <v>246877.65</v>
      </c>
      <c r="AP36" s="511">
        <v>218567.47</v>
      </c>
      <c r="AQ36" s="511">
        <v>186090.24</v>
      </c>
      <c r="AR36" s="417">
        <v>228414.02</v>
      </c>
      <c r="AS36" s="417">
        <v>202479.83</v>
      </c>
      <c r="AT36" s="417">
        <v>200587.77</v>
      </c>
      <c r="AU36" s="417">
        <v>209032.7510618619</v>
      </c>
      <c r="AV36" s="511">
        <v>174632.3000194398</v>
      </c>
      <c r="AW36" s="511">
        <v>161561.4697124591</v>
      </c>
      <c r="AX36" s="511">
        <v>146724.6658135882</v>
      </c>
      <c r="AY36" s="511">
        <v>157510.0112330095</v>
      </c>
      <c r="AZ36" s="512">
        <v>5269.972403182124</v>
      </c>
      <c r="BA36" s="264">
        <v>0.03461620506464036</v>
      </c>
      <c r="BB36" s="511">
        <v>174020.61</v>
      </c>
      <c r="BC36" s="511">
        <v>177531.2550812953</v>
      </c>
      <c r="BD36" s="511">
        <v>183541.4736867691</v>
      </c>
      <c r="BE36" s="511">
        <v>177470.8607922065</v>
      </c>
      <c r="BF36" s="417">
        <v>21988.680792206520</v>
      </c>
      <c r="BG36" s="264">
        <v>0.1414225140926537</v>
      </c>
      <c r="BH36" s="511">
        <v>212822.82</v>
      </c>
      <c r="BI36" s="511">
        <v>235818.61</v>
      </c>
      <c r="BJ36" s="511">
        <v>267161.6643128652</v>
      </c>
      <c r="BK36" s="511">
        <v>239214.6134513636</v>
      </c>
      <c r="BL36" s="511">
        <v>20647.143451363634</v>
      </c>
      <c r="BM36" s="514">
        <v>0.09446576588622091</v>
      </c>
      <c r="BN36" s="515">
        <v>236994.3706451215</v>
      </c>
      <c r="BO36" s="511">
        <v>212234.7334223343</v>
      </c>
      <c r="BP36" s="511">
        <v>206536.4843119205</v>
      </c>
      <c r="BQ36" s="511">
        <v>217206.9401677368</v>
      </c>
      <c r="BR36" s="530">
        <v>8174.189105874917</v>
      </c>
      <c r="BS36" s="420">
        <v>0.03910482479109612</v>
      </c>
      <c r="BT36" s="511">
        <v>183712.9233078989</v>
      </c>
      <c r="BU36" s="511">
        <v>166044.7603799865</v>
      </c>
      <c r="BV36" s="511">
        <v>151761.2119933444</v>
      </c>
      <c r="BW36" s="511">
        <v>169668.9056687527</v>
      </c>
      <c r="BX36" s="530">
        <v>12158.894435743219</v>
      </c>
      <c r="BY36" s="420">
        <v>0.07719442301198365</v>
      </c>
      <c r="BZ36" s="511">
        <v>165214.1614303483</v>
      </c>
      <c r="CA36" s="511">
        <v>168290.7502209103</v>
      </c>
      <c r="CB36" s="511">
        <v>177520.2683167761</v>
      </c>
      <c r="CC36" s="511">
        <v>169807.1398066166</v>
      </c>
      <c r="CD36" s="511">
        <f>CC36-BE36</f>
        <v>-7663.720985589927</v>
      </c>
      <c r="CE36" s="314">
        <f>CC36/BE36-1</f>
        <v>-0.04318298199141024</v>
      </c>
      <c r="CF36" s="511">
        <v>205945.8028811511</v>
      </c>
      <c r="CG36" s="511">
        <v>231102.5796027227</v>
      </c>
      <c r="CH36" s="511">
        <v>262896.1947236626</v>
      </c>
      <c r="CI36" s="511">
        <v>223725.8200677157</v>
      </c>
      <c r="CJ36" s="511">
        <f>CI36-BK36</f>
        <v>-15488.793383647891</v>
      </c>
      <c r="CK36" s="314">
        <f>CI36/BK36-1</f>
        <v>-0.06474852501767003</v>
      </c>
      <c r="CL36" s="24"/>
      <c r="CM36" s="24"/>
      <c r="CN36" s="24"/>
      <c r="CO36" s="24"/>
      <c r="CP36" s="25"/>
    </row>
    <row r="37" ht="17" customHeight="1">
      <c r="A37" s="4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537"/>
      <c r="S37" s="53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490"/>
      <c r="AR37" s="539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490"/>
      <c r="BN37" s="539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5"/>
    </row>
    <row r="38" ht="17" customHeight="1">
      <c r="A38" s="424"/>
      <c r="B38" s="540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537"/>
      <c r="S38" s="53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490"/>
      <c r="AR38" s="539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490"/>
      <c r="BN38" s="539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5"/>
    </row>
    <row r="39" ht="17" customHeight="1">
      <c r="A39" s="4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537"/>
      <c r="S39" s="53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490"/>
      <c r="AR39" s="539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490"/>
      <c r="BN39" s="539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5"/>
    </row>
    <row r="40" ht="17" customHeight="1">
      <c r="A40" s="4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537"/>
      <c r="S40" s="53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490"/>
      <c r="AR40" s="539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490"/>
      <c r="BN40" s="539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5"/>
    </row>
    <row r="41" ht="17" customHeight="1">
      <c r="A41" s="424"/>
      <c r="B41" s="511"/>
      <c r="C41" s="511"/>
      <c r="D41" s="511"/>
      <c r="E41" s="511"/>
      <c r="F41" s="511"/>
      <c r="G41" s="511"/>
      <c r="H41" s="511"/>
      <c r="I41" s="511"/>
      <c r="J41" s="24"/>
      <c r="K41" s="24"/>
      <c r="L41" s="24"/>
      <c r="M41" s="24"/>
      <c r="N41" s="24"/>
      <c r="O41" s="24"/>
      <c r="P41" s="24"/>
      <c r="Q41" s="24"/>
      <c r="R41" s="537"/>
      <c r="S41" s="53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490"/>
      <c r="AR41" s="539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490"/>
      <c r="BN41" s="539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5"/>
    </row>
    <row r="42" ht="17" customHeight="1">
      <c r="A42" s="424"/>
      <c r="B42" s="511"/>
      <c r="C42" s="511"/>
      <c r="D42" s="511"/>
      <c r="E42" s="511"/>
      <c r="F42" s="511"/>
      <c r="G42" s="511"/>
      <c r="H42" s="511"/>
      <c r="I42" s="511"/>
      <c r="J42" s="24"/>
      <c r="K42" s="24"/>
      <c r="L42" s="24"/>
      <c r="M42" s="24"/>
      <c r="N42" s="24"/>
      <c r="O42" s="24"/>
      <c r="P42" s="24"/>
      <c r="Q42" s="24"/>
      <c r="R42" s="537"/>
      <c r="S42" s="53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490"/>
      <c r="AR42" s="539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490"/>
      <c r="BN42" s="539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5"/>
    </row>
    <row r="43" ht="17" customHeight="1">
      <c r="A43" s="424"/>
      <c r="B43" s="511"/>
      <c r="C43" s="511"/>
      <c r="D43" s="511"/>
      <c r="E43" s="511"/>
      <c r="F43" s="511"/>
      <c r="G43" s="511"/>
      <c r="H43" s="511"/>
      <c r="I43" s="511"/>
      <c r="J43" s="24"/>
      <c r="K43" s="24"/>
      <c r="L43" s="24"/>
      <c r="M43" s="24"/>
      <c r="N43" s="24"/>
      <c r="O43" s="24"/>
      <c r="P43" s="24"/>
      <c r="Q43" s="24"/>
      <c r="R43" s="537"/>
      <c r="S43" s="53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490"/>
      <c r="AR43" s="539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490"/>
      <c r="BN43" s="539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5"/>
    </row>
    <row r="44" ht="17" customHeight="1">
      <c r="A44" s="4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537"/>
      <c r="S44" s="53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490"/>
      <c r="AR44" s="539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490"/>
      <c r="BN44" s="539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5"/>
    </row>
    <row r="45" ht="17" customHeight="1">
      <c r="A45" s="4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537"/>
      <c r="S45" s="53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490"/>
      <c r="AR45" s="539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490"/>
      <c r="BN45" s="539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5"/>
    </row>
    <row r="46" ht="17" customHeight="1">
      <c r="A46" s="17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541"/>
      <c r="S46" s="542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543"/>
      <c r="AR46" s="544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543"/>
      <c r="BN46" s="544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</row>
  </sheetData>
  <mergeCells count="1">
    <mergeCell ref="BZ1:CC1"/>
  </mergeCells>
  <pageMargins left="0.75" right="0.75" top="1" bottom="1" header="0.5" footer="0.5"/>
  <pageSetup firstPageNumber="1" fitToHeight="1" fitToWidth="1" scale="33" useFirstPageNumber="0" orientation="landscape" pageOrder="downThenOver"/>
  <headerFooter>
    <oddFooter>&amp;L&amp;"Helvetica,Regular"&amp;11&amp;K000000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CV40"/>
  <sheetViews>
    <sheetView workbookViewId="0" showGridLines="0" defaultGridColor="1"/>
  </sheetViews>
  <sheetFormatPr defaultColWidth="6.625" defaultRowHeight="15" customHeight="1" outlineLevelRow="0" outlineLevelCol="0"/>
  <cols>
    <col min="1" max="1" width="19" style="545" customWidth="1"/>
    <col min="2" max="2" width="5.625" style="545" customWidth="1"/>
    <col min="3" max="3" width="5.625" style="545" customWidth="1"/>
    <col min="4" max="4" width="5.625" style="545" customWidth="1"/>
    <col min="5" max="5" width="5.5" style="545" customWidth="1"/>
    <col min="6" max="6" width="5.625" style="545" customWidth="1"/>
    <col min="7" max="7" width="5.625" style="545" customWidth="1"/>
    <col min="8" max="8" width="5.625" style="545" customWidth="1"/>
    <col min="9" max="9" width="5.5" style="545" customWidth="1"/>
    <col min="10" max="10" width="6.125" style="545" customWidth="1"/>
    <col min="11" max="11" width="6.125" style="545" customWidth="1"/>
    <col min="12" max="12" width="6.125" style="545" customWidth="1"/>
    <col min="13" max="13" width="6.125" style="545" customWidth="1"/>
    <col min="14" max="14" width="6.125" style="545" customWidth="1"/>
    <col min="15" max="15" width="6.125" style="545" customWidth="1"/>
    <col min="16" max="16" width="6.125" style="545" customWidth="1"/>
    <col min="17" max="17" width="6.125" style="545" customWidth="1"/>
    <col min="18" max="18" width="6.125" style="545" customWidth="1"/>
    <col min="19" max="19" width="6.125" style="545" customWidth="1"/>
    <col min="20" max="20" width="6.125" style="545" customWidth="1"/>
    <col min="21" max="21" width="6.875" style="545" customWidth="1"/>
    <col min="22" max="22" width="6.875" style="545" customWidth="1"/>
    <col min="23" max="23" width="6.875" style="545" customWidth="1"/>
    <col min="24" max="24" width="6.875" style="545" customWidth="1"/>
    <col min="25" max="25" width="6.875" style="545" customWidth="1"/>
    <col min="26" max="26" width="6.875" style="545" customWidth="1"/>
    <col min="27" max="27" width="6.875" style="545" customWidth="1"/>
    <col min="28" max="28" width="6.875" style="545" customWidth="1"/>
    <col min="29" max="29" width="6.875" style="545" customWidth="1"/>
    <col min="30" max="30" width="6.875" style="545" customWidth="1"/>
    <col min="31" max="31" width="6.875" style="545" customWidth="1"/>
    <col min="32" max="32" width="6.875" style="545" customWidth="1"/>
    <col min="33" max="33" width="6.875" style="545" customWidth="1"/>
    <col min="34" max="34" width="6" style="545" customWidth="1"/>
    <col min="35" max="35" hidden="1" width="6.625" style="545" customWidth="1"/>
    <col min="36" max="36" hidden="1" width="6.625" style="545" customWidth="1"/>
    <col min="37" max="37" width="6.875" style="545" customWidth="1"/>
    <col min="38" max="38" width="6.875" style="545" customWidth="1"/>
    <col min="39" max="39" width="6.875" style="545" customWidth="1"/>
    <col min="40" max="40" width="6.875" style="545" customWidth="1"/>
    <col min="41" max="41" width="6.875" style="545" customWidth="1"/>
    <col min="42" max="42" width="7.125" style="545" customWidth="1"/>
    <col min="43" max="43" width="6.875" style="545" customWidth="1"/>
    <col min="44" max="44" width="6.875" style="545" customWidth="1"/>
    <col min="45" max="45" width="6.875" style="545" customWidth="1"/>
    <col min="46" max="46" width="6.875" style="545" customWidth="1"/>
    <col min="47" max="47" width="9.75" style="545" customWidth="1"/>
    <col min="48" max="48" width="6.875" style="545" customWidth="1"/>
    <col min="49" max="49" width="6.875" style="545" customWidth="1"/>
    <col min="50" max="50" width="6.875" style="545" customWidth="1"/>
    <col min="51" max="51" width="6.875" style="545" customWidth="1"/>
    <col min="52" max="52" width="6.875" style="545" customWidth="1"/>
    <col min="53" max="53" width="6.875" style="545" customWidth="1"/>
    <col min="54" max="54" width="7" style="545" customWidth="1"/>
    <col min="55" max="55" width="8" style="545" customWidth="1"/>
    <col min="56" max="56" width="7" style="545" customWidth="1"/>
    <col min="57" max="57" width="10.25" style="545" customWidth="1"/>
    <col min="58" max="58" width="10.5" style="545" customWidth="1"/>
    <col min="59" max="59" width="10.5" style="545" customWidth="1"/>
    <col min="60" max="60" width="9.375" style="545" customWidth="1"/>
    <col min="61" max="61" width="6.25" style="545" customWidth="1"/>
    <col min="62" max="62" width="8.75" style="545" customWidth="1"/>
    <col min="63" max="63" width="8.375" style="545" customWidth="1"/>
    <col min="64" max="64" width="9.375" style="545" customWidth="1"/>
    <col min="65" max="65" width="9.375" style="545" customWidth="1"/>
    <col min="66" max="66" width="9.375" style="545" customWidth="1"/>
    <col min="67" max="67" width="9.375" style="545" customWidth="1"/>
    <col min="68" max="68" width="10.75" style="545" customWidth="1"/>
    <col min="69" max="69" width="8.375" style="545" customWidth="1"/>
    <col min="70" max="70" width="10.5" style="545" customWidth="1"/>
    <col min="71" max="71" width="10.5" style="545" customWidth="1"/>
    <col min="72" max="72" width="6.875" style="545" customWidth="1"/>
    <col min="73" max="73" width="6.875" style="545" customWidth="1"/>
    <col min="74" max="74" width="6.875" style="545" customWidth="1"/>
    <col min="75" max="75" width="6.875" style="545" customWidth="1"/>
    <col min="76" max="76" width="6.875" style="545" customWidth="1"/>
    <col min="77" max="77" width="6.875" style="545" customWidth="1"/>
    <col min="78" max="78" width="6.875" style="545" customWidth="1"/>
    <col min="79" max="79" width="6.875" style="545" customWidth="1"/>
    <col min="80" max="80" width="6.875" style="545" customWidth="1"/>
    <col min="81" max="81" width="6.875" style="545" customWidth="1"/>
    <col min="82" max="82" width="6.875" style="545" customWidth="1"/>
    <col min="83" max="83" width="6.875" style="545" customWidth="1"/>
    <col min="84" max="84" width="6.875" style="545" customWidth="1"/>
    <col min="85" max="85" width="6.875" style="545" customWidth="1"/>
    <col min="86" max="86" width="6.875" style="545" customWidth="1"/>
    <col min="87" max="87" width="6.875" style="545" customWidth="1"/>
    <col min="88" max="88" width="6.875" style="545" customWidth="1"/>
    <col min="89" max="89" width="6.875" style="545" customWidth="1"/>
    <col min="90" max="90" width="6.875" style="545" customWidth="1"/>
    <col min="91" max="91" width="6.875" style="545" customWidth="1"/>
    <col min="92" max="92" width="6.875" style="545" customWidth="1"/>
    <col min="93" max="93" width="6.875" style="545" customWidth="1"/>
    <col min="94" max="94" width="6.875" style="545" customWidth="1"/>
    <col min="95" max="95" width="6.875" style="545" customWidth="1"/>
    <col min="96" max="96" width="8.125" style="545" customWidth="1"/>
    <col min="97" max="97" width="6.875" style="545" customWidth="1"/>
    <col min="98" max="98" width="6.875" style="545" customWidth="1"/>
    <col min="99" max="99" width="9.625" style="545" customWidth="1"/>
    <col min="100" max="100" width="6.875" style="545" customWidth="1"/>
    <col min="101" max="256" width="6.625" style="545" customWidth="1"/>
  </cols>
  <sheetData>
    <row r="1" ht="28.5" customHeight="1">
      <c r="A1" s="124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t="s" s="178">
        <v>237</v>
      </c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46"/>
      <c r="BN1" s="546"/>
      <c r="BO1" s="546"/>
      <c r="BP1" s="546"/>
      <c r="BQ1" s="546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9"/>
    </row>
    <row r="2" ht="29.25" customHeight="1">
      <c r="A2" s="230"/>
      <c r="B2" s="23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12"/>
      <c r="U2" s="23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t="s" s="28">
        <v>197</v>
      </c>
      <c r="AJ2" s="230"/>
      <c r="AK2" s="230"/>
      <c r="AL2" s="230"/>
      <c r="AM2" s="230"/>
      <c r="AN2" s="230"/>
      <c r="AO2" s="230"/>
      <c r="AP2" t="s" s="547">
        <v>197</v>
      </c>
      <c r="AQ2" s="548"/>
      <c r="AR2" s="549">
        <v>2013</v>
      </c>
      <c r="AS2" s="409"/>
      <c r="AT2" s="409"/>
      <c r="AU2" s="409"/>
      <c r="AV2" s="409"/>
      <c r="AW2" s="409"/>
      <c r="AX2" s="409"/>
      <c r="AY2" s="409"/>
      <c r="AZ2" s="409"/>
      <c r="BA2" t="s" s="28">
        <v>238</v>
      </c>
      <c r="BB2" s="230"/>
      <c r="BC2" s="409"/>
      <c r="BD2" s="409"/>
      <c r="BE2" s="409"/>
      <c r="BF2" s="409"/>
      <c r="BG2" s="409"/>
      <c r="BH2" t="s" s="28">
        <v>197</v>
      </c>
      <c r="BI2" s="230"/>
      <c r="BJ2" s="230"/>
      <c r="BK2" s="230"/>
      <c r="BL2" s="230"/>
      <c r="BM2" s="15"/>
      <c r="BN2" t="s" s="550">
        <v>239</v>
      </c>
      <c r="BO2" s="551"/>
      <c r="BP2" s="552"/>
      <c r="BQ2" t="s" s="550">
        <v>240</v>
      </c>
      <c r="BR2" s="551"/>
      <c r="BS2" s="549">
        <v>2014</v>
      </c>
      <c r="BT2" s="409"/>
      <c r="BU2" s="409"/>
      <c r="BV2" s="439"/>
      <c r="BW2" t="s" s="550">
        <v>241</v>
      </c>
      <c r="BX2" s="551"/>
      <c r="BY2" s="553"/>
      <c r="BZ2" s="409"/>
      <c r="CA2" s="409"/>
      <c r="CB2" s="554"/>
      <c r="CC2" s="555"/>
      <c r="CD2" t="s" s="556">
        <v>242</v>
      </c>
      <c r="CE2" s="230"/>
      <c r="CF2" s="409"/>
      <c r="CG2" s="409"/>
      <c r="CH2" s="439"/>
      <c r="CI2" s="20"/>
      <c r="CJ2" s="20"/>
      <c r="CK2" t="s" s="391">
        <v>243</v>
      </c>
      <c r="CL2" s="230"/>
      <c r="CM2" s="230"/>
      <c r="CN2" s="230"/>
      <c r="CO2" s="230"/>
      <c r="CP2" s="15"/>
      <c r="CQ2" t="s" s="550">
        <v>244</v>
      </c>
      <c r="CR2" s="551"/>
      <c r="CS2" s="552"/>
      <c r="CT2" t="s" s="550">
        <v>245</v>
      </c>
      <c r="CU2" s="551"/>
      <c r="CV2" s="557"/>
    </row>
    <row r="3" ht="17" customHeight="1">
      <c r="A3" s="558"/>
      <c r="B3" t="s" s="559">
        <v>171</v>
      </c>
      <c r="C3" t="s" s="559">
        <v>172</v>
      </c>
      <c r="D3" t="s" s="559">
        <v>173</v>
      </c>
      <c r="E3" t="s" s="33">
        <v>7</v>
      </c>
      <c r="F3" t="s" s="32">
        <v>174</v>
      </c>
      <c r="G3" t="s" s="559">
        <v>175</v>
      </c>
      <c r="H3" t="s" s="559">
        <v>176</v>
      </c>
      <c r="I3" t="s" s="33">
        <v>11</v>
      </c>
      <c r="J3" t="s" s="560">
        <v>246</v>
      </c>
      <c r="K3" t="s" s="32">
        <v>177</v>
      </c>
      <c r="L3" t="s" s="559">
        <v>178</v>
      </c>
      <c r="M3" t="s" s="559">
        <v>179</v>
      </c>
      <c r="N3" t="s" s="33">
        <v>16</v>
      </c>
      <c r="O3" t="s" s="560">
        <v>247</v>
      </c>
      <c r="P3" t="s" s="32">
        <v>180</v>
      </c>
      <c r="Q3" t="s" s="559">
        <v>181</v>
      </c>
      <c r="R3" t="s" s="559">
        <v>182</v>
      </c>
      <c r="S3" t="s" s="33">
        <v>21</v>
      </c>
      <c r="T3" t="s" s="560">
        <v>248</v>
      </c>
      <c r="U3" t="s" s="32">
        <v>171</v>
      </c>
      <c r="V3" t="s" s="559">
        <v>172</v>
      </c>
      <c r="W3" t="s" s="559">
        <v>173</v>
      </c>
      <c r="X3" t="s" s="33">
        <v>7</v>
      </c>
      <c r="Y3" t="s" s="32">
        <v>174</v>
      </c>
      <c r="Z3" t="s" s="559">
        <v>175</v>
      </c>
      <c r="AA3" t="s" s="559">
        <v>176</v>
      </c>
      <c r="AB3" t="s" s="33">
        <v>11</v>
      </c>
      <c r="AC3" t="s" s="560">
        <v>249</v>
      </c>
      <c r="AD3" t="s" s="32">
        <v>177</v>
      </c>
      <c r="AE3" t="s" s="559">
        <v>178</v>
      </c>
      <c r="AF3" t="s" s="559">
        <v>179</v>
      </c>
      <c r="AG3" t="s" s="33">
        <v>16</v>
      </c>
      <c r="AH3" t="s" s="560">
        <v>247</v>
      </c>
      <c r="AI3" t="s" s="30">
        <v>47</v>
      </c>
      <c r="AJ3" t="s" s="29">
        <v>48</v>
      </c>
      <c r="AK3" t="s" s="32">
        <v>180</v>
      </c>
      <c r="AL3" t="s" s="559">
        <v>181</v>
      </c>
      <c r="AM3" t="s" s="559">
        <v>182</v>
      </c>
      <c r="AN3" t="s" s="33">
        <v>21</v>
      </c>
      <c r="AO3" t="s" s="560">
        <v>248</v>
      </c>
      <c r="AP3" t="s" s="30">
        <v>47</v>
      </c>
      <c r="AQ3" t="s" s="28">
        <v>48</v>
      </c>
      <c r="AR3" t="s" s="559">
        <v>171</v>
      </c>
      <c r="AS3" t="s" s="559">
        <v>172</v>
      </c>
      <c r="AT3" t="s" s="559">
        <v>173</v>
      </c>
      <c r="AU3" t="s" s="33">
        <v>7</v>
      </c>
      <c r="AV3" t="s" s="32">
        <v>174</v>
      </c>
      <c r="AW3" t="s" s="559">
        <v>175</v>
      </c>
      <c r="AX3" t="s" s="559">
        <v>176</v>
      </c>
      <c r="AY3" t="s" s="33">
        <v>11</v>
      </c>
      <c r="AZ3" t="s" s="560">
        <v>250</v>
      </c>
      <c r="BA3" t="s" s="32">
        <v>47</v>
      </c>
      <c r="BB3" t="s" s="33">
        <v>48</v>
      </c>
      <c r="BC3" t="s" s="32">
        <v>177</v>
      </c>
      <c r="BD3" t="s" s="559">
        <v>178</v>
      </c>
      <c r="BE3" t="s" s="559">
        <v>179</v>
      </c>
      <c r="BF3" t="s" s="33">
        <v>16</v>
      </c>
      <c r="BG3" t="s" s="560">
        <v>247</v>
      </c>
      <c r="BH3" t="s" s="30">
        <v>47</v>
      </c>
      <c r="BI3" t="s" s="29">
        <v>48</v>
      </c>
      <c r="BJ3" t="s" s="32">
        <v>180</v>
      </c>
      <c r="BK3" t="s" s="559">
        <v>181</v>
      </c>
      <c r="BL3" t="s" s="559">
        <v>182</v>
      </c>
      <c r="BM3" t="s" s="33">
        <v>21</v>
      </c>
      <c r="BN3" t="s" s="560">
        <v>47</v>
      </c>
      <c r="BO3" t="s" s="561">
        <v>48</v>
      </c>
      <c r="BP3" t="s" s="562">
        <v>248</v>
      </c>
      <c r="BQ3" t="s" s="560">
        <v>47</v>
      </c>
      <c r="BR3" t="s" s="30">
        <v>48</v>
      </c>
      <c r="BS3" t="s" s="559">
        <v>171</v>
      </c>
      <c r="BT3" t="s" s="559">
        <v>172</v>
      </c>
      <c r="BU3" t="s" s="559">
        <v>173</v>
      </c>
      <c r="BV3" t="s" s="33">
        <v>7</v>
      </c>
      <c r="BW3" t="s" s="560">
        <v>47</v>
      </c>
      <c r="BX3" t="s" s="561">
        <v>48</v>
      </c>
      <c r="BY3" t="s" s="563">
        <v>174</v>
      </c>
      <c r="BZ3" t="s" s="559">
        <v>175</v>
      </c>
      <c r="CA3" t="s" s="559">
        <v>176</v>
      </c>
      <c r="CB3" t="s" s="564">
        <v>11</v>
      </c>
      <c r="CC3" t="s" s="565">
        <v>251</v>
      </c>
      <c r="CD3" t="s" s="563">
        <v>47</v>
      </c>
      <c r="CE3" t="s" s="33">
        <v>48</v>
      </c>
      <c r="CF3" t="s" s="32">
        <v>177</v>
      </c>
      <c r="CG3" t="s" s="559">
        <v>178</v>
      </c>
      <c r="CH3" t="s" s="33">
        <v>179</v>
      </c>
      <c r="CI3" t="s" s="560">
        <v>16</v>
      </c>
      <c r="CJ3" t="s" s="560">
        <v>247</v>
      </c>
      <c r="CK3" t="s" s="32">
        <v>47</v>
      </c>
      <c r="CL3" t="s" s="29">
        <v>48</v>
      </c>
      <c r="CM3" t="s" s="32">
        <v>180</v>
      </c>
      <c r="CN3" t="s" s="559">
        <v>181</v>
      </c>
      <c r="CO3" t="s" s="559">
        <v>182</v>
      </c>
      <c r="CP3" t="s" s="33">
        <v>21</v>
      </c>
      <c r="CQ3" t="s" s="560">
        <v>47</v>
      </c>
      <c r="CR3" t="s" s="566">
        <v>48</v>
      </c>
      <c r="CS3" t="s" s="562">
        <v>248</v>
      </c>
      <c r="CT3" t="s" s="560">
        <v>47</v>
      </c>
      <c r="CU3" t="s" s="30">
        <v>48</v>
      </c>
      <c r="CV3" s="25"/>
    </row>
    <row r="4" ht="17" customHeight="1">
      <c r="A4" t="s" s="567">
        <v>62</v>
      </c>
      <c r="B4" s="568">
        <f>SUM(B5:B13)</f>
        <v>2961.529186</v>
      </c>
      <c r="C4" s="568">
        <f>SUM(C5:C13)</f>
        <v>2765.565782</v>
      </c>
      <c r="D4" s="568">
        <f>SUM(D5:D13)</f>
        <v>2764.853032</v>
      </c>
      <c r="E4" s="568">
        <f>SUM(E5:E13)</f>
        <v>8491.948</v>
      </c>
      <c r="F4" s="568">
        <f>SUM(F5:F13)</f>
        <v>2499.369463999999</v>
      </c>
      <c r="G4" s="568">
        <f>SUM(G5:G13)</f>
        <v>2321.070997</v>
      </c>
      <c r="H4" s="568">
        <f>SUM(H5:H13)</f>
        <v>2108.462565</v>
      </c>
      <c r="I4" s="568">
        <f>SUM(I5:I13)</f>
        <v>6928.903026</v>
      </c>
      <c r="J4" s="569">
        <f>SUM(J5:J13)</f>
        <v>15420.851026</v>
      </c>
      <c r="K4" s="569">
        <f>SUM(K5:K13)</f>
        <v>2081.7932</v>
      </c>
      <c r="L4" s="569">
        <f>SUM(L5:L13)</f>
        <v>2104.57577</v>
      </c>
      <c r="M4" s="569">
        <f>SUM(M5:M13)</f>
        <v>2194.8891</v>
      </c>
      <c r="N4" s="569">
        <f>K4+L4+M4</f>
        <v>6381.25807</v>
      </c>
      <c r="O4" s="569">
        <f>N4+J4</f>
        <v>21802.109096</v>
      </c>
      <c r="P4" s="569">
        <f>SUM(P5:P13)</f>
        <v>2503.309764</v>
      </c>
      <c r="Q4" s="569">
        <f>SUM(Q5:Q13)</f>
        <v>2777.260298</v>
      </c>
      <c r="R4" s="569">
        <f>SUM(R5:R13)</f>
        <v>3089.864200000001</v>
      </c>
      <c r="S4" s="569">
        <f>P4+Q4+R4</f>
        <v>8370.434262000001</v>
      </c>
      <c r="T4" s="569">
        <f>S4+O4</f>
        <v>30172.543358</v>
      </c>
      <c r="U4" s="568">
        <f>SUM(U5:U13)</f>
        <v>3193.415297999999</v>
      </c>
      <c r="V4" s="568">
        <f>SUM(V5:V13)</f>
        <v>3010.738072</v>
      </c>
      <c r="W4" s="568">
        <f>SUM(W5:W13)</f>
        <v>2926.345924</v>
      </c>
      <c r="X4" s="568">
        <f>SUM(X5:X13)</f>
        <v>9130.499294000001</v>
      </c>
      <c r="Y4" s="568">
        <f>SUM(Y5:Y13)</f>
        <v>2600.150884</v>
      </c>
      <c r="Z4" s="568">
        <f>SUM(Z5:Z13)</f>
        <v>2359.166968</v>
      </c>
      <c r="AA4" s="568">
        <f>SUM(AA5:AA13)</f>
        <v>2136.473666</v>
      </c>
      <c r="AB4" s="568">
        <f>SUM(AB5:AB13)</f>
        <v>7095.791517999999</v>
      </c>
      <c r="AC4" s="569">
        <f>SUM(AC5:AC13)</f>
        <v>16226.290812</v>
      </c>
      <c r="AD4" s="569">
        <f>SUM(AD5:AD13)</f>
        <v>2170.597</v>
      </c>
      <c r="AE4" s="569">
        <f>SUM(AE5:AE13)</f>
        <v>2210.282</v>
      </c>
      <c r="AF4" s="569">
        <f>SUM(AF5:AF13)</f>
        <v>2227.672</v>
      </c>
      <c r="AG4" s="569">
        <f>SUM(AG5:AG13)</f>
        <v>6608.551</v>
      </c>
      <c r="AH4" s="569">
        <f>SUM(AH5:AH13)</f>
        <v>22834.841812</v>
      </c>
      <c r="AI4" s="412">
        <f>AH4-O4</f>
        <v>1032.732715999999</v>
      </c>
      <c r="AJ4" s="413">
        <f>AH4/O4-1</f>
        <v>0.04736847758410101</v>
      </c>
      <c r="AK4" s="569">
        <f>SUM(AK5:AK13)</f>
        <v>2577.914499</v>
      </c>
      <c r="AL4" s="568">
        <f>SUM(AL5:AL13)</f>
        <v>2852.351577999999</v>
      </c>
      <c r="AM4" s="568">
        <f>SUM(AM5:AM13)</f>
        <v>3184.149351</v>
      </c>
      <c r="AN4" s="568">
        <f>SUM(AN5:AN13)</f>
        <v>8614.415428</v>
      </c>
      <c r="AO4" s="568">
        <f>SUM(AO5:AO13)</f>
        <v>31449.25724</v>
      </c>
      <c r="AP4" s="570">
        <f>AO4-T4</f>
        <v>1276.713881999996</v>
      </c>
      <c r="AQ4" s="571">
        <f>AO4/T4-1</f>
        <v>0.04231376410174215</v>
      </c>
      <c r="AR4" s="568">
        <f>SUM(AR5:AR13)</f>
        <v>3158.907059144</v>
      </c>
      <c r="AS4" s="568">
        <f>SUM(AS5:AS13)</f>
        <v>2861.118328</v>
      </c>
      <c r="AT4" s="568">
        <f>SUM(AT5:AT13)</f>
        <v>2808.552949605</v>
      </c>
      <c r="AU4" s="568">
        <f>SUM(AU5:AU13)</f>
        <v>8828.578336749002</v>
      </c>
      <c r="AV4" s="568">
        <f>SUM(AV5:AV13)</f>
        <v>2558.02314</v>
      </c>
      <c r="AW4" s="568">
        <f>SUM(AW5:AW13)</f>
        <v>2276.825512</v>
      </c>
      <c r="AX4" s="568">
        <f>SUM(AX5:AX13)</f>
        <v>2023.597519</v>
      </c>
      <c r="AY4" s="568">
        <f>SUM(AY5:AY13)</f>
        <v>6858.446171000001</v>
      </c>
      <c r="AZ4" s="569">
        <f>SUM(AZ5:AZ13)</f>
        <v>15687.024507749</v>
      </c>
      <c r="BA4" s="569">
        <f>AZ4-AC4</f>
        <v>-539.2663042509994</v>
      </c>
      <c r="BB4" s="572">
        <f>AZ4/AC4-1</f>
        <v>-0.03323410818276407</v>
      </c>
      <c r="BC4" s="568">
        <f>SUM(BC5:BC13)</f>
        <v>2030.367</v>
      </c>
      <c r="BD4" s="568">
        <f>SUM(BD5:BD13)</f>
        <v>2075.583000000001</v>
      </c>
      <c r="BE4" s="568">
        <f>SUM(BE5:BE13)</f>
        <v>2149.072</v>
      </c>
      <c r="BF4" s="568">
        <f>SUM(BF5:BF13)</f>
        <v>6255.021999999999</v>
      </c>
      <c r="BG4" s="568">
        <f>BF4+AZ4</f>
        <v>21942.046507749</v>
      </c>
      <c r="BH4" s="412">
        <v>-384.0550000000012</v>
      </c>
      <c r="BI4" s="413">
        <v>-0.0581148575534941</v>
      </c>
      <c r="BJ4" s="569">
        <f>SUM(BJ5:BJ13)</f>
        <v>2491.940000000001</v>
      </c>
      <c r="BK4" s="568">
        <f>SUM(BK5:BK13)</f>
        <v>2701.351</v>
      </c>
      <c r="BL4" s="568">
        <f>SUM(BL5:BL13)</f>
        <v>2967.497</v>
      </c>
      <c r="BM4" s="568">
        <f>SUM(BM5:BM13)</f>
        <v>8160.788</v>
      </c>
      <c r="BN4" s="568">
        <f>BM4-AN4</f>
        <v>-453.6274280000007</v>
      </c>
      <c r="BO4" s="573">
        <f>BM4/AN4-1</f>
        <v>-0.05265910749155955</v>
      </c>
      <c r="BP4" s="574">
        <f>SUM(BP5:BP13)</f>
        <v>30102.834507749</v>
      </c>
      <c r="BQ4" s="568">
        <f>BP4-AO4</f>
        <v>-1346.422732251001</v>
      </c>
      <c r="BR4" s="575">
        <f>BP4/AO4-1</f>
        <v>-0.04281254472803575</v>
      </c>
      <c r="BS4" s="568">
        <f>SUM(BS5:BS13)</f>
        <v>3128.115</v>
      </c>
      <c r="BT4" s="568">
        <f>SUM(BT5:BT13)</f>
        <v>2883.51</v>
      </c>
      <c r="BU4" s="568">
        <f>SUM(BU5:BU13)</f>
        <v>2723.348</v>
      </c>
      <c r="BV4" s="568">
        <f>SUM(BV5:BV13)</f>
        <v>8734.973</v>
      </c>
      <c r="BW4" s="568">
        <f>BV4-AU4</f>
        <v>-93.60533674900216</v>
      </c>
      <c r="BX4" s="576">
        <f>BV4/AU4-1</f>
        <v>-0.01060253793743549</v>
      </c>
      <c r="BY4" s="574">
        <f>SUM(BY5:BY13)</f>
        <v>2407.603</v>
      </c>
      <c r="BZ4" s="568">
        <f>SUM(BZ5:BZ13)</f>
        <v>2231.749</v>
      </c>
      <c r="CA4" s="568">
        <f>SUM(CA5:CA13)</f>
        <v>2049.795</v>
      </c>
      <c r="CB4" s="577">
        <f>SUM(CB5:CB13)</f>
        <v>6689.147000000001</v>
      </c>
      <c r="CC4" s="578">
        <f>SUM(CC5:CC13)</f>
        <v>15424.12</v>
      </c>
      <c r="CD4" s="579">
        <f>CC4-AZ4</f>
        <v>-262.9045077489973</v>
      </c>
      <c r="CE4" s="580">
        <f>CC4/AZ4-1</f>
        <v>-0.01675936106424314</v>
      </c>
      <c r="CF4" s="574">
        <f>SUM(CF5:CF13)</f>
        <v>2073.623061052</v>
      </c>
      <c r="CG4" s="568">
        <f>SUM(CG5:CG13)</f>
        <v>2063.800999999999</v>
      </c>
      <c r="CH4" s="581">
        <f>SUM(CH5:CH13)</f>
        <v>2125.219</v>
      </c>
      <c r="CI4" s="582">
        <f>SUM(CI5:CI13)</f>
        <v>6262.643061051998</v>
      </c>
      <c r="CJ4" s="582">
        <f>CI4+CC4</f>
        <v>21686.763061052</v>
      </c>
      <c r="CK4" s="582">
        <f>CJ4-BG4</f>
        <v>-255.2834466970016</v>
      </c>
      <c r="CL4" s="444">
        <f>CJ4/BG4-1</f>
        <v>-0.01163444105393019</v>
      </c>
      <c r="CM4" s="583">
        <f>SUM(CM5:CM13)</f>
        <v>2497.227</v>
      </c>
      <c r="CN4" s="568">
        <f>SUM(CN5:CN13)</f>
        <v>2756.191</v>
      </c>
      <c r="CO4" s="568">
        <f>SUM(CO5:CO13)</f>
        <v>3124.044</v>
      </c>
      <c r="CP4" s="568">
        <f>SUM(CP5:CP13)</f>
        <v>8377.462000000003</v>
      </c>
      <c r="CQ4" s="581">
        <f>CP4-BO4</f>
        <v>8377.514659107495</v>
      </c>
      <c r="CR4" s="444">
        <f>CP4/BM4-1</f>
        <v>0.02655062231735505</v>
      </c>
      <c r="CS4" s="583">
        <f>SUM(CS5:CS13)</f>
        <v>30064.225061052</v>
      </c>
      <c r="CT4" s="568">
        <f>CS4-BP4</f>
        <v>-38.60944669699529</v>
      </c>
      <c r="CU4" s="575">
        <f>CS4/BP4-1</f>
        <v>-0.001282585089688371</v>
      </c>
      <c r="CV4" s="25"/>
    </row>
    <row r="5" ht="17" customHeight="1">
      <c r="A5" t="s" s="355">
        <v>217</v>
      </c>
      <c r="B5" s="584">
        <v>2073.958</v>
      </c>
      <c r="C5" s="417">
        <v>1910.54</v>
      </c>
      <c r="D5" s="417">
        <v>1948.978</v>
      </c>
      <c r="E5" s="585">
        <f>SUM(B5:D5)</f>
        <v>5933.476000000001</v>
      </c>
      <c r="F5" s="584">
        <v>1760.638</v>
      </c>
      <c r="G5" s="417">
        <v>1649.218</v>
      </c>
      <c r="H5" s="417">
        <v>1518.534</v>
      </c>
      <c r="I5" s="585">
        <f>SUM(F5:H5)</f>
        <v>4928.389999999999</v>
      </c>
      <c r="J5" s="584">
        <f>E5+I5</f>
        <v>10861.866</v>
      </c>
      <c r="K5" s="417">
        <v>1526.39</v>
      </c>
      <c r="L5" s="417">
        <v>1528.408</v>
      </c>
      <c r="M5" s="417">
        <v>1521.025</v>
      </c>
      <c r="N5" s="585">
        <f>K5+L5+M5</f>
        <v>4575.823</v>
      </c>
      <c r="O5" s="586">
        <f>N5+J5</f>
        <v>15437.689</v>
      </c>
      <c r="P5" s="584">
        <v>1724.388</v>
      </c>
      <c r="Q5" s="417">
        <v>1921.999</v>
      </c>
      <c r="R5" s="417">
        <v>2158.935</v>
      </c>
      <c r="S5" s="585">
        <f>P5+Q5+R5</f>
        <v>5805.322</v>
      </c>
      <c r="T5" s="586">
        <f>S5+O5</f>
        <v>21243.011</v>
      </c>
      <c r="U5" s="587">
        <v>2258.673</v>
      </c>
      <c r="V5" s="417">
        <v>2126.378</v>
      </c>
      <c r="W5" s="417">
        <v>2051.46</v>
      </c>
      <c r="X5" s="585">
        <f>SUM(U5:W5)</f>
        <v>6436.511</v>
      </c>
      <c r="Y5" s="584">
        <v>1819.911</v>
      </c>
      <c r="Z5" s="417">
        <v>1668.813</v>
      </c>
      <c r="AA5" s="417">
        <v>1552.703</v>
      </c>
      <c r="AB5" s="585">
        <f>SUM(Y5:AA5)</f>
        <v>5041.427</v>
      </c>
      <c r="AC5" s="584">
        <f>X5+AB5</f>
        <v>11477.938</v>
      </c>
      <c r="AD5" s="417">
        <v>1597.528</v>
      </c>
      <c r="AE5" s="417">
        <v>1602.973</v>
      </c>
      <c r="AF5" s="417">
        <v>1555.924</v>
      </c>
      <c r="AG5" s="585">
        <f>AD5+AE5+AF5</f>
        <v>4756.425</v>
      </c>
      <c r="AH5" s="584">
        <f>AG5+AB5+X5</f>
        <v>16234.363</v>
      </c>
      <c r="AI5" s="412">
        <f>AH5-O5</f>
        <v>796.6739999999972</v>
      </c>
      <c r="AJ5" s="413">
        <f>AH5/O5-1</f>
        <v>0.05160578115027437</v>
      </c>
      <c r="AK5" s="417">
        <v>1801.296</v>
      </c>
      <c r="AL5" s="417">
        <v>2002.437</v>
      </c>
      <c r="AM5" s="417">
        <v>2252.711</v>
      </c>
      <c r="AN5" s="585">
        <f>AK5+AL5+AM5</f>
        <v>6056.444</v>
      </c>
      <c r="AO5" s="586">
        <f>AH5+AN5</f>
        <v>22290.807</v>
      </c>
      <c r="AP5" s="588">
        <f>AO5-T5</f>
        <v>1047.795999999998</v>
      </c>
      <c r="AQ5" s="589">
        <f>AO5/T5-1</f>
        <v>0.04932426952092617</v>
      </c>
      <c r="AR5" s="590">
        <v>2270.433362144</v>
      </c>
      <c r="AS5" s="417">
        <v>2050.185</v>
      </c>
      <c r="AT5" s="417">
        <v>2017.036</v>
      </c>
      <c r="AU5" s="585">
        <f>SUM(AR5:AT5)</f>
        <v>6337.654362144</v>
      </c>
      <c r="AV5" s="584">
        <v>1831.757</v>
      </c>
      <c r="AW5" s="417">
        <v>1651.306</v>
      </c>
      <c r="AX5" s="417">
        <v>1463.124</v>
      </c>
      <c r="AY5" s="585">
        <f>SUM(AV5:AX5)</f>
        <v>4946.187</v>
      </c>
      <c r="AZ5" s="586">
        <f>AU5+AY5</f>
        <v>11283.841362144</v>
      </c>
      <c r="BA5" s="586">
        <f>AZ5-AC5</f>
        <v>-194.0966378559988</v>
      </c>
      <c r="BB5" s="195">
        <f>AZ5/AC5-1</f>
        <v>-0.0169104100280032</v>
      </c>
      <c r="BC5" s="584">
        <v>1481.936</v>
      </c>
      <c r="BD5" s="417">
        <v>1522.343</v>
      </c>
      <c r="BE5" s="417">
        <v>1519.694</v>
      </c>
      <c r="BF5" s="585">
        <f>SUM(BC5:BE5)</f>
        <v>4523.973</v>
      </c>
      <c r="BG5" s="586">
        <f>BF5+AZ5</f>
        <v>15807.814362144</v>
      </c>
      <c r="BH5" s="584">
        <v>-232.4520000000002</v>
      </c>
      <c r="BI5" s="417">
        <v>-0.0488711584856274</v>
      </c>
      <c r="BJ5" s="417">
        <v>1747.298</v>
      </c>
      <c r="BK5" s="417">
        <v>1918</v>
      </c>
      <c r="BL5" s="417">
        <v>2137</v>
      </c>
      <c r="BM5" s="585">
        <f>SUM(BJ5:BL5)</f>
        <v>5802.298</v>
      </c>
      <c r="BN5" s="586">
        <f>BM5-AN5</f>
        <v>-254.1459999999997</v>
      </c>
      <c r="BO5" s="591">
        <f>BM5/AN5-1</f>
        <v>-0.04196290760717014</v>
      </c>
      <c r="BP5" s="592">
        <f>BG5+BM5</f>
        <v>21610.112362144</v>
      </c>
      <c r="BQ5" s="586">
        <f>BP5-AO5</f>
        <v>-680.6946378559987</v>
      </c>
      <c r="BR5" s="593">
        <f>BP5/AO5-1</f>
        <v>-0.03053701186574354</v>
      </c>
      <c r="BS5" s="590">
        <v>2236.952</v>
      </c>
      <c r="BT5" s="417">
        <v>2061.538</v>
      </c>
      <c r="BU5" s="417">
        <v>1949.367</v>
      </c>
      <c r="BV5" s="585">
        <f>SUM(BS5:BU5)</f>
        <v>6247.857</v>
      </c>
      <c r="BW5" s="586">
        <f>BV5-AU5</f>
        <v>-89.79736214399964</v>
      </c>
      <c r="BX5" s="594">
        <f>BV5/AU5-1</f>
        <v>-0.01416886390655447</v>
      </c>
      <c r="BY5" s="595">
        <v>1698.085</v>
      </c>
      <c r="BZ5" s="417">
        <v>1591.381</v>
      </c>
      <c r="CA5" s="417">
        <v>1483.493</v>
      </c>
      <c r="CB5" s="596">
        <f>SUM(BY5:CA5)</f>
        <v>4772.959000000001</v>
      </c>
      <c r="CC5" s="597">
        <f>BV5+CB5</f>
        <v>11020.816</v>
      </c>
      <c r="CD5" s="598">
        <f>CC5-AZ5</f>
        <v>-263.0253621439988</v>
      </c>
      <c r="CE5" s="599">
        <f>CC5/AZ5-1</f>
        <v>-0.02330991314947217</v>
      </c>
      <c r="CF5" s="595">
        <v>1491.599</v>
      </c>
      <c r="CG5" s="417">
        <v>1481.075</v>
      </c>
      <c r="CH5" s="585">
        <v>1468.445</v>
      </c>
      <c r="CI5" s="586">
        <f>SUM(CF5:CH5)</f>
        <v>4441.119</v>
      </c>
      <c r="CJ5" s="586">
        <f>CI5+CC5</f>
        <v>15461.935</v>
      </c>
      <c r="CK5" s="600">
        <f>CJ5-BG5</f>
        <v>-345.8793621439982</v>
      </c>
      <c r="CL5" s="444">
        <f>CJ5/BG5-1</f>
        <v>-0.02188027732488418</v>
      </c>
      <c r="CM5" s="584">
        <v>1692.665</v>
      </c>
      <c r="CN5" s="417">
        <v>1883.416</v>
      </c>
      <c r="CO5" s="417">
        <v>2147.759</v>
      </c>
      <c r="CP5" s="585">
        <f>SUM(CM5:CO5)</f>
        <v>5723.84</v>
      </c>
      <c r="CQ5" s="586">
        <f>CP5-BO5</f>
        <v>5723.881962907607</v>
      </c>
      <c r="CR5" s="444">
        <f>CP5/BM5-1</f>
        <v>-0.01352188391564857</v>
      </c>
      <c r="CS5" s="586">
        <f>CJ5+CP5</f>
        <v>21185.775</v>
      </c>
      <c r="CT5" s="586">
        <f>CS5-BP5</f>
        <v>-424.3373621439969</v>
      </c>
      <c r="CU5" s="593">
        <f>CS5/BP5-1</f>
        <v>-0.01963605533524848</v>
      </c>
      <c r="CV5" s="25"/>
    </row>
    <row r="6" ht="17" customHeight="1">
      <c r="A6" t="s" s="355">
        <v>252</v>
      </c>
      <c r="B6" s="584">
        <v>436.072</v>
      </c>
      <c r="C6" s="417">
        <v>418.214</v>
      </c>
      <c r="D6" s="417">
        <v>385.801</v>
      </c>
      <c r="E6" s="585">
        <f>SUM(B6:D6)</f>
        <v>1240.087</v>
      </c>
      <c r="F6" s="584">
        <v>339.063</v>
      </c>
      <c r="G6" s="417">
        <v>304.187</v>
      </c>
      <c r="H6" s="417">
        <v>242.515</v>
      </c>
      <c r="I6" s="585">
        <f>SUM(F6:H6)</f>
        <v>885.765</v>
      </c>
      <c r="J6" s="584">
        <f>E6+I6</f>
        <v>2125.852</v>
      </c>
      <c r="K6" s="417">
        <v>230.129</v>
      </c>
      <c r="L6" s="417">
        <v>234.169</v>
      </c>
      <c r="M6" s="417">
        <v>291.534</v>
      </c>
      <c r="N6" s="585">
        <f>K6+L6+M6</f>
        <v>755.832</v>
      </c>
      <c r="O6" s="586">
        <f>N6+J6</f>
        <v>2881.684</v>
      </c>
      <c r="P6" s="584">
        <v>359.57</v>
      </c>
      <c r="Q6" s="417">
        <v>403.717</v>
      </c>
      <c r="R6" s="417">
        <v>445.648</v>
      </c>
      <c r="S6" s="585">
        <f>P6+Q6+R6</f>
        <v>1208.935</v>
      </c>
      <c r="T6" s="586">
        <f>S6+O6</f>
        <v>4090.619</v>
      </c>
      <c r="U6" s="587">
        <v>450.518</v>
      </c>
      <c r="V6" s="417">
        <v>417.899</v>
      </c>
      <c r="W6" s="417">
        <v>412.276</v>
      </c>
      <c r="X6" s="585">
        <f>SUM(U6:W6)</f>
        <v>1280.693</v>
      </c>
      <c r="Y6" s="584">
        <v>363.089</v>
      </c>
      <c r="Z6" s="417">
        <v>318.583</v>
      </c>
      <c r="AA6" s="417">
        <v>243.43</v>
      </c>
      <c r="AB6" s="585">
        <f>SUM(Y6:AA6)</f>
        <v>925.1020000000001</v>
      </c>
      <c r="AC6" s="584">
        <f>X6+AB6</f>
        <v>2205.795</v>
      </c>
      <c r="AD6" s="417">
        <v>239.282</v>
      </c>
      <c r="AE6" s="417">
        <v>253.37</v>
      </c>
      <c r="AF6" s="417">
        <v>290.16</v>
      </c>
      <c r="AG6" s="585">
        <f>AD6+AE6+AF6</f>
        <v>782.8120000000001</v>
      </c>
      <c r="AH6" s="584">
        <f>AG6+AB6+X6</f>
        <v>2988.607</v>
      </c>
      <c r="AI6" s="412">
        <f>AH6-O6</f>
        <v>106.9230000000002</v>
      </c>
      <c r="AJ6" s="413">
        <f>AH6/O6-1</f>
        <v>0.03710434593105982</v>
      </c>
      <c r="AK6" s="417">
        <v>356.504</v>
      </c>
      <c r="AL6" s="417">
        <v>408.21</v>
      </c>
      <c r="AM6" s="417">
        <v>443.532</v>
      </c>
      <c r="AN6" s="585">
        <f>AK6+AL6+AM6</f>
        <v>1208.246</v>
      </c>
      <c r="AO6" s="586">
        <f>AH6+AN6</f>
        <v>4196.853</v>
      </c>
      <c r="AP6" s="601">
        <f>AO6-T6</f>
        <v>106.2340000000004</v>
      </c>
      <c r="AQ6" s="602">
        <f>AO6/T6-1</f>
        <v>0.02597015268349367</v>
      </c>
      <c r="AR6" s="590">
        <v>460.77895</v>
      </c>
      <c r="AS6" s="417">
        <v>409.466</v>
      </c>
      <c r="AT6" s="417">
        <v>393.5557</v>
      </c>
      <c r="AU6" s="585">
        <f>SUM(AR6:AT6)</f>
        <v>1263.80065</v>
      </c>
      <c r="AV6" s="584">
        <v>347.211</v>
      </c>
      <c r="AW6" s="417">
        <v>282.464</v>
      </c>
      <c r="AX6" s="417">
        <v>246.437</v>
      </c>
      <c r="AY6" s="585">
        <f>SUM(AV6:AX6)</f>
        <v>876.112</v>
      </c>
      <c r="AZ6" s="586">
        <f>AU6+AY6</f>
        <v>2139.91265</v>
      </c>
      <c r="BA6" s="586">
        <f>AZ6-AC6</f>
        <v>-65.88234999999986</v>
      </c>
      <c r="BB6" s="195">
        <f>AZ6/AC6-1</f>
        <v>-0.029867848100118</v>
      </c>
      <c r="BC6" s="584">
        <v>236.629</v>
      </c>
      <c r="BD6" s="417">
        <v>231.653</v>
      </c>
      <c r="BE6" s="417">
        <v>285.85</v>
      </c>
      <c r="BF6" s="585">
        <f>SUM(BC6:BE6)</f>
        <v>754.1320000000001</v>
      </c>
      <c r="BG6" s="586">
        <f>BF6+AZ6</f>
        <v>2894.04465</v>
      </c>
      <c r="BH6" s="584">
        <v>-56.37500000000023</v>
      </c>
      <c r="BI6" s="417">
        <v>-0.07201601406212499</v>
      </c>
      <c r="BJ6" s="417">
        <v>355.566</v>
      </c>
      <c r="BK6" s="417">
        <v>384.611</v>
      </c>
      <c r="BL6" s="417">
        <v>412.34</v>
      </c>
      <c r="BM6" s="585">
        <f>SUM(BJ6:BL6)</f>
        <v>1152.517</v>
      </c>
      <c r="BN6" s="586">
        <f>BM6-AN6</f>
        <v>-55.72900000000004</v>
      </c>
      <c r="BO6" s="591">
        <f>BM6/AN6-1</f>
        <v>-0.04612388536771495</v>
      </c>
      <c r="BP6" s="592">
        <f>BG6+BM6</f>
        <v>4046.56165</v>
      </c>
      <c r="BQ6" s="586">
        <f>BP6-AO6</f>
        <v>-150.29135</v>
      </c>
      <c r="BR6" s="593">
        <f>BP6/AO6-1</f>
        <v>-0.03581048704827161</v>
      </c>
      <c r="BS6" s="590">
        <v>457.473</v>
      </c>
      <c r="BT6" s="417">
        <v>417.769</v>
      </c>
      <c r="BU6" s="417">
        <v>382.12</v>
      </c>
      <c r="BV6" s="585">
        <f>SUM(BS6:BU6)</f>
        <v>1257.362</v>
      </c>
      <c r="BW6" s="586">
        <f>BV6-AU6</f>
        <v>-6.438650000000052</v>
      </c>
      <c r="BX6" s="594">
        <f>BV6/AU6-1</f>
        <v>-0.005094672170013581</v>
      </c>
      <c r="BY6" s="595">
        <v>335.019</v>
      </c>
      <c r="BZ6" s="417">
        <v>297.929</v>
      </c>
      <c r="CA6" s="417">
        <v>239.129</v>
      </c>
      <c r="CB6" s="596">
        <f>SUM(BY6:CA6)</f>
        <v>872.077</v>
      </c>
      <c r="CC6" s="597">
        <f>BV6+CB6</f>
        <v>2129.439</v>
      </c>
      <c r="CD6" s="598">
        <f>CC6-AZ6</f>
        <v>-10.47364999999991</v>
      </c>
      <c r="CE6" s="599">
        <f>CC6/AZ6-1</f>
        <v>-0.004894428751566093</v>
      </c>
      <c r="CF6" s="595">
        <v>264.895</v>
      </c>
      <c r="CG6" s="417">
        <v>262.842</v>
      </c>
      <c r="CH6" s="585">
        <v>330.551</v>
      </c>
      <c r="CI6" s="586">
        <f>SUM(CF6:CH6)</f>
        <v>858.288</v>
      </c>
      <c r="CJ6" s="586">
        <f>CI6+CC6</f>
        <v>2987.727</v>
      </c>
      <c r="CK6" s="600">
        <f>CJ6-BG6</f>
        <v>93.68235000000004</v>
      </c>
      <c r="CL6" s="444">
        <f>CJ6/BG6-1</f>
        <v>0.03237073415574288</v>
      </c>
      <c r="CM6" s="584">
        <v>421.781</v>
      </c>
      <c r="CN6" s="417">
        <v>478.034</v>
      </c>
      <c r="CO6" s="417">
        <v>534.1609999999999</v>
      </c>
      <c r="CP6" s="585">
        <f>SUM(CM6:CO6)</f>
        <v>1433.976</v>
      </c>
      <c r="CQ6" s="586">
        <f>CP6-BO6</f>
        <v>1434.022123885368</v>
      </c>
      <c r="CR6" s="444">
        <f>CP6/BM6-1</f>
        <v>0.2442124497946672</v>
      </c>
      <c r="CS6" s="586">
        <f>CJ6+CP6</f>
        <v>4421.703</v>
      </c>
      <c r="CT6" s="586">
        <f>CS6-BP6</f>
        <v>375.1413500000003</v>
      </c>
      <c r="CU6" s="593">
        <f>CS6/BP6-1</f>
        <v>0.09270619910115552</v>
      </c>
      <c r="CV6" s="603"/>
    </row>
    <row r="7" ht="17" customHeight="1">
      <c r="A7" t="s" s="355">
        <v>253</v>
      </c>
      <c r="B7" s="584">
        <v>1.594</v>
      </c>
      <c r="C7" s="417">
        <v>1.683</v>
      </c>
      <c r="D7" s="417">
        <v>1.374</v>
      </c>
      <c r="E7" s="585">
        <f>SUM(B7:D7)</f>
        <v>4.651</v>
      </c>
      <c r="F7" s="584">
        <v>1.192</v>
      </c>
      <c r="G7" s="417">
        <v>1.149</v>
      </c>
      <c r="H7" s="417">
        <v>0.789</v>
      </c>
      <c r="I7" s="585">
        <f>SUM(F7:H7)</f>
        <v>3.13</v>
      </c>
      <c r="J7" s="584">
        <f>E7+I7</f>
        <v>7.781000000000001</v>
      </c>
      <c r="K7" s="417">
        <v>0.761</v>
      </c>
      <c r="L7" s="417">
        <v>0.918</v>
      </c>
      <c r="M7" s="417">
        <v>1.075</v>
      </c>
      <c r="N7" s="585">
        <f>K7+L7+M7</f>
        <v>2.754</v>
      </c>
      <c r="O7" s="586">
        <f>N7+J7</f>
        <v>10.535</v>
      </c>
      <c r="P7" s="584">
        <v>1.258</v>
      </c>
      <c r="Q7" s="417">
        <v>1.321</v>
      </c>
      <c r="R7" s="417">
        <v>1.601</v>
      </c>
      <c r="S7" s="585">
        <f>P7+Q7+R7</f>
        <v>4.18</v>
      </c>
      <c r="T7" s="586">
        <f>S7+O7</f>
        <v>14.715</v>
      </c>
      <c r="U7" s="587">
        <v>1.589</v>
      </c>
      <c r="V7" s="417">
        <v>1.762</v>
      </c>
      <c r="W7" s="417">
        <v>1.499</v>
      </c>
      <c r="X7" s="585">
        <f>SUM(U7:W7)</f>
        <v>4.85</v>
      </c>
      <c r="Y7" s="584">
        <v>1.3</v>
      </c>
      <c r="Z7" s="417">
        <v>1.066</v>
      </c>
      <c r="AA7" s="417">
        <v>0.886</v>
      </c>
      <c r="AB7" s="585">
        <f>SUM(Y7:AA7)</f>
        <v>3.252</v>
      </c>
      <c r="AC7" s="584">
        <f>X7+AB7</f>
        <v>8.102</v>
      </c>
      <c r="AD7" s="417">
        <v>0.794</v>
      </c>
      <c r="AE7" s="417">
        <v>1.045</v>
      </c>
      <c r="AF7" s="417">
        <v>1.121</v>
      </c>
      <c r="AG7" s="585">
        <f>AD7+AE7+AF7</f>
        <v>2.96</v>
      </c>
      <c r="AH7" s="584">
        <f>AG7+AB7+X7</f>
        <v>11.062</v>
      </c>
      <c r="AI7" s="412">
        <f>AH7-O7</f>
        <v>0.5269999999999992</v>
      </c>
      <c r="AJ7" s="413">
        <f>AH7/O7-1</f>
        <v>0.05002373042240138</v>
      </c>
      <c r="AK7" s="417">
        <v>1.394</v>
      </c>
      <c r="AL7" s="417">
        <v>1.378</v>
      </c>
      <c r="AM7" s="417">
        <v>1.763</v>
      </c>
      <c r="AN7" s="585">
        <f>AK7+AL7+AM7</f>
        <v>4.535</v>
      </c>
      <c r="AO7" s="586">
        <f>AH7+AN7</f>
        <v>15.597</v>
      </c>
      <c r="AP7" s="601">
        <f>AO7-T7</f>
        <v>0.8819999999999997</v>
      </c>
      <c r="AQ7" s="602">
        <f>AO7/T7-1</f>
        <v>0.05993883792048926</v>
      </c>
      <c r="AR7" s="590">
        <v>1.601</v>
      </c>
      <c r="AS7" s="417">
        <v>1.587</v>
      </c>
      <c r="AT7" s="417">
        <v>1.4</v>
      </c>
      <c r="AU7" s="585">
        <f>SUM(AR7:AT7)</f>
        <v>4.587999999999999</v>
      </c>
      <c r="AV7" s="584">
        <v>1</v>
      </c>
      <c r="AW7" s="417">
        <v>1</v>
      </c>
      <c r="AX7" s="417">
        <v>1</v>
      </c>
      <c r="AY7" s="585">
        <f>SUM(AV7:AX7)</f>
        <v>3</v>
      </c>
      <c r="AZ7" s="586">
        <f>AU7+AY7</f>
        <v>7.587999999999999</v>
      </c>
      <c r="BA7" s="586">
        <f>AZ7-AC7</f>
        <v>-0.5140000000000011</v>
      </c>
      <c r="BB7" s="195">
        <f>AZ7/AC7-1</f>
        <v>-0.06344112564798832</v>
      </c>
      <c r="BC7" s="584">
        <v>0.756</v>
      </c>
      <c r="BD7" s="417">
        <v>0.854</v>
      </c>
      <c r="BE7" s="417">
        <v>1.005</v>
      </c>
      <c r="BF7" s="585">
        <f>SUM(BC7:BE7)</f>
        <v>2.615</v>
      </c>
      <c r="BG7" s="586">
        <f>BF7+AZ7</f>
        <v>10.203</v>
      </c>
      <c r="BH7" s="584">
        <v>-0.3450000000000002</v>
      </c>
      <c r="BI7" s="417">
        <v>-0.05047204066811917</v>
      </c>
      <c r="BJ7" s="417">
        <v>1.09</v>
      </c>
      <c r="BK7" s="417">
        <v>1.218</v>
      </c>
      <c r="BL7" s="417">
        <v>1.289</v>
      </c>
      <c r="BM7" s="585">
        <f>SUM(BJ7:BL7)</f>
        <v>3.597</v>
      </c>
      <c r="BN7" s="586">
        <f>BM7-AN7</f>
        <v>-0.9380000000000006</v>
      </c>
      <c r="BO7" s="591">
        <f>BM7/AN7-1</f>
        <v>-0.2068357221609703</v>
      </c>
      <c r="BP7" s="592">
        <f>BG7+BM7</f>
        <v>13.8</v>
      </c>
      <c r="BQ7" s="586">
        <f>BP7-AO7</f>
        <v>-1.797000000000001</v>
      </c>
      <c r="BR7" s="593">
        <f>BP7/AO7-1</f>
        <v>-0.1152144643200615</v>
      </c>
      <c r="BS7" s="590">
        <v>1.371</v>
      </c>
      <c r="BT7" s="417">
        <v>1.353</v>
      </c>
      <c r="BU7" s="417">
        <v>1.198</v>
      </c>
      <c r="BV7" s="585">
        <f>SUM(BS7:BU7)</f>
        <v>3.922</v>
      </c>
      <c r="BW7" s="586">
        <f>BV7-AU7</f>
        <v>-0.665999999999999</v>
      </c>
      <c r="BX7" s="594">
        <f>BV7/AU7-1</f>
        <v>-0.1451612903225805</v>
      </c>
      <c r="BY7" s="595">
        <v>1.07</v>
      </c>
      <c r="BZ7" s="417">
        <v>1.106</v>
      </c>
      <c r="CA7" s="417">
        <v>0.782</v>
      </c>
      <c r="CB7" s="596">
        <f>SUM(BY7:CA7)</f>
        <v>2.958</v>
      </c>
      <c r="CC7" s="597">
        <f>BV7+CB7</f>
        <v>6.880000000000001</v>
      </c>
      <c r="CD7" s="598">
        <f>CC7-AZ7</f>
        <v>-0.7079999999999984</v>
      </c>
      <c r="CE7" s="599">
        <f>CC7/AZ7-1</f>
        <v>-0.09330521876647313</v>
      </c>
      <c r="CF7" s="595">
        <v>0.72</v>
      </c>
      <c r="CG7" s="417">
        <v>0.68</v>
      </c>
      <c r="CH7" s="585">
        <v>0.898</v>
      </c>
      <c r="CI7" s="586">
        <f>SUM(CF7:CH7)</f>
        <v>2.298</v>
      </c>
      <c r="CJ7" s="586">
        <f>CI7+CC7</f>
        <v>9.178000000000001</v>
      </c>
      <c r="CK7" s="600">
        <f>CJ7-BG7</f>
        <v>-1.024999999999999</v>
      </c>
      <c r="CL7" s="444">
        <f>CJ7/BG7-1</f>
        <v>-0.1004606488287757</v>
      </c>
      <c r="CM7" s="584">
        <v>1.005</v>
      </c>
      <c r="CN7" s="417">
        <v>1.139</v>
      </c>
      <c r="CO7" s="417">
        <v>1.292</v>
      </c>
      <c r="CP7" s="585">
        <f>SUM(CM7:CO7)</f>
        <v>3.436</v>
      </c>
      <c r="CQ7" s="586">
        <f>CP7-BO7</f>
        <v>3.64283572216097</v>
      </c>
      <c r="CR7" s="444">
        <f>CP7/BM7-1</f>
        <v>-0.04475952182374188</v>
      </c>
      <c r="CS7" s="586">
        <f>CJ7+CP7</f>
        <v>12.614</v>
      </c>
      <c r="CT7" s="586">
        <f>CS7-BP7</f>
        <v>-1.185999999999998</v>
      </c>
      <c r="CU7" s="593">
        <f>CS7/BP7-1</f>
        <v>-0.08594202898550707</v>
      </c>
      <c r="CV7" s="25"/>
    </row>
    <row r="8" ht="17" customHeight="1">
      <c r="A8" t="s" s="355">
        <v>254</v>
      </c>
      <c r="B8" s="584">
        <v>96.125</v>
      </c>
      <c r="C8" s="417">
        <v>83.11199999999999</v>
      </c>
      <c r="D8" s="417">
        <v>86.205</v>
      </c>
      <c r="E8" s="585">
        <f>SUM(B8:D8)</f>
        <v>265.442</v>
      </c>
      <c r="F8" s="584">
        <v>80.64100000000001</v>
      </c>
      <c r="G8" s="417">
        <v>75.56699999999999</v>
      </c>
      <c r="H8" s="417">
        <v>73.239</v>
      </c>
      <c r="I8" s="585">
        <f>SUM(F8:H8)</f>
        <v>229.447</v>
      </c>
      <c r="J8" s="584">
        <f>E8+I8</f>
        <v>494.889</v>
      </c>
      <c r="K8" s="417">
        <v>72.13</v>
      </c>
      <c r="L8" s="417">
        <v>69.059</v>
      </c>
      <c r="M8" s="417">
        <v>74.06</v>
      </c>
      <c r="N8" s="585">
        <f>K8+L8+M8</f>
        <v>215.249</v>
      </c>
      <c r="O8" s="586">
        <f>N8+J8</f>
        <v>710.138</v>
      </c>
      <c r="P8" s="584">
        <v>79.194</v>
      </c>
      <c r="Q8" s="417">
        <v>84.026</v>
      </c>
      <c r="R8" s="417">
        <v>94.012</v>
      </c>
      <c r="S8" s="585">
        <f>P8+Q8+R8</f>
        <v>257.232</v>
      </c>
      <c r="T8" s="586">
        <f>S8+O8</f>
        <v>967.37</v>
      </c>
      <c r="U8" s="587">
        <v>92.749</v>
      </c>
      <c r="V8" s="417">
        <v>87.41800000000001</v>
      </c>
      <c r="W8" s="417">
        <v>89.459</v>
      </c>
      <c r="X8" s="585">
        <f>SUM(U8:W8)</f>
        <v>269.626</v>
      </c>
      <c r="Y8" s="584">
        <v>81.181</v>
      </c>
      <c r="Z8" s="417">
        <v>75.15300000000001</v>
      </c>
      <c r="AA8" s="417">
        <v>70.482</v>
      </c>
      <c r="AB8" s="585">
        <f>SUM(Y8:AA8)</f>
        <v>226.816</v>
      </c>
      <c r="AC8" s="584">
        <f>X8+AB8</f>
        <v>496.442</v>
      </c>
      <c r="AD8" s="417">
        <v>71.43600000000001</v>
      </c>
      <c r="AE8" s="417">
        <v>74.54000000000001</v>
      </c>
      <c r="AF8" s="417">
        <v>76.19499999999999</v>
      </c>
      <c r="AG8" s="585">
        <f>AD8+AE8+AF8</f>
        <v>222.171</v>
      </c>
      <c r="AH8" s="584">
        <f>AG8+AB8+X8</f>
        <v>718.6129999999999</v>
      </c>
      <c r="AI8" s="412">
        <f>AH8-O8</f>
        <v>8.474999999999909</v>
      </c>
      <c r="AJ8" s="413">
        <f>AH8/O8-1</f>
        <v>0.01193430009378438</v>
      </c>
      <c r="AK8" s="417">
        <v>78.148</v>
      </c>
      <c r="AL8" s="417">
        <v>87.053</v>
      </c>
      <c r="AM8" s="417">
        <v>94.47</v>
      </c>
      <c r="AN8" s="585">
        <f>AK8+AL8+AM8</f>
        <v>259.671</v>
      </c>
      <c r="AO8" s="586">
        <f>AH8+AN8</f>
        <v>978.2839999999999</v>
      </c>
      <c r="AP8" s="601">
        <f>AO8-T8</f>
        <v>10.91399999999987</v>
      </c>
      <c r="AQ8" s="602">
        <f>AO8/T8-1</f>
        <v>0.01128213610097473</v>
      </c>
      <c r="AR8" s="590">
        <v>95.392</v>
      </c>
      <c r="AS8" s="417">
        <v>86.741</v>
      </c>
      <c r="AT8" s="417">
        <v>89.575256</v>
      </c>
      <c r="AU8" s="585">
        <f>SUM(AR8:AT8)</f>
        <v>271.708256</v>
      </c>
      <c r="AV8" s="584">
        <v>84.44499999999999</v>
      </c>
      <c r="AW8" s="417">
        <v>78.54600000000001</v>
      </c>
      <c r="AX8" s="417">
        <v>72.20099999999999</v>
      </c>
      <c r="AY8" s="585">
        <f>SUM(AV8:AX8)</f>
        <v>235.192</v>
      </c>
      <c r="AZ8" s="586">
        <f>AU8+AY8</f>
        <v>506.900256</v>
      </c>
      <c r="BA8" s="586">
        <f>AZ8-AC8</f>
        <v>10.45825600000001</v>
      </c>
      <c r="BB8" s="195">
        <f>AZ8/AC8-1</f>
        <v>0.02106642064934072</v>
      </c>
      <c r="BC8" s="584">
        <v>73.254</v>
      </c>
      <c r="BD8" s="417">
        <v>74.056</v>
      </c>
      <c r="BE8" s="417">
        <v>78.218</v>
      </c>
      <c r="BF8" s="585">
        <f>SUM(BC8:BE8)</f>
        <v>225.528</v>
      </c>
      <c r="BG8" s="586">
        <f>BF8+AZ8</f>
        <v>732.428256</v>
      </c>
      <c r="BH8" s="584">
        <v>3.357000000000028</v>
      </c>
      <c r="BI8" s="417">
        <v>0.01510998285104725</v>
      </c>
      <c r="BJ8" s="417">
        <v>85.65000000000001</v>
      </c>
      <c r="BK8" s="417">
        <v>88.542</v>
      </c>
      <c r="BL8" s="417">
        <v>94.10899999999999</v>
      </c>
      <c r="BM8" s="585">
        <f>SUM(BJ8:BL8)</f>
        <v>268.301</v>
      </c>
      <c r="BN8" s="586">
        <f>BM8-AN8</f>
        <v>8.629999999999995</v>
      </c>
      <c r="BO8" s="591">
        <f>BM8/AN8-1</f>
        <v>0.03323436194261209</v>
      </c>
      <c r="BP8" s="592">
        <f>BG8+BM8</f>
        <v>1000.729256</v>
      </c>
      <c r="BQ8" s="586">
        <f>BP8-AO8</f>
        <v>22.4452560000002</v>
      </c>
      <c r="BR8" s="593">
        <f>BP8/AO8-1</f>
        <v>0.02294349698042719</v>
      </c>
      <c r="BS8" s="590">
        <v>98.36199999999999</v>
      </c>
      <c r="BT8" s="417">
        <v>91.197</v>
      </c>
      <c r="BU8" s="417">
        <v>87.819</v>
      </c>
      <c r="BV8" s="585">
        <f>SUM(BS8:BU8)</f>
        <v>277.378</v>
      </c>
      <c r="BW8" s="586">
        <f>BV8-AU8</f>
        <v>5.66974399999998</v>
      </c>
      <c r="BX8" s="594">
        <f>BV8/AU8-1</f>
        <v>0.0208670287884074</v>
      </c>
      <c r="BY8" s="595">
        <v>83.34</v>
      </c>
      <c r="BZ8" s="417">
        <v>78.533</v>
      </c>
      <c r="CA8" s="417">
        <v>75.556</v>
      </c>
      <c r="CB8" s="596">
        <f>SUM(BY8:CA8)</f>
        <v>237.429</v>
      </c>
      <c r="CC8" s="597">
        <f>BV8+CB8</f>
        <v>514.807</v>
      </c>
      <c r="CD8" s="598">
        <f>CC8-AZ8</f>
        <v>7.906744000000003</v>
      </c>
      <c r="CE8" s="599">
        <f>CC8/AZ8-1</f>
        <v>0.0155982245153965</v>
      </c>
      <c r="CF8" s="595">
        <v>74.529</v>
      </c>
      <c r="CG8" s="417">
        <v>76.898</v>
      </c>
      <c r="CH8" s="585">
        <v>78.384</v>
      </c>
      <c r="CI8" s="586">
        <f>SUM(CF8:CH8)</f>
        <v>229.811</v>
      </c>
      <c r="CJ8" s="586">
        <f>CI8+CC8</f>
        <v>744.6179999999999</v>
      </c>
      <c r="CK8" s="600">
        <f>CJ8-BG8</f>
        <v>12.18974399999991</v>
      </c>
      <c r="CL8" s="444">
        <f>CJ8/BG8-1</f>
        <v>0.01664291881169566</v>
      </c>
      <c r="CM8" s="584">
        <v>83.825</v>
      </c>
      <c r="CN8" s="417">
        <v>87.45</v>
      </c>
      <c r="CO8" s="417">
        <v>95.432</v>
      </c>
      <c r="CP8" s="585">
        <f>SUM(CM8:CO8)</f>
        <v>266.707</v>
      </c>
      <c r="CQ8" s="586">
        <f>CP8-BO8</f>
        <v>266.6737656380574</v>
      </c>
      <c r="CR8" s="444">
        <f>CP8/BM8-1</f>
        <v>-0.005941088553527596</v>
      </c>
      <c r="CS8" s="586">
        <f>CJ8+CP8</f>
        <v>1011.325</v>
      </c>
      <c r="CT8" s="586">
        <f>CS8-BP8</f>
        <v>10.59574399999985</v>
      </c>
      <c r="CU8" s="593">
        <f>CS8/BP8-1</f>
        <v>0.01058802262097536</v>
      </c>
      <c r="CV8" s="25"/>
    </row>
    <row r="9" ht="17" customHeight="1">
      <c r="A9" t="s" s="355">
        <v>255</v>
      </c>
      <c r="B9" s="584">
        <v>9.214</v>
      </c>
      <c r="C9" s="417">
        <v>8.640000000000001</v>
      </c>
      <c r="D9" s="417">
        <v>8.224</v>
      </c>
      <c r="E9" s="585">
        <f>SUM(B9:D9)</f>
        <v>26.078</v>
      </c>
      <c r="F9" s="584">
        <v>7.609</v>
      </c>
      <c r="G9" s="417">
        <v>7.354</v>
      </c>
      <c r="H9" s="417">
        <v>7.362</v>
      </c>
      <c r="I9" s="585">
        <f>SUM(F9:H9)</f>
        <v>22.325</v>
      </c>
      <c r="J9" s="584">
        <f>E9+I9</f>
        <v>48.40300000000001</v>
      </c>
      <c r="K9" s="417">
        <v>7.295</v>
      </c>
      <c r="L9" s="417">
        <v>6.908</v>
      </c>
      <c r="M9" s="417">
        <v>7.535</v>
      </c>
      <c r="N9" s="585">
        <f>K9+L9+M9</f>
        <v>21.738</v>
      </c>
      <c r="O9" s="586">
        <f>N9+J9</f>
        <v>70.14100000000001</v>
      </c>
      <c r="P9" s="584">
        <v>7.727</v>
      </c>
      <c r="Q9" s="417">
        <v>8.619999999999999</v>
      </c>
      <c r="R9" s="417">
        <v>9.492000000000001</v>
      </c>
      <c r="S9" s="585">
        <f>P9+Q9+R9</f>
        <v>25.839</v>
      </c>
      <c r="T9" s="586">
        <f>S9+O9</f>
        <v>95.98</v>
      </c>
      <c r="U9" s="587">
        <v>9.798</v>
      </c>
      <c r="V9" s="417">
        <v>9.196</v>
      </c>
      <c r="W9" s="417">
        <v>8.907</v>
      </c>
      <c r="X9" s="585">
        <f>SUM(U9:W9)</f>
        <v>27.901</v>
      </c>
      <c r="Y9" s="584">
        <v>7.651</v>
      </c>
      <c r="Z9" s="417">
        <v>7.163</v>
      </c>
      <c r="AA9" s="417">
        <v>7.539</v>
      </c>
      <c r="AB9" s="585">
        <f>SUM(Y9:AA9)</f>
        <v>22.353</v>
      </c>
      <c r="AC9" s="584">
        <f>X9+AB9</f>
        <v>50.254</v>
      </c>
      <c r="AD9" s="417">
        <v>7.209</v>
      </c>
      <c r="AE9" s="417">
        <v>7.376</v>
      </c>
      <c r="AF9" s="417">
        <v>7.692</v>
      </c>
      <c r="AG9" s="585">
        <f>AD9+AE9+AF9</f>
        <v>22.277</v>
      </c>
      <c r="AH9" s="584">
        <f>AG9+AB9+X9</f>
        <v>72.53100000000001</v>
      </c>
      <c r="AI9" s="412">
        <f>AH9-O9</f>
        <v>2.390000000000001</v>
      </c>
      <c r="AJ9" s="413">
        <f>AH9/O9-1</f>
        <v>0.03407422192440945</v>
      </c>
      <c r="AK9" s="417">
        <v>7.837</v>
      </c>
      <c r="AL9" s="417">
        <v>7.977</v>
      </c>
      <c r="AM9" s="417">
        <v>9.044</v>
      </c>
      <c r="AN9" s="585">
        <f>AK9+AL9+AM9</f>
        <v>24.858</v>
      </c>
      <c r="AO9" s="586">
        <f>AH9+AN9</f>
        <v>97.38900000000001</v>
      </c>
      <c r="AP9" s="601">
        <f>AO9-T9</f>
        <v>1.409000000000006</v>
      </c>
      <c r="AQ9" s="602">
        <f>AO9/T9-1</f>
        <v>0.01468014169618681</v>
      </c>
      <c r="AR9" s="590">
        <v>9.542999999999999</v>
      </c>
      <c r="AS9" s="417">
        <v>8.617000000000001</v>
      </c>
      <c r="AT9" s="417">
        <v>8.815</v>
      </c>
      <c r="AU9" s="585">
        <f>SUM(AR9:AT9)</f>
        <v>26.975</v>
      </c>
      <c r="AV9" s="584">
        <v>7.917</v>
      </c>
      <c r="AW9" s="417">
        <v>7.274</v>
      </c>
      <c r="AX9" s="417">
        <v>7.761</v>
      </c>
      <c r="AY9" s="585">
        <f>SUM(AV9:AX9)</f>
        <v>22.952</v>
      </c>
      <c r="AZ9" s="586">
        <f>AU9+AY9</f>
        <v>49.927</v>
      </c>
      <c r="BA9" s="586">
        <f>AZ9-AC9</f>
        <v>-0.3270000000000053</v>
      </c>
      <c r="BB9" s="195">
        <f>AZ9/AC9-1</f>
        <v>-0.006506944720818364</v>
      </c>
      <c r="BC9" s="584">
        <v>7.898</v>
      </c>
      <c r="BD9" s="417">
        <v>7.376</v>
      </c>
      <c r="BE9" s="417">
        <v>7.323</v>
      </c>
      <c r="BF9" s="585">
        <f>SUM(BC9:BE9)</f>
        <v>22.597</v>
      </c>
      <c r="BG9" s="586">
        <f>BF9+AZ9</f>
        <v>72.524</v>
      </c>
      <c r="BH9" s="584">
        <v>0.3200000000000003</v>
      </c>
      <c r="BI9" s="417">
        <v>0.01436459128248857</v>
      </c>
      <c r="BJ9" s="417">
        <v>8.218999999999999</v>
      </c>
      <c r="BK9" s="417">
        <v>8.58</v>
      </c>
      <c r="BL9" s="417">
        <v>9.175000000000001</v>
      </c>
      <c r="BM9" s="585">
        <f>SUM(BJ9:BL9)</f>
        <v>25.974</v>
      </c>
      <c r="BN9" s="586">
        <f>BM9-AN9</f>
        <v>1.116</v>
      </c>
      <c r="BO9" s="591">
        <f>BM9/AN9-1</f>
        <v>0.04489500362056487</v>
      </c>
      <c r="BP9" s="592">
        <f>BG9+BM9</f>
        <v>98.498</v>
      </c>
      <c r="BQ9" s="586">
        <f>BP9-AO9</f>
        <v>1.108999999999995</v>
      </c>
      <c r="BR9" s="593">
        <f>BP9/AO9-1</f>
        <v>0.01138732300362455</v>
      </c>
      <c r="BS9" s="590">
        <v>9.9</v>
      </c>
      <c r="BT9" s="417">
        <v>8.590999999999999</v>
      </c>
      <c r="BU9" s="417">
        <v>8.709</v>
      </c>
      <c r="BV9" s="585">
        <f>SUM(BS9:BU9)</f>
        <v>27.2</v>
      </c>
      <c r="BW9" s="586">
        <f>BV9-AU9</f>
        <v>0.2249999999999979</v>
      </c>
      <c r="BX9" s="594">
        <f>BV9/AU9-1</f>
        <v>0.008341056533827551</v>
      </c>
      <c r="BY9" s="595">
        <v>8.055999999999999</v>
      </c>
      <c r="BZ9" s="417">
        <v>7.739</v>
      </c>
      <c r="CA9" s="417">
        <v>8.304</v>
      </c>
      <c r="CB9" s="596">
        <f>SUM(BY9:CA9)</f>
        <v>24.099</v>
      </c>
      <c r="CC9" s="597">
        <f>BV9+CB9</f>
        <v>51.29899999999999</v>
      </c>
      <c r="CD9" s="598">
        <f>CC9-AZ9</f>
        <v>1.371999999999993</v>
      </c>
      <c r="CE9" s="599">
        <f>CC9/AZ9-1</f>
        <v>0.02748012097662578</v>
      </c>
      <c r="CF9" s="595">
        <v>7.885</v>
      </c>
      <c r="CG9" s="417">
        <v>8.195</v>
      </c>
      <c r="CH9" s="585">
        <v>7.888</v>
      </c>
      <c r="CI9" s="586">
        <f>SUM(CF9:CH9)</f>
        <v>23.968</v>
      </c>
      <c r="CJ9" s="586">
        <f>CI9+CC9</f>
        <v>75.267</v>
      </c>
      <c r="CK9" s="600">
        <f>CJ9-BG9</f>
        <v>2.742999999999995</v>
      </c>
      <c r="CL9" s="444">
        <f>CJ9/BG9-1</f>
        <v>0.03782196238486568</v>
      </c>
      <c r="CM9" s="584">
        <v>8.268000000000001</v>
      </c>
      <c r="CN9" s="417">
        <v>8.701000000000001</v>
      </c>
      <c r="CO9" s="417">
        <v>9.935</v>
      </c>
      <c r="CP9" s="585">
        <f>SUM(CM9:CO9)</f>
        <v>26.904</v>
      </c>
      <c r="CQ9" s="586">
        <f>CP9-BO9</f>
        <v>26.85910499637944</v>
      </c>
      <c r="CR9" s="444">
        <f>CP9/BM9-1</f>
        <v>0.03580503580503591</v>
      </c>
      <c r="CS9" s="604">
        <f>CJ9+CP9</f>
        <v>102.171</v>
      </c>
      <c r="CT9" s="586">
        <f>CS9-BP9</f>
        <v>3.672999999999988</v>
      </c>
      <c r="CU9" s="593">
        <f>CS9/BP9-1</f>
        <v>0.03729009726085786</v>
      </c>
      <c r="CV9" s="25"/>
    </row>
    <row r="10" ht="17" customHeight="1">
      <c r="A10" t="s" s="355">
        <v>256</v>
      </c>
      <c r="B10" s="584">
        <v>102.387</v>
      </c>
      <c r="C10" s="417">
        <v>112.723</v>
      </c>
      <c r="D10" s="417">
        <v>106.915</v>
      </c>
      <c r="E10" s="585">
        <f>SUM(B10:D10)</f>
        <v>322.025</v>
      </c>
      <c r="F10" s="584">
        <v>99.77800000000001</v>
      </c>
      <c r="G10" s="417">
        <v>92.503</v>
      </c>
      <c r="H10" s="417">
        <v>90.081</v>
      </c>
      <c r="I10" s="585">
        <f>SUM(F10:H10)</f>
        <v>282.362</v>
      </c>
      <c r="J10" s="584">
        <f>E10+I10</f>
        <v>604.3870000000001</v>
      </c>
      <c r="K10" s="417">
        <v>85.27</v>
      </c>
      <c r="L10" s="417">
        <v>88</v>
      </c>
      <c r="M10" s="417">
        <v>102.418</v>
      </c>
      <c r="N10" s="585">
        <f>K10+L10+M10</f>
        <v>275.688</v>
      </c>
      <c r="O10" s="586">
        <f>N10+J10</f>
        <v>880.075</v>
      </c>
      <c r="P10" s="584">
        <v>114.719</v>
      </c>
      <c r="Q10" s="417">
        <v>126.936</v>
      </c>
      <c r="R10" s="417">
        <v>138.337</v>
      </c>
      <c r="S10" s="585">
        <f>P10+Q10+R10</f>
        <v>379.992</v>
      </c>
      <c r="T10" s="586">
        <f>S10+O10</f>
        <v>1260.067</v>
      </c>
      <c r="U10" s="587">
        <v>120.862</v>
      </c>
      <c r="V10" s="417">
        <v>120.938</v>
      </c>
      <c r="W10" s="417">
        <v>121.795</v>
      </c>
      <c r="X10" s="585">
        <f>SUM(U10:W10)</f>
        <v>363.595</v>
      </c>
      <c r="Y10" s="584">
        <v>107.875</v>
      </c>
      <c r="Z10" s="417">
        <v>93.667</v>
      </c>
      <c r="AA10" s="417">
        <v>88.837</v>
      </c>
      <c r="AB10" s="585">
        <f>SUM(Y10:AA10)</f>
        <v>290.379</v>
      </c>
      <c r="AC10" s="584">
        <f>X10+AB10</f>
        <v>653.974</v>
      </c>
      <c r="AD10" s="417">
        <v>85.795</v>
      </c>
      <c r="AE10" s="417">
        <v>87.68899999999999</v>
      </c>
      <c r="AF10" s="417">
        <v>107.293</v>
      </c>
      <c r="AG10" s="585">
        <f>AD10+AE10+AF10</f>
        <v>280.777</v>
      </c>
      <c r="AH10" s="584">
        <f>AG10+AB10+X10</f>
        <v>934.751</v>
      </c>
      <c r="AI10" s="412">
        <f>AH10-O10</f>
        <v>54.67599999999993</v>
      </c>
      <c r="AJ10" s="413">
        <f>AH10/O10-1</f>
        <v>0.06212652330767265</v>
      </c>
      <c r="AK10" s="417">
        <v>108.223</v>
      </c>
      <c r="AL10" s="417">
        <v>114.702</v>
      </c>
      <c r="AM10" s="417">
        <v>136.658</v>
      </c>
      <c r="AN10" s="585">
        <f>AK10+AL10+AM10</f>
        <v>359.583</v>
      </c>
      <c r="AO10" s="586">
        <f>AH10+AN10</f>
        <v>1294.334</v>
      </c>
      <c r="AP10" s="601">
        <f>AO10-T10</f>
        <v>34.26699999999983</v>
      </c>
      <c r="AQ10" s="602">
        <f>AO10/T10-1</f>
        <v>0.02719458568472932</v>
      </c>
      <c r="AR10" s="590">
        <v>115.246</v>
      </c>
      <c r="AS10" s="417">
        <v>119.087</v>
      </c>
      <c r="AT10" s="417">
        <v>121.979268605</v>
      </c>
      <c r="AU10" s="585">
        <f>SUM(AR10:AT10)</f>
        <v>356.312268605</v>
      </c>
      <c r="AV10" s="584">
        <v>111.566</v>
      </c>
      <c r="AW10" s="417">
        <v>96.319</v>
      </c>
      <c r="AX10" s="417">
        <v>93.092</v>
      </c>
      <c r="AY10" s="585">
        <f>SUM(AV10:AX10)</f>
        <v>300.977</v>
      </c>
      <c r="AZ10" s="586">
        <f>AU10+AY10</f>
        <v>657.289268605</v>
      </c>
      <c r="BA10" s="586">
        <f>AZ10-AC10</f>
        <v>3.315268604999915</v>
      </c>
      <c r="BB10" s="195">
        <f>AZ10/AC10-1</f>
        <v>0.005069419587017121</v>
      </c>
      <c r="BC10" s="584">
        <v>91.976</v>
      </c>
      <c r="BD10" s="417">
        <v>94.13200000000001</v>
      </c>
      <c r="BE10" s="417">
        <v>106.391</v>
      </c>
      <c r="BF10" s="585">
        <f>SUM(BC10:BE10)</f>
        <v>292.499</v>
      </c>
      <c r="BG10" s="586">
        <f>BF10+AZ10</f>
        <v>949.788268605</v>
      </c>
      <c r="BH10" s="584">
        <v>11.72200000000004</v>
      </c>
      <c r="BI10" s="417">
        <v>0.04174843381046189</v>
      </c>
      <c r="BJ10" s="417">
        <v>126.67</v>
      </c>
      <c r="BK10" s="417">
        <v>124.616</v>
      </c>
      <c r="BL10" s="417">
        <v>134.414</v>
      </c>
      <c r="BM10" s="585">
        <f>SUM(BJ10:BL10)</f>
        <v>385.7</v>
      </c>
      <c r="BN10" s="586">
        <f>BM10-AN10</f>
        <v>26.11700000000002</v>
      </c>
      <c r="BO10" s="591">
        <f>BM10/AN10-1</f>
        <v>0.07263135354007288</v>
      </c>
      <c r="BP10" s="592">
        <f>BG10+BM10</f>
        <v>1335.488268605</v>
      </c>
      <c r="BQ10" s="586">
        <f>BP10-AO10</f>
        <v>41.1542686050002</v>
      </c>
      <c r="BR10" s="593">
        <f>BP10/AO10-1</f>
        <v>0.03179571007560655</v>
      </c>
      <c r="BS10" s="590">
        <v>112.759</v>
      </c>
      <c r="BT10" s="417">
        <v>113.601</v>
      </c>
      <c r="BU10" s="417">
        <v>113.328</v>
      </c>
      <c r="BV10" s="585">
        <f>SUM(BS10:BU10)</f>
        <v>339.688</v>
      </c>
      <c r="BW10" s="586">
        <f>BV10-AU10</f>
        <v>-16.624268605</v>
      </c>
      <c r="BX10" s="594">
        <f>BV10/AU10-1</f>
        <v>-0.04665645858921941</v>
      </c>
      <c r="BY10" s="595">
        <v>111.412</v>
      </c>
      <c r="BZ10" s="417">
        <v>99.855</v>
      </c>
      <c r="CA10" s="417">
        <v>96.71599999999999</v>
      </c>
      <c r="CB10" s="596">
        <f>SUM(BY10:CA10)</f>
        <v>307.983</v>
      </c>
      <c r="CC10" s="597">
        <f>BV10+CB10</f>
        <v>647.671</v>
      </c>
      <c r="CD10" s="598">
        <f>CC10-AZ10</f>
        <v>-9.618268604999912</v>
      </c>
      <c r="CE10" s="599">
        <f>CC10/AZ10-1</f>
        <v>-0.01463323541766215</v>
      </c>
      <c r="CF10" s="595">
        <v>94.040061052</v>
      </c>
      <c r="CG10" s="417">
        <v>92.617</v>
      </c>
      <c r="CH10" s="585">
        <v>92.66</v>
      </c>
      <c r="CI10" s="586">
        <f>SUM(CF10:CH10)</f>
        <v>279.317061052</v>
      </c>
      <c r="CJ10" s="586">
        <f>CI10+CC10</f>
        <v>926.988061052</v>
      </c>
      <c r="CK10" s="600">
        <f>CJ10-BG10</f>
        <v>-22.80020755299995</v>
      </c>
      <c r="CL10" s="444">
        <f>CJ10/BG10-1</f>
        <v>-0.02400556872163484</v>
      </c>
      <c r="CM10" s="584">
        <v>117.38</v>
      </c>
      <c r="CN10" s="417">
        <v>120.973</v>
      </c>
      <c r="CO10" s="417">
        <v>151.453</v>
      </c>
      <c r="CP10" s="585">
        <f>SUM(CM10:CO10)</f>
        <v>389.806</v>
      </c>
      <c r="CQ10" s="586">
        <f>CP10-BO10</f>
        <v>389.733368646460</v>
      </c>
      <c r="CR10" s="444">
        <f>CP10/BM10-1</f>
        <v>0.01064557946590639</v>
      </c>
      <c r="CS10" s="586">
        <f>CJ10+CP10</f>
        <v>1316.794061052</v>
      </c>
      <c r="CT10" s="586">
        <f>CS10-BP10</f>
        <v>-18.69420755300007</v>
      </c>
      <c r="CU10" s="593">
        <f>CS10/BP10-1</f>
        <v>-0.01399803202504157</v>
      </c>
      <c r="CV10" s="25"/>
    </row>
    <row r="11" ht="17" customHeight="1">
      <c r="A11" t="s" s="355">
        <v>257</v>
      </c>
      <c r="B11" s="584">
        <v>26.297</v>
      </c>
      <c r="C11" s="417">
        <v>25.577</v>
      </c>
      <c r="D11" s="417">
        <v>23.352</v>
      </c>
      <c r="E11" s="585">
        <f>SUM(B11:D11)</f>
        <v>75.226</v>
      </c>
      <c r="F11" s="584">
        <v>22.935</v>
      </c>
      <c r="G11" s="417">
        <v>18.53</v>
      </c>
      <c r="H11" s="417">
        <v>16.386</v>
      </c>
      <c r="I11" s="585">
        <f>SUM(F11:H11)</f>
        <v>57.851</v>
      </c>
      <c r="J11" s="584">
        <f>E11+I11</f>
        <v>133.077</v>
      </c>
      <c r="K11" s="417">
        <v>13.665</v>
      </c>
      <c r="L11" s="417">
        <v>16.133</v>
      </c>
      <c r="M11" s="417">
        <v>18.057</v>
      </c>
      <c r="N11" s="585">
        <f>K11+L11+M11</f>
        <v>47.855</v>
      </c>
      <c r="O11" s="586">
        <f>N11+J11</f>
        <v>180.932</v>
      </c>
      <c r="P11" s="584">
        <v>20.781</v>
      </c>
      <c r="Q11" s="417">
        <v>22.963</v>
      </c>
      <c r="R11" s="417">
        <v>25.455</v>
      </c>
      <c r="S11" s="585">
        <f>P11+Q11+R11</f>
        <v>69.199</v>
      </c>
      <c r="T11" s="586">
        <f>S11+O11</f>
        <v>250.131</v>
      </c>
      <c r="U11" s="587">
        <v>25.977</v>
      </c>
      <c r="V11" s="417">
        <v>25.46</v>
      </c>
      <c r="W11" s="417">
        <v>24.19</v>
      </c>
      <c r="X11" s="585">
        <f>SUM(U11:W11)</f>
        <v>75.627</v>
      </c>
      <c r="Y11" s="584">
        <v>22.368</v>
      </c>
      <c r="Z11" s="417">
        <v>18.731</v>
      </c>
      <c r="AA11" s="417">
        <v>15.258</v>
      </c>
      <c r="AB11" s="585">
        <f>SUM(Y11:AA11)</f>
        <v>56.357</v>
      </c>
      <c r="AC11" s="584">
        <f>X11+AB11</f>
        <v>131.984</v>
      </c>
      <c r="AD11" s="417">
        <v>13.707</v>
      </c>
      <c r="AE11" s="417">
        <v>17.023</v>
      </c>
      <c r="AF11" s="417">
        <v>19.929</v>
      </c>
      <c r="AG11" s="585">
        <f>AD11+AE11+AF11</f>
        <v>50.659</v>
      </c>
      <c r="AH11" s="584">
        <f>AG11+AB11+X11</f>
        <v>182.643</v>
      </c>
      <c r="AI11" s="412">
        <f>AH11-O11</f>
        <v>1.710999999999984</v>
      </c>
      <c r="AJ11" s="413">
        <f>AH11/O11-1</f>
        <v>0.009456591426613148</v>
      </c>
      <c r="AK11" s="417">
        <v>21.331</v>
      </c>
      <c r="AL11" s="417">
        <v>23.787</v>
      </c>
      <c r="AM11" s="417">
        <v>27.6</v>
      </c>
      <c r="AN11" s="585">
        <f>AK11+AL11+AM11</f>
        <v>72.71799999999999</v>
      </c>
      <c r="AO11" s="586">
        <f>AH11+AN11</f>
        <v>255.361</v>
      </c>
      <c r="AP11" s="601">
        <f>AO11-T11</f>
        <v>5.22999999999999</v>
      </c>
      <c r="AQ11" s="602">
        <f>AO11/T11-1</f>
        <v>0.02090904366112145</v>
      </c>
      <c r="AR11" s="590">
        <v>29.147</v>
      </c>
      <c r="AS11" s="417">
        <v>28.42</v>
      </c>
      <c r="AT11" s="417">
        <v>27.75</v>
      </c>
      <c r="AU11" s="585">
        <f>SUM(AR11:AT11)</f>
        <v>85.31700000000001</v>
      </c>
      <c r="AV11" s="584">
        <v>26.904</v>
      </c>
      <c r="AW11" s="417">
        <v>24.573</v>
      </c>
      <c r="AX11" s="417">
        <v>22.34</v>
      </c>
      <c r="AY11" s="585">
        <f>SUM(AV11:AX11)</f>
        <v>73.81700000000001</v>
      </c>
      <c r="AZ11" s="586">
        <f>AU11+AY11</f>
        <v>159.134</v>
      </c>
      <c r="BA11" s="586">
        <f>AZ11-AC11</f>
        <v>27.15000000000003</v>
      </c>
      <c r="BB11" s="195">
        <f>AZ11/AC11-1</f>
        <v>0.2057067523336165</v>
      </c>
      <c r="BC11" s="584">
        <v>21.298</v>
      </c>
      <c r="BD11" s="417">
        <v>23.575</v>
      </c>
      <c r="BE11" s="417">
        <v>25.398</v>
      </c>
      <c r="BF11" s="585">
        <f>SUM(BC11:BE11)</f>
        <v>70.271</v>
      </c>
      <c r="BG11" s="586">
        <f>BF11+AZ11</f>
        <v>229.405</v>
      </c>
      <c r="BH11" s="584">
        <v>19.612</v>
      </c>
      <c r="BI11" s="417">
        <v>0.3871375273890127</v>
      </c>
      <c r="BJ11" s="417">
        <v>26.626</v>
      </c>
      <c r="BK11" s="417">
        <v>30.369</v>
      </c>
      <c r="BL11" s="417">
        <v>30.654</v>
      </c>
      <c r="BM11" s="585">
        <f>SUM(BJ11:BL11)</f>
        <v>87.649</v>
      </c>
      <c r="BN11" s="586">
        <f>BM11-AN11</f>
        <v>14.93100000000001</v>
      </c>
      <c r="BO11" s="591">
        <f>BM11/AN11-1</f>
        <v>0.2053274292472291</v>
      </c>
      <c r="BP11" s="592">
        <f>BG11+BM11</f>
        <v>317.054</v>
      </c>
      <c r="BQ11" s="586">
        <f>BP11-AO11</f>
        <v>61.69300000000007</v>
      </c>
      <c r="BR11" s="593">
        <f>BP11/AO11-1</f>
        <v>0.2415913158234815</v>
      </c>
      <c r="BS11" s="590">
        <v>33.331</v>
      </c>
      <c r="BT11" s="417">
        <v>28.254</v>
      </c>
      <c r="BU11" s="417">
        <v>30.978</v>
      </c>
      <c r="BV11" s="585">
        <f>SUM(BS11:BU11)</f>
        <v>92.56300000000002</v>
      </c>
      <c r="BW11" s="586">
        <f>BV11-AU11</f>
        <v>7.246000000000009</v>
      </c>
      <c r="BX11" s="594">
        <f>BV11/AU11-1</f>
        <v>0.08493031869381262</v>
      </c>
      <c r="BY11" s="595">
        <v>28.001</v>
      </c>
      <c r="BZ11" s="417">
        <v>24.904</v>
      </c>
      <c r="CA11" s="417">
        <v>21.116</v>
      </c>
      <c r="CB11" s="596">
        <f>SUM(BY11:CA11)</f>
        <v>74.021</v>
      </c>
      <c r="CC11" s="597">
        <f>BV11+CB11</f>
        <v>166.584</v>
      </c>
      <c r="CD11" s="598">
        <f>CC11-AZ11</f>
        <v>7.449999999999989</v>
      </c>
      <c r="CE11" s="599">
        <f>CC11/AZ11-1</f>
        <v>0.04681589101009198</v>
      </c>
      <c r="CF11" s="595">
        <v>19.93</v>
      </c>
      <c r="CG11" s="417">
        <v>21.174</v>
      </c>
      <c r="CH11" s="585">
        <v>23.814</v>
      </c>
      <c r="CI11" s="586">
        <f>SUM(CF11:CH11)</f>
        <v>64.91800000000001</v>
      </c>
      <c r="CJ11" s="586">
        <f>CI11+CC11</f>
        <v>231.502</v>
      </c>
      <c r="CK11" s="600">
        <f>CJ11-BG11</f>
        <v>2.09699999999998</v>
      </c>
      <c r="CL11" s="444">
        <f>CJ11/BG11-1</f>
        <v>0.009141038774220123</v>
      </c>
      <c r="CM11" s="584">
        <v>26.299</v>
      </c>
      <c r="CN11" s="417">
        <v>28.016</v>
      </c>
      <c r="CO11" s="417">
        <v>30.681</v>
      </c>
      <c r="CP11" s="585">
        <f>SUM(CM11:CO11)</f>
        <v>84.996</v>
      </c>
      <c r="CQ11" s="586">
        <f>CP11-BO11</f>
        <v>84.79067257075276</v>
      </c>
      <c r="CR11" s="444">
        <f>CP11/BM11-1</f>
        <v>-0.03026845714155335</v>
      </c>
      <c r="CS11" s="586">
        <f>CJ11+CP11</f>
        <v>316.498</v>
      </c>
      <c r="CT11" s="586">
        <f>CS11-BP11</f>
        <v>-0.55600000000004</v>
      </c>
      <c r="CU11" s="593">
        <f>CS11/BP11-1</f>
        <v>-0.001753644489582373</v>
      </c>
      <c r="CV11" s="25"/>
    </row>
    <row r="12" ht="17" customHeight="1">
      <c r="A12" t="s" s="355">
        <v>258</v>
      </c>
      <c r="B12" s="584">
        <v>142.774</v>
      </c>
      <c r="C12" s="417">
        <v>136.854</v>
      </c>
      <c r="D12" s="417">
        <v>132.335</v>
      </c>
      <c r="E12" s="585">
        <f>SUM(B12:D12)</f>
        <v>411.9630000000001</v>
      </c>
      <c r="F12" s="584">
        <v>123.765</v>
      </c>
      <c r="G12" s="417">
        <v>117.16</v>
      </c>
      <c r="H12" s="417">
        <v>112.151</v>
      </c>
      <c r="I12" s="585">
        <f>SUM(F12:H12)</f>
        <v>353.076</v>
      </c>
      <c r="J12" s="584">
        <f>E12+I12</f>
        <v>765.0390000000001</v>
      </c>
      <c r="K12" s="417">
        <v>104.896</v>
      </c>
      <c r="L12" s="417">
        <v>111.824</v>
      </c>
      <c r="M12" s="417">
        <v>112.556</v>
      </c>
      <c r="N12" s="585">
        <f>K12+L12+M12</f>
        <v>329.276</v>
      </c>
      <c r="O12" s="586">
        <f>N12+J12</f>
        <v>1094.315</v>
      </c>
      <c r="P12" s="584">
        <v>123.348</v>
      </c>
      <c r="Q12" s="417">
        <v>131.849</v>
      </c>
      <c r="R12" s="417">
        <v>136.577</v>
      </c>
      <c r="S12" s="585">
        <f>P12+Q12+R12</f>
        <v>391.774</v>
      </c>
      <c r="T12" s="586">
        <f>S12+O12</f>
        <v>1486.089</v>
      </c>
      <c r="U12" s="587">
        <v>154.346</v>
      </c>
      <c r="V12" s="417">
        <v>150.93</v>
      </c>
      <c r="W12" s="417">
        <v>140.887</v>
      </c>
      <c r="X12" s="585">
        <f>SUM(U12:W12)</f>
        <v>446.163</v>
      </c>
      <c r="Y12" s="584">
        <v>126.646</v>
      </c>
      <c r="Z12" s="417">
        <v>119.646</v>
      </c>
      <c r="AA12" s="417">
        <v>112.697</v>
      </c>
      <c r="AB12" s="585">
        <f>SUM(Y12:AA12)</f>
        <v>358.989</v>
      </c>
      <c r="AC12" s="584">
        <f>X12+AB12</f>
        <v>805.152</v>
      </c>
      <c r="AD12" s="417">
        <v>108.636</v>
      </c>
      <c r="AE12" s="417">
        <v>114.036</v>
      </c>
      <c r="AF12" s="417">
        <v>108.998</v>
      </c>
      <c r="AG12" s="585">
        <f>AD12+AE12+AF12</f>
        <v>331.67</v>
      </c>
      <c r="AH12" s="584">
        <f>AG12+AB12+X12</f>
        <v>1136.822</v>
      </c>
      <c r="AI12" s="412">
        <f>AH12-O12</f>
        <v>42.50700000000006</v>
      </c>
      <c r="AJ12" s="413">
        <f>AH12/O12-1</f>
        <v>0.03884347742651806</v>
      </c>
      <c r="AK12" s="417">
        <v>128.848</v>
      </c>
      <c r="AL12" s="417">
        <v>135.431</v>
      </c>
      <c r="AM12" s="417">
        <v>141.155</v>
      </c>
      <c r="AN12" s="585">
        <f>AK12+AL12+AM12</f>
        <v>405.434</v>
      </c>
      <c r="AO12" s="586">
        <f>AH12+AN12</f>
        <v>1542.256</v>
      </c>
      <c r="AP12" s="601">
        <f>AO12-T12</f>
        <v>56.16700000000014</v>
      </c>
      <c r="AQ12" s="602">
        <f>AO12/T12-1</f>
        <v>0.03779517915817965</v>
      </c>
      <c r="AR12" s="590">
        <v>162.988</v>
      </c>
      <c r="AS12" s="417">
        <v>144.104</v>
      </c>
      <c r="AT12" s="417">
        <v>136.402</v>
      </c>
      <c r="AU12" s="585">
        <f>SUM(AR12:AT12)</f>
        <v>443.494</v>
      </c>
      <c r="AV12" s="584">
        <v>135.723</v>
      </c>
      <c r="AW12" s="417">
        <v>125.729</v>
      </c>
      <c r="AX12" s="417">
        <v>110.584</v>
      </c>
      <c r="AY12" s="585">
        <f>SUM(AV12:AX12)</f>
        <v>372.036</v>
      </c>
      <c r="AZ12" s="586">
        <f>AU12+AY12</f>
        <v>815.53</v>
      </c>
      <c r="BA12" s="586">
        <f>AZ12-AC12</f>
        <v>10.37799999999993</v>
      </c>
      <c r="BB12" s="195">
        <f>AZ12/AC12-1</f>
        <v>0.01288949167362174</v>
      </c>
      <c r="BC12" s="584">
        <v>110.899</v>
      </c>
      <c r="BD12" s="417">
        <v>115.406</v>
      </c>
      <c r="BE12" s="417">
        <v>116.06</v>
      </c>
      <c r="BF12" s="585">
        <f>SUM(BC12:BE12)</f>
        <v>342.365</v>
      </c>
      <c r="BG12" s="586">
        <f>BF12+AZ12</f>
        <v>1157.895</v>
      </c>
      <c r="BH12" s="584">
        <v>7.863999999999976</v>
      </c>
      <c r="BI12" s="417">
        <v>0.02371031446920124</v>
      </c>
      <c r="BJ12" s="417">
        <v>129.937</v>
      </c>
      <c r="BK12" s="417">
        <v>134.39</v>
      </c>
      <c r="BL12" s="417">
        <v>136.583</v>
      </c>
      <c r="BM12" s="585">
        <f>SUM(BJ12:BL12)</f>
        <v>400.91</v>
      </c>
      <c r="BN12" s="586">
        <f>BM12-AN12</f>
        <v>-4.524000000000001</v>
      </c>
      <c r="BO12" s="591">
        <f>BM12/AN12-1</f>
        <v>-0.01115841295993925</v>
      </c>
      <c r="BP12" s="592">
        <f>BG12+BM12</f>
        <v>1558.805</v>
      </c>
      <c r="BQ12" s="586">
        <f>BP12-AO12</f>
        <v>16.54899999999975</v>
      </c>
      <c r="BR12" s="593">
        <f>BP12/AO12-1</f>
        <v>0.01073038457947306</v>
      </c>
      <c r="BS12" s="590">
        <v>163.894</v>
      </c>
      <c r="BT12" s="417">
        <v>147.659</v>
      </c>
      <c r="BU12" s="417">
        <v>138.776</v>
      </c>
      <c r="BV12" s="585">
        <f>SUM(BS12:BU12)</f>
        <v>450.329</v>
      </c>
      <c r="BW12" s="586">
        <f>BV12-AU12</f>
        <v>6.835000000000036</v>
      </c>
      <c r="BX12" s="594">
        <f>BV12/AU12-1</f>
        <v>0.0154117079374243</v>
      </c>
      <c r="BY12" s="595">
        <v>131.874</v>
      </c>
      <c r="BZ12" s="417">
        <v>120.989</v>
      </c>
      <c r="CA12" s="417">
        <v>117.03</v>
      </c>
      <c r="CB12" s="596">
        <f>SUM(BY12:CA12)</f>
        <v>369.893</v>
      </c>
      <c r="CC12" s="597">
        <f>BV12+CB12</f>
        <v>820.222</v>
      </c>
      <c r="CD12" s="598">
        <f>CC12-AZ12</f>
        <v>4.692000000000007</v>
      </c>
      <c r="CE12" s="599">
        <f>CC12/AZ12-1</f>
        <v>0.005753313795936466</v>
      </c>
      <c r="CF12" s="595">
        <v>113.594</v>
      </c>
      <c r="CG12" s="417">
        <v>113.638</v>
      </c>
      <c r="CH12" s="585">
        <v>113.213</v>
      </c>
      <c r="CI12" s="586">
        <f>SUM(CF12:CH12)</f>
        <v>340.445</v>
      </c>
      <c r="CJ12" s="586">
        <f>CI12+CC12</f>
        <v>1160.667</v>
      </c>
      <c r="CK12" s="600">
        <f>CJ12-BG12</f>
        <v>2.771999999999935</v>
      </c>
      <c r="CL12" s="444">
        <f>CJ12/BG12-1</f>
        <v>0.002393999455909235</v>
      </c>
      <c r="CM12" s="584">
        <v>136.043</v>
      </c>
      <c r="CN12" s="417">
        <v>137.415</v>
      </c>
      <c r="CO12" s="417">
        <v>140.818</v>
      </c>
      <c r="CP12" s="585">
        <f>SUM(CM12:CO12)</f>
        <v>414.276</v>
      </c>
      <c r="CQ12" s="586">
        <f>CP12-BO12</f>
        <v>414.2871584129599</v>
      </c>
      <c r="CR12" s="444">
        <f>CP12/BM12-1</f>
        <v>0.03333915342595595</v>
      </c>
      <c r="CS12" s="586">
        <f>CJ12+CP12</f>
        <v>1574.943</v>
      </c>
      <c r="CT12" s="586">
        <f>CS12-BP12</f>
        <v>16.13799999999992</v>
      </c>
      <c r="CU12" s="593">
        <f>CS12/BP12-1</f>
        <v>0.01035280230689528</v>
      </c>
      <c r="CV12" s="25"/>
    </row>
    <row r="13" ht="17" customHeight="1">
      <c r="A13" t="s" s="605">
        <v>259</v>
      </c>
      <c r="B13" s="606">
        <v>73.108186</v>
      </c>
      <c r="C13" s="607">
        <v>68.222782</v>
      </c>
      <c r="D13" s="607">
        <v>71.669032</v>
      </c>
      <c r="E13" s="608">
        <f>SUM(B13:D13)</f>
        <v>213</v>
      </c>
      <c r="F13" s="606">
        <v>63.748464</v>
      </c>
      <c r="G13" s="607">
        <v>55.402997</v>
      </c>
      <c r="H13" s="607">
        <v>47.405565</v>
      </c>
      <c r="I13" s="608">
        <f>SUM(F13:H13)</f>
        <v>166.557026</v>
      </c>
      <c r="J13" s="606">
        <f>E13+I13</f>
        <v>379.557026</v>
      </c>
      <c r="K13" s="607">
        <v>41.2572</v>
      </c>
      <c r="L13" s="607">
        <v>49.15677</v>
      </c>
      <c r="M13" s="607">
        <v>66.62909999999999</v>
      </c>
      <c r="N13" s="608">
        <f>K13+L13+M13</f>
        <v>157.04307</v>
      </c>
      <c r="O13" s="609">
        <f>N13+J13</f>
        <v>536.600096</v>
      </c>
      <c r="P13" s="606">
        <v>72.324764</v>
      </c>
      <c r="Q13" s="607">
        <v>75.82929799999999</v>
      </c>
      <c r="R13" s="607">
        <v>79.80719999999999</v>
      </c>
      <c r="S13" s="608">
        <f>P13+Q13+R13</f>
        <v>227.961262</v>
      </c>
      <c r="T13" s="609">
        <f>S13+O13</f>
        <v>764.561358</v>
      </c>
      <c r="U13" s="610">
        <v>78.90329800000001</v>
      </c>
      <c r="V13" s="607">
        <v>70.75707199999999</v>
      </c>
      <c r="W13" s="607">
        <v>75.872924</v>
      </c>
      <c r="X13" s="608">
        <f>SUM(U13:W13)</f>
        <v>225.533294</v>
      </c>
      <c r="Y13" s="606">
        <v>70.129884</v>
      </c>
      <c r="Z13" s="607">
        <v>56.344968</v>
      </c>
      <c r="AA13" s="607">
        <v>44.641666</v>
      </c>
      <c r="AB13" s="608">
        <f>SUM(Y13:AA13)</f>
        <v>171.116518</v>
      </c>
      <c r="AC13" s="609">
        <f>X13+AB13</f>
        <v>396.649812</v>
      </c>
      <c r="AD13" s="606">
        <v>46.21</v>
      </c>
      <c r="AE13" s="607">
        <v>52.23</v>
      </c>
      <c r="AF13" s="607">
        <v>60.36</v>
      </c>
      <c r="AG13" s="608">
        <f>AD13+AE13+AF13</f>
        <v>158.8</v>
      </c>
      <c r="AH13" s="606">
        <f>AG13+AB13+X13</f>
        <v>555.4498120000001</v>
      </c>
      <c r="AI13" s="611">
        <f>AH13-O13</f>
        <v>18.84971600000006</v>
      </c>
      <c r="AJ13" s="575">
        <f>AH13/O13-1</f>
        <v>0.03512805185931245</v>
      </c>
      <c r="AK13" s="607">
        <v>74.333499</v>
      </c>
      <c r="AL13" s="607">
        <v>71.37657799999999</v>
      </c>
      <c r="AM13" s="607">
        <v>77.216351</v>
      </c>
      <c r="AN13" s="608">
        <f>AK13+AL13+AM13</f>
        <v>222.926428</v>
      </c>
      <c r="AO13" s="609">
        <f>AH13+AN13</f>
        <v>778.3762400000001</v>
      </c>
      <c r="AP13" s="612">
        <f>AO13-T13</f>
        <v>13.81488200000001</v>
      </c>
      <c r="AQ13" s="571">
        <f>AO13/T13-1</f>
        <v>0.0180690298501851</v>
      </c>
      <c r="AR13" s="613">
        <v>13.777747</v>
      </c>
      <c r="AS13" s="607">
        <v>12.911328</v>
      </c>
      <c r="AT13" s="607">
        <v>12.039725</v>
      </c>
      <c r="AU13" s="614">
        <f>SUM(AR13:AT13)</f>
        <v>38.7288</v>
      </c>
      <c r="AV13" s="615">
        <v>11.50014</v>
      </c>
      <c r="AW13" s="616">
        <v>9.614512</v>
      </c>
      <c r="AX13" s="616">
        <v>7.058519</v>
      </c>
      <c r="AY13" s="608">
        <f>SUM(AV13:AX13)</f>
        <v>28.173171</v>
      </c>
      <c r="AZ13" s="609">
        <f>AU13+AY13</f>
        <v>66.901971</v>
      </c>
      <c r="BA13" s="609">
        <f>AZ13-AC13</f>
        <v>-329.747841</v>
      </c>
      <c r="BB13" s="617">
        <f>AZ13/AC13-1</f>
        <v>-0.8313324020937642</v>
      </c>
      <c r="BC13" s="606">
        <v>5.721</v>
      </c>
      <c r="BD13" s="607">
        <v>6.188</v>
      </c>
      <c r="BE13" s="607">
        <v>9.132999999999999</v>
      </c>
      <c r="BF13" s="608">
        <f>SUM(BC13:BE13)</f>
        <v>21.042</v>
      </c>
      <c r="BG13" s="609">
        <f>BF13+AZ13</f>
        <v>87.943971</v>
      </c>
      <c r="BH13" s="606">
        <v>-137.758</v>
      </c>
      <c r="BI13" s="607">
        <v>-0.8674937027707809</v>
      </c>
      <c r="BJ13" s="607">
        <v>10.884</v>
      </c>
      <c r="BK13" s="607">
        <v>11.025</v>
      </c>
      <c r="BL13" s="607">
        <v>11.933</v>
      </c>
      <c r="BM13" s="608">
        <f>SUM(BJ13:BL13)</f>
        <v>33.842</v>
      </c>
      <c r="BN13" s="609">
        <f>BM13-AN13</f>
        <v>-189.084428</v>
      </c>
      <c r="BO13" s="618">
        <f>BM13/AN13-1</f>
        <v>-0.8481920681023966</v>
      </c>
      <c r="BP13" s="619">
        <f>BG13+BM13</f>
        <v>121.785971</v>
      </c>
      <c r="BQ13" s="609">
        <f>BP13-AO13</f>
        <v>-656.590269</v>
      </c>
      <c r="BR13" s="593">
        <f>BP13/AO13-1</f>
        <v>-0.8435384268666782</v>
      </c>
      <c r="BS13" s="613">
        <v>14.073</v>
      </c>
      <c r="BT13" s="607">
        <v>13.548</v>
      </c>
      <c r="BU13" s="607">
        <v>11.053</v>
      </c>
      <c r="BV13" s="614">
        <f>SUM(BS13:BU13)</f>
        <v>38.67400000000001</v>
      </c>
      <c r="BW13" s="620">
        <f>BV13-AU13</f>
        <v>-0.05479999999999308</v>
      </c>
      <c r="BX13" s="594">
        <f>BV13/AU13-1</f>
        <v>-0.001414967672636158</v>
      </c>
      <c r="BY13" s="621">
        <v>10.746</v>
      </c>
      <c r="BZ13" s="616">
        <v>9.313000000000001</v>
      </c>
      <c r="CA13" s="616">
        <v>7.669</v>
      </c>
      <c r="CB13" s="622">
        <f>SUM(BY13:CA13)</f>
        <v>27.728</v>
      </c>
      <c r="CC13" s="623">
        <f>BV13+CB13</f>
        <v>66.40200000000002</v>
      </c>
      <c r="CD13" s="624">
        <f>CC13-AZ13</f>
        <v>-0.499970999999988</v>
      </c>
      <c r="CE13" s="625">
        <f>CC13/AZ13-1</f>
        <v>-0.007473187897558131</v>
      </c>
      <c r="CF13" s="626">
        <v>6.431</v>
      </c>
      <c r="CG13" s="607">
        <v>6.682</v>
      </c>
      <c r="CH13" s="608">
        <v>9.366</v>
      </c>
      <c r="CI13" s="609">
        <f>SUM(CF13:CH13)</f>
        <v>22.479</v>
      </c>
      <c r="CJ13" s="609">
        <f>CI13+CC13</f>
        <v>88.88100000000001</v>
      </c>
      <c r="CK13" s="600">
        <f>CJ13-BG13</f>
        <v>0.9370290000000097</v>
      </c>
      <c r="CL13" s="627">
        <f>CJ13/BG13-1</f>
        <v>0.01065484068259792</v>
      </c>
      <c r="CM13" s="606">
        <v>9.961</v>
      </c>
      <c r="CN13" s="607">
        <v>11.047</v>
      </c>
      <c r="CO13" s="607">
        <v>12.513</v>
      </c>
      <c r="CP13" s="608">
        <f>SUM(CM13:CO13)</f>
        <v>33.521</v>
      </c>
      <c r="CQ13" s="609">
        <f>CP13-BO13</f>
        <v>34.3691920681024</v>
      </c>
      <c r="CR13" s="627">
        <f>CP13/BM13-1</f>
        <v>-0.009485255008569227</v>
      </c>
      <c r="CS13" s="609">
        <f>CJ13+CP13</f>
        <v>122.402</v>
      </c>
      <c r="CT13" s="609">
        <f>CS13-BP13</f>
        <v>0.6160290000000117</v>
      </c>
      <c r="CU13" s="593">
        <f>CS13/BP13-1</f>
        <v>0.005058291976832052</v>
      </c>
      <c r="CV13" s="25"/>
    </row>
    <row r="14" ht="17" customHeight="1">
      <c r="A14" s="628"/>
      <c r="B14" s="629"/>
      <c r="C14" s="629"/>
      <c r="D14" s="629"/>
      <c r="E14" s="629"/>
      <c r="F14" s="629"/>
      <c r="G14" s="629"/>
      <c r="H14" s="629"/>
      <c r="I14" s="630"/>
      <c r="J14" s="630"/>
      <c r="K14" s="630"/>
      <c r="L14" s="630"/>
      <c r="M14" s="630"/>
      <c r="N14" s="630"/>
      <c r="O14" s="630"/>
      <c r="P14" s="630"/>
      <c r="Q14" s="630"/>
      <c r="R14" s="630"/>
      <c r="S14" s="630"/>
      <c r="T14" s="630"/>
      <c r="U14" s="629"/>
      <c r="V14" s="629"/>
      <c r="W14" s="629"/>
      <c r="X14" s="629"/>
      <c r="Y14" s="629"/>
      <c r="Z14" s="631"/>
      <c r="AA14" s="629"/>
      <c r="AB14" s="629"/>
      <c r="AC14" s="629"/>
      <c r="AD14" s="629"/>
      <c r="AE14" s="629"/>
      <c r="AF14" s="629"/>
      <c r="AG14" s="629"/>
      <c r="AH14" s="629"/>
      <c r="AI14" s="629"/>
      <c r="AJ14" s="629"/>
      <c r="AK14" s="629"/>
      <c r="AL14" s="629"/>
      <c r="AM14" s="629"/>
      <c r="AN14" s="629"/>
      <c r="AO14" s="631">
        <f>AO5+AO6+AO8+AO9+AO10+AO11+AO12</f>
        <v>30655.284</v>
      </c>
      <c r="AP14" s="629"/>
      <c r="AQ14" s="629"/>
      <c r="AR14" s="629"/>
      <c r="AS14" s="629"/>
      <c r="AT14" s="629"/>
      <c r="AU14" s="629"/>
      <c r="AV14" s="629"/>
      <c r="AW14" s="629"/>
      <c r="AX14" s="631">
        <f>AX12+AX11+AX10+AX9+AX8+AX6+AX5</f>
        <v>2015.539</v>
      </c>
      <c r="AY14" s="631">
        <f>AY12+AY11+AY10+AY9+AY8+AY6+AY5</f>
        <v>6827.272999999999</v>
      </c>
      <c r="AZ14" s="631">
        <f>AZ12+AZ11+AZ10+AZ9+AZ8+AZ6+AZ5</f>
        <v>15612.534536749</v>
      </c>
      <c r="BA14" s="629"/>
      <c r="BB14" s="629"/>
      <c r="BC14" s="629"/>
      <c r="BD14" s="629"/>
      <c r="BE14" s="629"/>
      <c r="BF14" s="629"/>
      <c r="BG14" s="629"/>
      <c r="BH14" s="629"/>
      <c r="BI14" s="629"/>
      <c r="BJ14" s="629"/>
      <c r="BK14" s="629"/>
      <c r="BL14" s="629"/>
      <c r="BM14" s="629"/>
      <c r="BN14" s="629"/>
      <c r="BO14" s="629"/>
      <c r="BP14" s="629"/>
      <c r="BQ14" s="629"/>
      <c r="BR14" s="629"/>
      <c r="BS14" s="629"/>
      <c r="BT14" s="629"/>
      <c r="BU14" s="629"/>
      <c r="BV14" s="629"/>
      <c r="BW14" s="629"/>
      <c r="BX14" s="629"/>
      <c r="BY14" s="629"/>
      <c r="BZ14" s="629"/>
      <c r="CA14" s="629"/>
      <c r="CB14" s="629"/>
      <c r="CC14" s="629"/>
      <c r="CD14" s="24"/>
      <c r="CE14" s="629"/>
      <c r="CF14" s="629"/>
      <c r="CG14" s="629"/>
      <c r="CH14" s="629"/>
      <c r="CI14" s="629"/>
      <c r="CJ14" s="629"/>
      <c r="CK14" s="24"/>
      <c r="CL14" s="629"/>
      <c r="CM14" s="629"/>
      <c r="CN14" s="629"/>
      <c r="CO14" s="629"/>
      <c r="CP14" s="629"/>
      <c r="CQ14" s="629"/>
      <c r="CR14" s="629"/>
      <c r="CS14" s="629"/>
      <c r="CT14" s="629"/>
      <c r="CU14" s="629"/>
      <c r="CV14" s="25"/>
    </row>
    <row r="15" ht="28.5" customHeight="1">
      <c r="A15" t="s" s="632">
        <v>260</v>
      </c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489"/>
      <c r="R15" s="489"/>
      <c r="S15" s="489"/>
      <c r="T15" s="489"/>
      <c r="U15" s="489"/>
      <c r="V15" s="416"/>
      <c r="W15" s="416"/>
      <c r="X15" s="416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5"/>
    </row>
    <row r="16" ht="43.5" customHeight="1">
      <c r="A16" s="230"/>
      <c r="B16" s="231">
        <v>2011</v>
      </c>
      <c r="C16" s="11"/>
      <c r="D16" s="11"/>
      <c r="E16" s="11"/>
      <c r="F16" s="11"/>
      <c r="G16" s="11"/>
      <c r="H16" s="11"/>
      <c r="I16" s="12"/>
      <c r="J16" s="13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233">
        <v>2012</v>
      </c>
      <c r="V16" s="11"/>
      <c r="W16" s="11"/>
      <c r="X16" s="11"/>
      <c r="Y16" s="11"/>
      <c r="Z16" s="11"/>
      <c r="AA16" s="11"/>
      <c r="AB16" s="12"/>
      <c r="AC16" s="13"/>
      <c r="AD16" s="11"/>
      <c r="AE16" s="11"/>
      <c r="AF16" s="11"/>
      <c r="AG16" s="11"/>
      <c r="AH16" s="12"/>
      <c r="AI16" t="s" s="31">
        <v>197</v>
      </c>
      <c r="AJ16" s="633"/>
      <c r="AK16" s="230"/>
      <c r="AL16" s="230"/>
      <c r="AM16" s="230"/>
      <c r="AN16" s="230"/>
      <c r="AO16" s="230"/>
      <c r="AP16" t="s" s="28">
        <v>197</v>
      </c>
      <c r="AQ16" s="15"/>
      <c r="AR16" s="233">
        <v>2013</v>
      </c>
      <c r="AS16" s="11"/>
      <c r="AT16" s="11"/>
      <c r="AU16" s="11"/>
      <c r="AV16" s="11"/>
      <c r="AW16" s="11"/>
      <c r="AX16" s="11"/>
      <c r="AY16" s="634"/>
      <c r="AZ16" s="635"/>
      <c r="BA16" t="s" s="28">
        <v>238</v>
      </c>
      <c r="BB16" s="230"/>
      <c r="BC16" s="11"/>
      <c r="BD16" s="11"/>
      <c r="BE16" s="11"/>
      <c r="BF16" s="12"/>
      <c r="BG16" s="636"/>
      <c r="BH16" s="633"/>
      <c r="BI16" s="230"/>
      <c r="BJ16" s="230"/>
      <c r="BK16" s="230"/>
      <c r="BL16" s="637"/>
      <c r="BM16" s="552"/>
      <c r="BN16" t="s" s="550">
        <v>239</v>
      </c>
      <c r="BO16" s="551"/>
      <c r="BP16" s="552"/>
      <c r="BQ16" t="s" s="550">
        <v>261</v>
      </c>
      <c r="BR16" s="638"/>
      <c r="BS16" s="233">
        <v>2014</v>
      </c>
      <c r="BT16" s="11"/>
      <c r="BU16" s="11"/>
      <c r="BV16" s="12"/>
      <c r="BW16" t="s" s="550">
        <v>241</v>
      </c>
      <c r="BX16" s="551"/>
      <c r="BY16" s="635"/>
      <c r="BZ16" s="11"/>
      <c r="CA16" s="11"/>
      <c r="CB16" s="634"/>
      <c r="CC16" s="639"/>
      <c r="CD16" t="s" s="30">
        <v>262</v>
      </c>
      <c r="CE16" s="15"/>
      <c r="CF16" s="13"/>
      <c r="CG16" s="11"/>
      <c r="CH16" s="12"/>
      <c r="CI16" s="16"/>
      <c r="CJ16" s="636"/>
      <c r="CK16" t="s" s="391">
        <v>263</v>
      </c>
      <c r="CL16" s="230"/>
      <c r="CM16" s="230"/>
      <c r="CN16" s="230"/>
      <c r="CO16" s="637"/>
      <c r="CP16" s="552"/>
      <c r="CQ16" t="s" s="550">
        <v>244</v>
      </c>
      <c r="CR16" s="551"/>
      <c r="CS16" s="552"/>
      <c r="CT16" t="s" s="550">
        <v>264</v>
      </c>
      <c r="CU16" s="638"/>
      <c r="CV16" s="640"/>
    </row>
    <row r="17" ht="22.5" customHeight="1">
      <c r="A17" s="128"/>
      <c r="B17" t="s" s="28">
        <v>171</v>
      </c>
      <c r="C17" t="s" s="28">
        <v>172</v>
      </c>
      <c r="D17" t="s" s="28">
        <v>173</v>
      </c>
      <c r="E17" t="s" s="29">
        <v>7</v>
      </c>
      <c r="F17" t="s" s="30">
        <v>174</v>
      </c>
      <c r="G17" t="s" s="28">
        <v>175</v>
      </c>
      <c r="H17" t="s" s="28">
        <v>176</v>
      </c>
      <c r="I17" t="s" s="29">
        <v>11</v>
      </c>
      <c r="J17" t="s" s="31">
        <v>246</v>
      </c>
      <c r="K17" t="s" s="30">
        <v>177</v>
      </c>
      <c r="L17" t="s" s="28">
        <v>178</v>
      </c>
      <c r="M17" t="s" s="28">
        <v>179</v>
      </c>
      <c r="N17" t="s" s="29">
        <v>16</v>
      </c>
      <c r="O17" t="s" s="641">
        <v>247</v>
      </c>
      <c r="P17" t="s" s="642">
        <v>180</v>
      </c>
      <c r="Q17" t="s" s="28">
        <v>181</v>
      </c>
      <c r="R17" t="s" s="28">
        <v>182</v>
      </c>
      <c r="S17" t="s" s="643">
        <v>21</v>
      </c>
      <c r="T17" t="s" s="644">
        <v>248</v>
      </c>
      <c r="U17" t="s" s="30">
        <v>171</v>
      </c>
      <c r="V17" t="s" s="28">
        <v>172</v>
      </c>
      <c r="W17" t="s" s="28">
        <v>173</v>
      </c>
      <c r="X17" t="s" s="29">
        <v>7</v>
      </c>
      <c r="Y17" t="s" s="30">
        <v>174</v>
      </c>
      <c r="Z17" t="s" s="28">
        <v>175</v>
      </c>
      <c r="AA17" t="s" s="28">
        <v>176</v>
      </c>
      <c r="AB17" t="s" s="29">
        <v>11</v>
      </c>
      <c r="AC17" t="s" s="31">
        <v>249</v>
      </c>
      <c r="AD17" t="s" s="30">
        <v>177</v>
      </c>
      <c r="AE17" t="s" s="28">
        <v>178</v>
      </c>
      <c r="AF17" t="s" s="28">
        <v>179</v>
      </c>
      <c r="AG17" t="s" s="29">
        <v>16</v>
      </c>
      <c r="AH17" t="s" s="31">
        <v>247</v>
      </c>
      <c r="AI17" t="s" s="31">
        <v>265</v>
      </c>
      <c r="AJ17" t="s" s="31">
        <v>48</v>
      </c>
      <c r="AK17" t="s" s="30">
        <v>180</v>
      </c>
      <c r="AL17" t="s" s="28">
        <v>181</v>
      </c>
      <c r="AM17" t="s" s="28">
        <v>182</v>
      </c>
      <c r="AN17" t="s" s="29">
        <v>21</v>
      </c>
      <c r="AO17" t="s" s="31">
        <v>248</v>
      </c>
      <c r="AP17" t="s" s="30">
        <v>265</v>
      </c>
      <c r="AQ17" t="s" s="29">
        <v>48</v>
      </c>
      <c r="AR17" t="s" s="30">
        <v>171</v>
      </c>
      <c r="AS17" t="s" s="28">
        <v>172</v>
      </c>
      <c r="AT17" t="s" s="28">
        <v>173</v>
      </c>
      <c r="AU17" t="s" s="29">
        <v>7</v>
      </c>
      <c r="AV17" t="s" s="30">
        <v>174</v>
      </c>
      <c r="AW17" t="s" s="28">
        <v>175</v>
      </c>
      <c r="AX17" t="s" s="28">
        <v>176</v>
      </c>
      <c r="AY17" t="s" s="547">
        <v>11</v>
      </c>
      <c r="AZ17" t="s" s="645">
        <v>250</v>
      </c>
      <c r="BA17" t="s" s="30">
        <v>266</v>
      </c>
      <c r="BB17" t="s" s="29">
        <v>48</v>
      </c>
      <c r="BC17" t="s" s="30">
        <v>177</v>
      </c>
      <c r="BD17" t="s" s="28">
        <v>178</v>
      </c>
      <c r="BE17" t="s" s="28">
        <v>179</v>
      </c>
      <c r="BF17" t="s" s="29">
        <v>16</v>
      </c>
      <c r="BG17" t="s" s="31">
        <v>247</v>
      </c>
      <c r="BH17" t="s" s="30">
        <v>266</v>
      </c>
      <c r="BI17" t="s" s="29">
        <v>48</v>
      </c>
      <c r="BJ17" t="s" s="30">
        <v>180</v>
      </c>
      <c r="BK17" t="s" s="28">
        <v>181</v>
      </c>
      <c r="BL17" t="s" s="547">
        <v>182</v>
      </c>
      <c r="BM17" t="s" s="645">
        <v>21</v>
      </c>
      <c r="BN17" t="s" s="566">
        <v>267</v>
      </c>
      <c r="BO17" t="s" s="565">
        <v>48</v>
      </c>
      <c r="BP17" t="s" s="645">
        <v>248</v>
      </c>
      <c r="BQ17" t="s" s="560">
        <v>265</v>
      </c>
      <c r="BR17" t="s" s="31">
        <v>48</v>
      </c>
      <c r="BS17" t="s" s="30">
        <v>171</v>
      </c>
      <c r="BT17" t="s" s="28">
        <v>172</v>
      </c>
      <c r="BU17" t="s" s="28">
        <v>173</v>
      </c>
      <c r="BV17" t="s" s="29">
        <v>7</v>
      </c>
      <c r="BW17" t="s" s="561">
        <v>267</v>
      </c>
      <c r="BX17" t="s" s="565">
        <v>48</v>
      </c>
      <c r="BY17" t="s" s="556">
        <v>174</v>
      </c>
      <c r="BZ17" t="s" s="28">
        <v>175</v>
      </c>
      <c r="CA17" t="s" s="28">
        <v>176</v>
      </c>
      <c r="CB17" t="s" s="547">
        <v>11</v>
      </c>
      <c r="CC17" t="s" s="645">
        <v>251</v>
      </c>
      <c r="CD17" t="s" s="30">
        <v>266</v>
      </c>
      <c r="CE17" t="s" s="29">
        <v>48</v>
      </c>
      <c r="CF17" t="s" s="30">
        <v>177</v>
      </c>
      <c r="CG17" t="s" s="28">
        <v>178</v>
      </c>
      <c r="CH17" t="s" s="29">
        <v>179</v>
      </c>
      <c r="CI17" t="s" s="31">
        <v>16</v>
      </c>
      <c r="CJ17" t="s" s="31">
        <v>247</v>
      </c>
      <c r="CK17" t="s" s="30">
        <v>266</v>
      </c>
      <c r="CL17" t="s" s="29">
        <v>48</v>
      </c>
      <c r="CM17" t="s" s="30">
        <v>180</v>
      </c>
      <c r="CN17" t="s" s="28">
        <v>181</v>
      </c>
      <c r="CO17" t="s" s="547">
        <v>182</v>
      </c>
      <c r="CP17" t="s" s="645">
        <v>21</v>
      </c>
      <c r="CQ17" t="s" s="566">
        <v>267</v>
      </c>
      <c r="CR17" t="s" s="646">
        <v>48</v>
      </c>
      <c r="CS17" t="s" s="645">
        <v>248</v>
      </c>
      <c r="CT17" t="s" s="560">
        <v>265</v>
      </c>
      <c r="CU17" t="s" s="31">
        <v>48</v>
      </c>
      <c r="CV17" s="640"/>
    </row>
    <row r="18" ht="17" customHeight="1">
      <c r="A18" t="s" s="180">
        <v>62</v>
      </c>
      <c r="B18" s="494">
        <f>SUMPRODUCT(B5:B13,B19:B27)/B4</f>
        <v>3.385693701035206</v>
      </c>
      <c r="C18" s="494">
        <f>SUMPRODUCT(C5:C13,C19:C27)/C4</f>
        <v>3.039466015159643</v>
      </c>
      <c r="D18" s="494">
        <f>SUMPRODUCT(D5:D13,D19:D27)/D4</f>
        <v>3.179749230656685</v>
      </c>
      <c r="E18" s="647">
        <f>SUMPRODUCT(E5:E13,E19:E27)/E4</f>
        <v>3.200762811870069</v>
      </c>
      <c r="F18" s="498">
        <f>SUMPRODUCT(F5:F13,F19:F27)/F4</f>
        <v>3.078628059545502</v>
      </c>
      <c r="G18" s="494">
        <f>SUMPRODUCT(G5:G13,G19:G27)/G4</f>
        <v>3.025762062395241</v>
      </c>
      <c r="H18" s="494">
        <f>SUMPRODUCT(H5:H13,H19:H27)/H4</f>
        <v>2.85930187599662</v>
      </c>
      <c r="I18" s="647">
        <f>SUMPRODUCT(I5:I13,I19:I27)/I4</f>
        <v>2.988582786569471</v>
      </c>
      <c r="J18" s="648">
        <f>AVERAGE(E18,I18)</f>
        <v>3.09467279921977</v>
      </c>
      <c r="K18" s="498">
        <f>SUMPRODUCT(K5:K13,K19:K27)/K4</f>
        <v>3.158042049998051</v>
      </c>
      <c r="L18" s="494">
        <f>SUMPRODUCT(L5:L13,L19:L27)/L4</f>
        <v>3.173298179233528</v>
      </c>
      <c r="M18" s="494">
        <f>SUMPRODUCT(M5:M13,M19:M27)/M4</f>
        <v>2.503003483410619</v>
      </c>
      <c r="N18" s="647">
        <f>SUMPRODUCT(N5:N13,N19:N27)/N4</f>
        <v>2.936169175668749</v>
      </c>
      <c r="O18" s="649">
        <f>AVERAGE(J18,N18)</f>
        <v>3.015420987444259</v>
      </c>
      <c r="P18" s="650">
        <f>SUMPRODUCT(P5:P13,P19:P27)/P4</f>
        <v>3.066944416312356</v>
      </c>
      <c r="Q18" s="494">
        <f>SUMPRODUCT(Q5:Q13,Q19:Q27)/Q4</f>
        <v>3.150910518290929</v>
      </c>
      <c r="R18" s="494">
        <f>SUMPRODUCT(R5:R13,R19:R27)/R4</f>
        <v>3.184527984433748</v>
      </c>
      <c r="S18" s="651">
        <f>SUMPRODUCT(S5:S13,S19:S27)/S4</f>
        <v>3.13371269014067</v>
      </c>
      <c r="T18" s="650">
        <f>AVERAGE(N18,S18,I18,E18)</f>
        <v>3.06480686606224</v>
      </c>
      <c r="U18" s="494">
        <f>SUMPRODUCT(U5:U13,U19:U27)/U4</f>
        <v>3.108891984188374</v>
      </c>
      <c r="V18" s="494">
        <f>SUMPRODUCT(V5:V13,V19:V27)/V4</f>
        <v>3.095124399136596</v>
      </c>
      <c r="W18" s="494">
        <f>SUMPRODUCT(W5:W13,W19:W27)/W4</f>
        <v>3.033777786796531</v>
      </c>
      <c r="X18" s="494">
        <f>SUMPRODUCT(X5:X13,X19:X27)/X4</f>
        <v>3.080035245014789</v>
      </c>
      <c r="Y18" s="494">
        <f>SUMPRODUCT(Y5:Y13,Y19:Y27)/Y4</f>
        <v>2.974795882801063</v>
      </c>
      <c r="Z18" s="494">
        <f>SUMPRODUCT(Z5:Z13,Z19:Z27)/Z4</f>
        <v>2.915237571366532</v>
      </c>
      <c r="AA18" s="494">
        <f>SUMPRODUCT(AA5:AA13,AA19:AA27)/AA4</f>
        <v>2.789156655723172</v>
      </c>
      <c r="AB18" s="647">
        <f>SUMPRODUCT(AB5:AB13,AB19:AB27)/AB4</f>
        <v>2.895044396977372</v>
      </c>
      <c r="AC18" s="498">
        <f>AVERAGE(X18,AB18)</f>
        <v>2.98753982099608</v>
      </c>
      <c r="AD18" s="494">
        <f>SUMPRODUCT(AD5:AD13,AD19:AD27)/AD4</f>
        <v>2.990826095309263</v>
      </c>
      <c r="AE18" s="494">
        <f>SUMPRODUCT(AE5:AE13,AE19:AE27)/AE4</f>
        <v>2.975060037587964</v>
      </c>
      <c r="AF18" s="494">
        <f>SUMPRODUCT(AF5:AF13,AF19:AF27)/AF4</f>
        <v>2.948916592747944</v>
      </c>
      <c r="AG18" s="494">
        <f>SUMPRODUCT(AG5:AG13,AG19:AG27)/AG4</f>
        <v>2.970945388521973</v>
      </c>
      <c r="AH18" s="647">
        <f>AVERAGE(AC18,AG18)</f>
        <v>2.979242604759026</v>
      </c>
      <c r="AI18" s="652">
        <f>AH18-O18</f>
        <v>-0.03617838268523332</v>
      </c>
      <c r="AJ18" s="653">
        <f>AH18/O18-1</f>
        <v>-0.01199778831409426</v>
      </c>
      <c r="AK18" s="494">
        <f>SUMPRODUCT(AK5:AK13,AK19:AK27)/AK4</f>
        <v>3.020734762506954</v>
      </c>
      <c r="AL18" s="494">
        <f>SUMPRODUCT(AL5:AL13,AL19:AL27)/AL4</f>
        <v>3.065113194121122</v>
      </c>
      <c r="AM18" s="494">
        <f>SUMPRODUCT(AM5:AM13,AM19:AM27)/AM4</f>
        <v>3.128760019755745</v>
      </c>
      <c r="AN18" s="647">
        <f>SUMPRODUCT(AN5:AN13,AN19:AN27)/AN4</f>
        <v>3.071634119937057</v>
      </c>
      <c r="AO18" s="648">
        <f>SUMPRODUCT(AO5:AO13,AO19:AO27)/AO4</f>
        <v>3.006350611998192</v>
      </c>
      <c r="AP18" s="498">
        <f>AO18-T18</f>
        <v>-0.0584562540640472</v>
      </c>
      <c r="AQ18" s="413">
        <f>AO18/T18-1</f>
        <v>-0.01907338916241519</v>
      </c>
      <c r="AR18" s="494">
        <f>SUMPRODUCT(AR5:AR13,AR19:AR27)/AR4</f>
        <v>3.171380657924038</v>
      </c>
      <c r="AS18" s="494">
        <f>SUMPRODUCT(AS5:AS13,AS19:AS27)/AS4</f>
        <v>3.101764393280347</v>
      </c>
      <c r="AT18" s="494">
        <f>SUMPRODUCT(AT5:AT13,AT19:AT27)/AT4</f>
        <v>3.119765492979616</v>
      </c>
      <c r="AU18" s="494">
        <f>SUMPRODUCT(AU5:AU13,AU19:AU27)/AU4</f>
        <v>3.131068545894766</v>
      </c>
      <c r="AV18" s="494">
        <f>SUMPRODUCT(AV5:AV13,AV19:AV27)/AV4</f>
        <v>3.098258912153547</v>
      </c>
      <c r="AW18" s="494">
        <f>SUMPRODUCT(AW5:AW13,AW19:AW27)/AW4</f>
        <v>2.953521295135594</v>
      </c>
      <c r="AX18" s="494">
        <f>SUMPRODUCT(AX5:AX13,AX19:AX27)/AX4</f>
        <v>2.887584834996034</v>
      </c>
      <c r="AY18" s="494">
        <f>SUMPRODUCT(AY5:AY13,AY19:AY27)/AY4</f>
        <v>2.980184608342398</v>
      </c>
      <c r="AZ18" s="494">
        <f>SUMPRODUCT(AZ5:AZ13,AZ19:AZ27)/AZ4</f>
        <v>3.056007395090721</v>
      </c>
      <c r="BA18" s="494">
        <f>AZ18-AC18</f>
        <v>0.06846757409464121</v>
      </c>
      <c r="BB18" s="455">
        <f>AZ18/AC18-1</f>
        <v>0.0229177109585148</v>
      </c>
      <c r="BC18" s="494">
        <v>3.316090623025296</v>
      </c>
      <c r="BD18" s="494">
        <v>3.265633467801576</v>
      </c>
      <c r="BE18" s="494">
        <f>SUMPRODUCT(BE5:BE13,BE19:BE27)/BE4</f>
        <v>3.384828544599715</v>
      </c>
      <c r="BF18" s="494">
        <f>SUMPRODUCT(BF5:BF13,BF19:BF27)/BF4</f>
        <v>3.322284921886232</v>
      </c>
      <c r="BG18" s="494">
        <f>SUMPRODUCT(BG5:BG13,BG19:BG27)/BG4</f>
        <v>3.139010707669855</v>
      </c>
      <c r="BH18" s="654">
        <f>BG18-AH18</f>
        <v>0.1597681029108293</v>
      </c>
      <c r="BI18" s="455">
        <f>BG18/AH18-1</f>
        <v>0.0536270871850506</v>
      </c>
      <c r="BJ18" s="494">
        <v>3.54595555270191</v>
      </c>
      <c r="BK18" s="494">
        <v>3.433878470439422</v>
      </c>
      <c r="BL18" s="655">
        <f>SUMPRODUCT(BL5:BL13,BL19:BL27)/BL4</f>
        <v>3.438959446294301</v>
      </c>
      <c r="BM18" s="656">
        <f>SUMPRODUCT(BM5:BM13,BM19:BM27)/BM4</f>
        <v>3.470497687641602</v>
      </c>
      <c r="BN18" s="657">
        <f>BM18-AN18</f>
        <v>0.3988635677045451</v>
      </c>
      <c r="BO18" s="573">
        <f>BM18/AN18-1</f>
        <v>0.1298538667465767</v>
      </c>
      <c r="BP18" s="658">
        <f>SUMPRODUCT(BP5:BP13,BP19:BP27)/BP4</f>
        <v>3.226168874122795</v>
      </c>
      <c r="BQ18" s="659">
        <f>BP18-AO18</f>
        <v>0.2198182621246021</v>
      </c>
      <c r="BR18" s="575">
        <f>BP18/AO18-1</f>
        <v>0.07311797274985787</v>
      </c>
      <c r="BS18" s="494">
        <f>SUMPRODUCT(BS5:BS13,BS19:BS27)/BS4</f>
        <v>3.368450146493975</v>
      </c>
      <c r="BT18" s="494">
        <v>3.344082059711948</v>
      </c>
      <c r="BU18" s="494">
        <f>SUMPRODUCT(BU5:BU13,BU19:BU27)/BU4</f>
        <v>3.353888258129333</v>
      </c>
      <c r="BV18" s="494">
        <f>SUMPRODUCT(BV5:BV13,BV19:BV27)/BV4</f>
        <v>3.355241790291357</v>
      </c>
      <c r="BW18" s="660">
        <f>BV18-AU18</f>
        <v>0.2241732443965914</v>
      </c>
      <c r="BX18" s="576">
        <f>BV18/AU18-1</f>
        <v>0.07159640266915002</v>
      </c>
      <c r="BY18" s="657">
        <f>SUMPRODUCT(BY5:BY13,BY19:BY27)/BY4</f>
        <v>3.294657028556088</v>
      </c>
      <c r="BZ18" s="494">
        <f>SUMPRODUCT(BZ5:BZ13,BZ19:BZ27)/BZ4</f>
        <v>3.214387891394201</v>
      </c>
      <c r="CA18" s="494">
        <f>SUMPRODUCT(CA5:CA13,CA19:CA27)/CA4</f>
        <v>3.207333674542816</v>
      </c>
      <c r="CB18" s="494">
        <f>SUMPRODUCT(CB5:CB13,CB19:CB27)/CB4</f>
        <v>3.239895525358657</v>
      </c>
      <c r="CC18" s="647">
        <f>SUMPRODUCT(CC5:CC13,CC19:CC27)/CC4</f>
        <v>3.297633920336742</v>
      </c>
      <c r="CD18" s="661">
        <f>CC18-AZ18</f>
        <v>0.241626525246021</v>
      </c>
      <c r="CE18" s="662">
        <f>CC18/AZ18-1</f>
        <v>0.07906608002133053</v>
      </c>
      <c r="CF18" s="498">
        <f>SUMPRODUCT(CF5:CF13,CF19:CF27)/CF4</f>
        <v>3.406419802704568</v>
      </c>
      <c r="CG18" s="494">
        <f>SUMPRODUCT(CG5:CG13,CG19:CG27)/CG4</f>
        <v>3.317059693351115</v>
      </c>
      <c r="CH18" s="647">
        <f>SUMPRODUCT(CH5:CH13,CH19:CH27)/CH4</f>
        <v>3.562936015589254</v>
      </c>
      <c r="CI18" s="648">
        <f>SUMPRODUCT(CI5:CI13,CI19:CI27)/CI4</f>
        <v>3.429060985283087</v>
      </c>
      <c r="CJ18" s="648">
        <f>SUMPRODUCT(CJ5:CJ13,CJ19:CJ27)/CJ4</f>
        <v>3.340822905123696</v>
      </c>
      <c r="CK18" s="652">
        <f>CJ18-BG18</f>
        <v>0.2018121974538407</v>
      </c>
      <c r="CL18" s="663">
        <f>CJ18/BG18-1</f>
        <v>0.06429165627270184</v>
      </c>
      <c r="CM18" s="498">
        <f>SUMPRODUCT(CM5:CM13,CM19:CM27)/CM4</f>
        <v>3.724352220957384</v>
      </c>
      <c r="CN18" s="494">
        <f>SUMPRODUCT(CN5:CN13,CN19:CN27)/CN4</f>
        <v>3.826451519602989</v>
      </c>
      <c r="CO18" s="655">
        <f>SUMPRODUCT(CO5:CO13,CO19:CO27)/CO4</f>
        <v>3.816061870176892</v>
      </c>
      <c r="CP18" s="656">
        <f>SUMPRODUCT(CP5:CP13,CP19:CP27)/CP4</f>
        <v>3.78810373837196</v>
      </c>
      <c r="CQ18" s="658">
        <f>CP18-BO18</f>
        <v>3.658249871625383</v>
      </c>
      <c r="CR18" s="444">
        <f>CP18/BM18-1</f>
        <v>0.09151599549002709</v>
      </c>
      <c r="CS18" s="648">
        <f>SUMPRODUCT(CS5:CS13,CS19:CS27)/CS4</f>
        <v>3.455403415460924</v>
      </c>
      <c r="CT18" s="659">
        <f>CS18-BP18</f>
        <v>0.2292345413381294</v>
      </c>
      <c r="CU18" s="575">
        <v>0.07105472474699859</v>
      </c>
      <c r="CV18" s="25"/>
    </row>
    <row r="19" ht="17" customHeight="1">
      <c r="A19" t="s" s="664">
        <v>217</v>
      </c>
      <c r="B19" s="665">
        <v>3.107552322660343</v>
      </c>
      <c r="C19" s="511">
        <v>2.582558857705151</v>
      </c>
      <c r="D19" s="511">
        <v>2.829826196088411</v>
      </c>
      <c r="E19" s="666">
        <f>AVERAGE(B19,D19,C19)</f>
        <v>2.839979125484636</v>
      </c>
      <c r="F19" s="667">
        <v>2.696137990887394</v>
      </c>
      <c r="G19" s="511">
        <v>2.653906881928283</v>
      </c>
      <c r="H19" s="511">
        <v>2.470012525238157</v>
      </c>
      <c r="I19" s="666">
        <f>AVERAGE(F19,H19,G19)</f>
        <v>2.606685799351278</v>
      </c>
      <c r="J19" s="668">
        <f>AVERAGE(E19,I19)</f>
        <v>2.723332462417957</v>
      </c>
      <c r="K19" s="667">
        <v>2.9</v>
      </c>
      <c r="L19" s="511">
        <v>2.9</v>
      </c>
      <c r="M19" s="511">
        <v>1.89</v>
      </c>
      <c r="N19" s="666">
        <f>AVERAGE(K19,M19,L19)</f>
        <v>2.563333333333333</v>
      </c>
      <c r="O19" s="669">
        <f>AVERAGE(I19,N19,E19)</f>
        <v>2.669999419389749</v>
      </c>
      <c r="P19" s="670">
        <v>2.67</v>
      </c>
      <c r="Q19" s="511">
        <v>2.79</v>
      </c>
      <c r="R19" s="511">
        <v>2.85</v>
      </c>
      <c r="S19" s="671">
        <f>AVERAGE(P19,R19,Q19)</f>
        <v>2.77</v>
      </c>
      <c r="T19" s="672">
        <f>AVERAGE(N19,S19,I19,E19)</f>
        <v>2.694999564542312</v>
      </c>
      <c r="U19" s="667">
        <v>2.75</v>
      </c>
      <c r="V19" s="511">
        <v>2.72</v>
      </c>
      <c r="W19" s="511">
        <v>2.72</v>
      </c>
      <c r="X19" s="666">
        <f>AVERAGE(U19,W19,V19)</f>
        <v>2.73</v>
      </c>
      <c r="Y19" s="667">
        <v>2.59</v>
      </c>
      <c r="Z19" s="511">
        <v>2.51</v>
      </c>
      <c r="AA19" s="511">
        <v>2.38</v>
      </c>
      <c r="AB19" s="666">
        <f>AVERAGE(Y19,AA19,Z19)</f>
        <v>2.493333333333333</v>
      </c>
      <c r="AC19" s="668">
        <f>AVERAGE(X19,AB19)</f>
        <v>2.611666666666667</v>
      </c>
      <c r="AD19" s="667">
        <v>2.58</v>
      </c>
      <c r="AE19" s="511">
        <v>2.53</v>
      </c>
      <c r="AF19" s="511">
        <v>2.43</v>
      </c>
      <c r="AG19" s="511">
        <f>AVERAGE(AD19,AF19,AE19)</f>
        <v>2.513333333333333</v>
      </c>
      <c r="AH19" s="666">
        <f>AVERAGE(AB19,AG19,X19)</f>
        <v>2.578888888888889</v>
      </c>
      <c r="AI19" s="652">
        <f>AH19-O19</f>
        <v>-0.09111053050086015</v>
      </c>
      <c r="AJ19" s="653">
        <f>AH19/O19-1</f>
        <v>-0.03412380161553896</v>
      </c>
      <c r="AK19" s="511">
        <v>2.52</v>
      </c>
      <c r="AL19" s="511">
        <v>2.57</v>
      </c>
      <c r="AM19" s="511">
        <v>2.68</v>
      </c>
      <c r="AN19" s="666">
        <f>AVERAGE(AK19,AM19,AL19)</f>
        <v>2.59</v>
      </c>
      <c r="AO19" s="668">
        <f>AVERAGE(X19,AB19,AG19,AN19)</f>
        <v>2.581666666666667</v>
      </c>
      <c r="AP19" s="667">
        <f>AO19-T19</f>
        <v>-0.1133328978756452</v>
      </c>
      <c r="AQ19" s="673">
        <f>AO19/T19-1</f>
        <v>-0.04205303012540273</v>
      </c>
      <c r="AR19" s="667">
        <v>2.686</v>
      </c>
      <c r="AS19" s="511">
        <v>2.6</v>
      </c>
      <c r="AT19" s="511">
        <v>2.62</v>
      </c>
      <c r="AU19" s="666">
        <f>AVERAGE(AR19,AT19,AS19)</f>
        <v>2.635333333333334</v>
      </c>
      <c r="AV19" s="667">
        <v>2.581</v>
      </c>
      <c r="AW19" s="511">
        <v>2.418</v>
      </c>
      <c r="AX19" s="511">
        <v>2.329</v>
      </c>
      <c r="AY19" s="666">
        <f>AVERAGE(AV19,AX19,AW19)</f>
        <v>2.442666666666667</v>
      </c>
      <c r="AZ19" s="668">
        <f>AVERAGE(AU19,AY19)</f>
        <v>2.539</v>
      </c>
      <c r="BA19" s="668">
        <f>AZ19-AC19</f>
        <v>-0.07266666666666666</v>
      </c>
      <c r="BB19" s="195">
        <f>AZ19/AC19-1</f>
        <v>-0.02782386726228459</v>
      </c>
      <c r="BC19" s="667">
        <v>2.73</v>
      </c>
      <c r="BD19" s="511">
        <v>2.68</v>
      </c>
      <c r="BE19" s="511">
        <v>2.76</v>
      </c>
      <c r="BF19" s="666">
        <f>AVERAGE(BC19,BE19,BD19)</f>
        <v>2.723333333333333</v>
      </c>
      <c r="BG19" s="668">
        <v>2.6</v>
      </c>
      <c r="BH19" s="667">
        <f>BG19-AH19</f>
        <v>0.0211111111111113</v>
      </c>
      <c r="BI19" s="314">
        <f>BG19/AH19-1</f>
        <v>0.008186126669539107</v>
      </c>
      <c r="BJ19" s="511">
        <v>2.85</v>
      </c>
      <c r="BK19" s="511">
        <v>2.9</v>
      </c>
      <c r="BL19" s="674">
        <v>2.87</v>
      </c>
      <c r="BM19" s="675">
        <f>AVERAGE(BJ19,BL19,BK19)</f>
        <v>2.873333333333334</v>
      </c>
      <c r="BN19" s="676">
        <f>BM19-AN19</f>
        <v>0.2833333333333337</v>
      </c>
      <c r="BO19" s="591">
        <f>BM19/AN19-1</f>
        <v>0.1093951093951095</v>
      </c>
      <c r="BP19" s="676">
        <f>AVERAGE(AU19,AY19,BF19,BM19)</f>
        <v>2.668666666666667</v>
      </c>
      <c r="BQ19" s="668">
        <f>BP19-AO19</f>
        <v>0.08700000000000019</v>
      </c>
      <c r="BR19" s="677">
        <f>BP19/AO19-1</f>
        <v>0.03369916074887036</v>
      </c>
      <c r="BS19" s="667">
        <v>2.73</v>
      </c>
      <c r="BT19" s="511">
        <v>2.74</v>
      </c>
      <c r="BU19" s="511">
        <v>2.76</v>
      </c>
      <c r="BV19" s="666">
        <f>AVERAGE(BS19,BU19,BT19)</f>
        <v>2.743333333333334</v>
      </c>
      <c r="BW19" s="668">
        <f>BV19-AU19</f>
        <v>0.1080000000000001</v>
      </c>
      <c r="BX19" s="594">
        <f>BV19/AU19-1</f>
        <v>0.04098153301290153</v>
      </c>
      <c r="BY19" s="678">
        <v>2.6447444162904</v>
      </c>
      <c r="BZ19" s="511">
        <v>2.572225815449933</v>
      </c>
      <c r="CA19" s="511">
        <v>2.623824594094284</v>
      </c>
      <c r="CB19" s="666">
        <f>AVERAGE(BY19,CA19,BZ19)</f>
        <v>2.613598275278206</v>
      </c>
      <c r="CC19" s="668">
        <f>AVERAGE(BV19,CB19)</f>
        <v>2.67846580430577</v>
      </c>
      <c r="CD19" s="661">
        <f>CC19-AZ19</f>
        <v>0.1394658043057695</v>
      </c>
      <c r="CE19" s="662">
        <f>CC19/AZ19-1</f>
        <v>0.05492942272775481</v>
      </c>
      <c r="CF19" s="667">
        <v>2.750040014936194</v>
      </c>
      <c r="CG19" s="511">
        <v>2.64</v>
      </c>
      <c r="CH19" s="666">
        <v>2.831992226493453</v>
      </c>
      <c r="CI19" s="668">
        <f>AVERAGE(CF19,CH19,CG19)</f>
        <v>2.740677413809883</v>
      </c>
      <c r="CJ19" s="668">
        <f>AVERAGE(BV19,CB19,CI19)</f>
        <v>2.699203007473807</v>
      </c>
      <c r="CK19" s="652">
        <f>CJ19-BG19</f>
        <v>0.09920300747380706</v>
      </c>
      <c r="CL19" s="663">
        <f>CJ19/BG19-1</f>
        <v>0.03815500287454121</v>
      </c>
      <c r="CM19" s="667">
        <v>3.038984027115359</v>
      </c>
      <c r="CN19" s="511">
        <v>3.172469599657739</v>
      </c>
      <c r="CO19" s="674">
        <v>3.200205696837694</v>
      </c>
      <c r="CP19" s="675">
        <f>AVERAGE(CM19,CO19,CN19)</f>
        <v>3.13721977453693</v>
      </c>
      <c r="CQ19" s="676">
        <f>CP19-BO19</f>
        <v>3.027824665141821</v>
      </c>
      <c r="CR19" s="444">
        <f>CP19/BM19-1</f>
        <v>0.09183982872514962</v>
      </c>
      <c r="CS19" s="668">
        <f>AVERAGE(BV19,CB19,CI19,CP19)</f>
        <v>2.808707199239588</v>
      </c>
      <c r="CT19" s="668">
        <f>CS19-BP19</f>
        <v>0.1400405325729213</v>
      </c>
      <c r="CU19" s="593">
        <f>CS19/BP19-1</f>
        <v>0.052475842832721</v>
      </c>
      <c r="CV19" s="25"/>
    </row>
    <row r="20" ht="17" customHeight="1">
      <c r="A20" t="s" s="664">
        <v>252</v>
      </c>
      <c r="B20" s="665">
        <v>4.145501201636427</v>
      </c>
      <c r="C20" s="511">
        <v>4.205260942962216</v>
      </c>
      <c r="D20" s="511">
        <v>4.180660495955169</v>
      </c>
      <c r="E20" s="666">
        <f>AVERAGE(B20,D20,C20)</f>
        <v>4.177140880184604</v>
      </c>
      <c r="F20" s="667">
        <v>4.13646726419574</v>
      </c>
      <c r="G20" s="511">
        <v>4.111424880090207</v>
      </c>
      <c r="H20" s="511">
        <v>4.001418451413916</v>
      </c>
      <c r="I20" s="666">
        <f>AVERAGE(F20,H20,G20)</f>
        <v>4.083103531899955</v>
      </c>
      <c r="J20" s="668">
        <f>AVERAGE(E20,I20)</f>
        <v>4.130122206042279</v>
      </c>
      <c r="K20" s="667">
        <v>4.03</v>
      </c>
      <c r="L20" s="511">
        <v>4.04</v>
      </c>
      <c r="M20" s="511">
        <v>4.07</v>
      </c>
      <c r="N20" s="666">
        <f>AVERAGE(K20,M20,L20)</f>
        <v>4.046666666666667</v>
      </c>
      <c r="O20" s="669">
        <f>AVERAGE(I20,N20,E20)</f>
        <v>4.102303692917075</v>
      </c>
      <c r="P20" s="670">
        <v>4.16</v>
      </c>
      <c r="Q20" s="511">
        <v>4.18</v>
      </c>
      <c r="R20" s="511">
        <v>4.15</v>
      </c>
      <c r="S20" s="671">
        <f>AVERAGE(P20,R20,Q20)</f>
        <v>4.163333333333333</v>
      </c>
      <c r="T20" s="672">
        <f>AVERAGE(N20,S20,I20,E20)</f>
        <v>4.11756110302114</v>
      </c>
      <c r="U20" s="667">
        <v>4.15</v>
      </c>
      <c r="V20" s="511">
        <v>4.15</v>
      </c>
      <c r="W20" s="511">
        <v>4.16</v>
      </c>
      <c r="X20" s="666">
        <f>AVERAGE(U20,W20,V20)</f>
        <v>4.153333333333333</v>
      </c>
      <c r="Y20" s="667">
        <v>4.11</v>
      </c>
      <c r="Z20" s="511">
        <v>4.11</v>
      </c>
      <c r="AA20" s="511">
        <v>4.1</v>
      </c>
      <c r="AB20" s="666">
        <f>AVERAGE(Y20,AA20,Z20)</f>
        <v>4.106666666666666</v>
      </c>
      <c r="AC20" s="668">
        <f>AVERAGE(X20,AB20)</f>
        <v>4.13</v>
      </c>
      <c r="AD20" s="667">
        <v>4.52</v>
      </c>
      <c r="AE20" s="511">
        <v>4.51</v>
      </c>
      <c r="AF20" s="511">
        <v>4.49</v>
      </c>
      <c r="AG20" s="511">
        <f>AVERAGE(AD20,AF20,AE20)</f>
        <v>4.506666666666667</v>
      </c>
      <c r="AH20" s="666">
        <f>AVERAGE(AB20,AG20,X20)</f>
        <v>4.255555555555556</v>
      </c>
      <c r="AI20" s="652">
        <f>AH20-O20</f>
        <v>0.1532518626384807</v>
      </c>
      <c r="AJ20" s="653">
        <f>AH20/O20-1</f>
        <v>0.03735751278070443</v>
      </c>
      <c r="AK20" s="511">
        <v>4.61</v>
      </c>
      <c r="AL20" s="511">
        <v>4.63</v>
      </c>
      <c r="AM20" s="511">
        <v>4.65</v>
      </c>
      <c r="AN20" s="666">
        <f>AVERAGE(AK20,AM20,AL20)</f>
        <v>4.63</v>
      </c>
      <c r="AO20" s="668">
        <f>AVERAGE(X20,AB20,AG20,AN20)</f>
        <v>4.349166666666666</v>
      </c>
      <c r="AP20" s="667">
        <f>AO20-T20</f>
        <v>0.2316055636455259</v>
      </c>
      <c r="AQ20" s="673">
        <f>AO20/T20-1</f>
        <v>0.05624823963768066</v>
      </c>
      <c r="AR20" s="667">
        <v>4.6153</v>
      </c>
      <c r="AS20" s="511">
        <v>4.6</v>
      </c>
      <c r="AT20" s="511">
        <v>4.631771563720205</v>
      </c>
      <c r="AU20" s="666">
        <f>AVERAGE(AR20,AT20,AS20)</f>
        <v>4.615690521240068</v>
      </c>
      <c r="AV20" s="667">
        <v>4.639</v>
      </c>
      <c r="AW20" s="511">
        <v>4.53</v>
      </c>
      <c r="AX20" s="511">
        <v>4.47</v>
      </c>
      <c r="AY20" s="666">
        <f>AVERAGE(AV20,AX20,AW20)</f>
        <v>4.546333333333333</v>
      </c>
      <c r="AZ20" s="668">
        <f>AVERAGE(AU20,AY20)</f>
        <v>4.581011927286701</v>
      </c>
      <c r="BA20" s="668">
        <f>AZ20-AC20</f>
        <v>0.451011927286701</v>
      </c>
      <c r="BB20" s="195">
        <f>AZ20/AC20-1</f>
        <v>0.1092038564858839</v>
      </c>
      <c r="BC20" s="667">
        <v>5.12</v>
      </c>
      <c r="BD20" s="511">
        <v>5.08</v>
      </c>
      <c r="BE20" s="511">
        <v>5.22</v>
      </c>
      <c r="BF20" s="666">
        <f>AVERAGE(BC20,BE20,BD20)</f>
        <v>5.14</v>
      </c>
      <c r="BG20" s="668">
        <v>4.74</v>
      </c>
      <c r="BH20" s="667">
        <f>BG20-AH20</f>
        <v>0.4844444444444447</v>
      </c>
      <c r="BI20" s="314">
        <f>BG20/AH20-1</f>
        <v>0.1138381201044387</v>
      </c>
      <c r="BJ20" s="511">
        <v>5.34</v>
      </c>
      <c r="BK20" s="511">
        <v>5.33</v>
      </c>
      <c r="BL20" s="674">
        <v>5.31</v>
      </c>
      <c r="BM20" s="675">
        <f>AVERAGE(BJ20,BL20,BK20)</f>
        <v>5.326666666666666</v>
      </c>
      <c r="BN20" s="676">
        <f>BM20-AN20</f>
        <v>0.6966666666666663</v>
      </c>
      <c r="BO20" s="591">
        <f>BM20/AN20-1</f>
        <v>0.150467962562995</v>
      </c>
      <c r="BP20" s="676">
        <f>AVERAGE(AU20,AY20,BF20,BM20)</f>
        <v>4.907172630310017</v>
      </c>
      <c r="BQ20" s="668">
        <f>BP20-AO20</f>
        <v>0.5580059636433505</v>
      </c>
      <c r="BR20" s="677">
        <f>BP20/AO20-1</f>
        <v>0.1283018119126309</v>
      </c>
      <c r="BS20" s="667">
        <v>5.31</v>
      </c>
      <c r="BT20" s="511">
        <v>5.26</v>
      </c>
      <c r="BU20" s="511">
        <v>5.18</v>
      </c>
      <c r="BV20" s="666">
        <f>AVERAGE(BS20,BU20,BT20)</f>
        <v>5.249999999999999</v>
      </c>
      <c r="BW20" s="668">
        <f>BV20-AU20</f>
        <v>0.6343094787599313</v>
      </c>
      <c r="BX20" s="594">
        <f>BV20/AU20-1</f>
        <v>0.137424611949398</v>
      </c>
      <c r="BY20" s="678">
        <v>5.221323600961616</v>
      </c>
      <c r="BZ20" s="511">
        <v>5.14251521084393</v>
      </c>
      <c r="CA20" s="511">
        <v>5.074313739757637</v>
      </c>
      <c r="CB20" s="666">
        <f>AVERAGE(BY20,CA20,BZ20)</f>
        <v>5.146050850521061</v>
      </c>
      <c r="CC20" s="668">
        <f>AVERAGE(BV20,CB20)</f>
        <v>5.19802542526053</v>
      </c>
      <c r="CD20" s="661">
        <f>CC20-AZ20</f>
        <v>0.6170134979738293</v>
      </c>
      <c r="CE20" s="662">
        <f>CC20/AZ20-1</f>
        <v>0.1346893454475857</v>
      </c>
      <c r="CF20" s="667">
        <v>5.497489197622912</v>
      </c>
      <c r="CG20" s="511">
        <v>5.352858124979312</v>
      </c>
      <c r="CH20" s="666">
        <v>5.561168244740745</v>
      </c>
      <c r="CI20" s="668">
        <f>AVERAGE(CF20,CH20,CG20)</f>
        <v>5.470505189114323</v>
      </c>
      <c r="CJ20" s="668">
        <f>AVERAGE(BV20,CB20,CI20)</f>
        <v>5.288852013211795</v>
      </c>
      <c r="CK20" s="652">
        <f>CJ20-BG20</f>
        <v>0.5488520132117944</v>
      </c>
      <c r="CL20" s="663">
        <f>CJ20/BG20-1</f>
        <v>0.115791563968733</v>
      </c>
      <c r="CM20" s="667">
        <v>5.564267195851871</v>
      </c>
      <c r="CN20" s="511">
        <v>5.684437849844216</v>
      </c>
      <c r="CO20" s="674">
        <v>5.619611734893314</v>
      </c>
      <c r="CP20" s="675">
        <f>AVERAGE(CM20,CO20,CN20)</f>
        <v>5.622772260196466</v>
      </c>
      <c r="CQ20" s="676">
        <f>CP20-BO20</f>
        <v>5.472304297633471</v>
      </c>
      <c r="CR20" s="444">
        <f>CP20/BM20-1</f>
        <v>0.05558928539357955</v>
      </c>
      <c r="CS20" s="668">
        <f>AVERAGE(BV20,CB20,CI20,CP20)</f>
        <v>5.372332074957963</v>
      </c>
      <c r="CT20" s="668">
        <f>CS20-BP20</f>
        <v>0.4651594446479459</v>
      </c>
      <c r="CU20" s="593">
        <f>CS20/BP20-1</f>
        <v>0.09479174255554135</v>
      </c>
      <c r="CV20" s="25"/>
    </row>
    <row r="21" ht="17" customHeight="1">
      <c r="A21" t="s" s="679">
        <v>268</v>
      </c>
      <c r="B21" s="680">
        <v>9.779999999999999</v>
      </c>
      <c r="C21" s="525">
        <v>9.859999999999999</v>
      </c>
      <c r="D21" s="525">
        <v>10.1</v>
      </c>
      <c r="E21" s="681">
        <f>AVERAGE(B21,D21,C21)</f>
        <v>9.913333333333332</v>
      </c>
      <c r="F21" s="682">
        <v>10.58</v>
      </c>
      <c r="G21" s="525">
        <v>9.779999999999999</v>
      </c>
      <c r="H21" s="525">
        <v>11.44</v>
      </c>
      <c r="I21" s="681">
        <f>AVERAGE(F21,H21,G21)</f>
        <v>10.6</v>
      </c>
      <c r="J21" s="683">
        <f>AVERAGE(E21,I21)</f>
        <v>10.25666666666667</v>
      </c>
      <c r="K21" s="682">
        <v>9.08</v>
      </c>
      <c r="L21" s="525">
        <v>8.66</v>
      </c>
      <c r="M21" s="525">
        <v>8.93</v>
      </c>
      <c r="N21" s="681">
        <f>AVERAGE(K21,M21,L21)</f>
        <v>8.889999999999999</v>
      </c>
      <c r="O21" s="684">
        <f>AVERAGE(I21,N21,E21)</f>
        <v>9.80111111111111</v>
      </c>
      <c r="P21" s="685">
        <v>9.859999999999999</v>
      </c>
      <c r="Q21" s="525">
        <v>10.41</v>
      </c>
      <c r="R21" s="525">
        <v>9.359999999999999</v>
      </c>
      <c r="S21" s="686">
        <f>AVERAGE(P21,R21,Q21)</f>
        <v>9.876666666666667</v>
      </c>
      <c r="T21" s="687">
        <f>AVERAGE(N21,S21,I21,E21)</f>
        <v>9.82</v>
      </c>
      <c r="U21" s="682">
        <v>10.48</v>
      </c>
      <c r="V21" s="525">
        <v>9.51</v>
      </c>
      <c r="W21" s="525">
        <v>10.89</v>
      </c>
      <c r="X21" s="681">
        <f>AVERAGE(U21,W21,V21)</f>
        <v>10.29333333333333</v>
      </c>
      <c r="Y21" s="682">
        <v>10.41</v>
      </c>
      <c r="Z21" s="525">
        <v>10.5</v>
      </c>
      <c r="AA21" s="525">
        <v>9.19</v>
      </c>
      <c r="AB21" s="681">
        <f>AVERAGE(Y21,AA21,Z21)</f>
        <v>10.03333333333333</v>
      </c>
      <c r="AC21" s="683">
        <f>AVERAGE(X21,AB21)</f>
        <v>10.16333333333333</v>
      </c>
      <c r="AD21" s="682">
        <v>9.279999999999999</v>
      </c>
      <c r="AE21" s="525">
        <v>8.59</v>
      </c>
      <c r="AF21" s="525">
        <v>10.4</v>
      </c>
      <c r="AG21" s="525">
        <f>AVERAGE(AD21,AF21,AE21)</f>
        <v>9.423333333333334</v>
      </c>
      <c r="AH21" s="681">
        <f>AVERAGE(AB21,AG21,X21)</f>
        <v>9.916666666666666</v>
      </c>
      <c r="AI21" s="688">
        <f>AH21-O21</f>
        <v>0.1155555555555559</v>
      </c>
      <c r="AJ21" s="689">
        <f>AH21/O21-1</f>
        <v>0.01179004647999093</v>
      </c>
      <c r="AK21" s="525">
        <v>11.78</v>
      </c>
      <c r="AL21" s="525">
        <v>11.98</v>
      </c>
      <c r="AM21" s="525">
        <v>11.23</v>
      </c>
      <c r="AN21" s="681">
        <f>AVERAGE(AK21,AM21,AL21)</f>
        <v>11.66333333333333</v>
      </c>
      <c r="AO21" s="683">
        <f>AVERAGE(X21,AB21,AG21,AN21)</f>
        <v>10.35333333333333</v>
      </c>
      <c r="AP21" s="682">
        <f>AO21-T21</f>
        <v>0.5333333333333332</v>
      </c>
      <c r="AQ21" s="673">
        <f>AO21/T21-1</f>
        <v>0.05431093007467758</v>
      </c>
      <c r="AR21" s="682">
        <v>10.57</v>
      </c>
      <c r="AS21" s="525">
        <v>10.38</v>
      </c>
      <c r="AT21" s="525">
        <v>10.85</v>
      </c>
      <c r="AU21" s="681">
        <f>AVERAGE(AR21,AT21,AS21)</f>
        <v>10.6</v>
      </c>
      <c r="AV21" s="682">
        <v>10.7</v>
      </c>
      <c r="AW21" s="525">
        <v>11.13</v>
      </c>
      <c r="AX21" s="525">
        <v>9.24</v>
      </c>
      <c r="AY21" s="681">
        <f>AVERAGE(AV21,AX21,AW21)</f>
        <v>10.35666666666667</v>
      </c>
      <c r="AZ21" s="668">
        <f>AVERAGE(AU21,AY21)</f>
        <v>10.47833333333334</v>
      </c>
      <c r="BA21" s="668">
        <f>AZ21-AC21</f>
        <v>0.3150000000000013</v>
      </c>
      <c r="BB21" s="195">
        <f>AZ21/AC21-1</f>
        <v>0.03099376844867185</v>
      </c>
      <c r="BC21" s="682">
        <v>9.94</v>
      </c>
      <c r="BD21" s="525">
        <v>9.83</v>
      </c>
      <c r="BE21" s="525">
        <v>10.89</v>
      </c>
      <c r="BF21" s="681">
        <f>AVERAGE(BC21,BE21,BD21)</f>
        <v>10.22</v>
      </c>
      <c r="BG21" s="668">
        <v>10.44</v>
      </c>
      <c r="BH21" s="667">
        <f>BG21-AH21</f>
        <v>0.5233333333333334</v>
      </c>
      <c r="BI21" s="314">
        <f>BG21/AH21-1</f>
        <v>0.0527731092436976</v>
      </c>
      <c r="BJ21" s="525">
        <v>12.27</v>
      </c>
      <c r="BK21" s="525">
        <v>12.31</v>
      </c>
      <c r="BL21" s="690">
        <v>12.55</v>
      </c>
      <c r="BM21" s="691">
        <f>AVERAGE(BJ21,BL21,BK21)</f>
        <v>12.37666666666667</v>
      </c>
      <c r="BN21" s="692">
        <f>BM21-AN21</f>
        <v>0.7133333333333347</v>
      </c>
      <c r="BO21" s="591">
        <f>BM21/AN21-1</f>
        <v>0.06116033152329248</v>
      </c>
      <c r="BP21" s="676">
        <v>10.94</v>
      </c>
      <c r="BQ21" s="668">
        <f>BP21-AO21</f>
        <v>0.586666666666666</v>
      </c>
      <c r="BR21" s="677">
        <f>BP21/AO21-1</f>
        <v>0.05666452028332247</v>
      </c>
      <c r="BS21" s="682">
        <v>12.51</v>
      </c>
      <c r="BT21" s="525">
        <v>12.33</v>
      </c>
      <c r="BU21" s="525">
        <v>12.47</v>
      </c>
      <c r="BV21" s="681">
        <f>AVERAGE(BS21,BU21,BT21)</f>
        <v>12.43666666666667</v>
      </c>
      <c r="BW21" s="668">
        <f>BV21-AU21</f>
        <v>1.836666666666666</v>
      </c>
      <c r="BX21" s="594">
        <f>BV21/AU21-1</f>
        <v>0.1732704402515723</v>
      </c>
      <c r="BY21" s="693">
        <v>12.89089435954369</v>
      </c>
      <c r="BZ21" s="525">
        <v>11.37452830871313</v>
      </c>
      <c r="CA21" s="525">
        <v>10.15328017360991</v>
      </c>
      <c r="CB21" s="681">
        <f>AVERAGE(BY21,CA21,BZ21)</f>
        <v>11.47290094728891</v>
      </c>
      <c r="CC21" s="668">
        <f>AVERAGE(BV21,CB21)</f>
        <v>11.95478380697779</v>
      </c>
      <c r="CD21" s="661">
        <f>CC21-AZ21</f>
        <v>1.476450473644455</v>
      </c>
      <c r="CE21" s="662">
        <f>CC21/AZ21-1</f>
        <v>0.1409050873527395</v>
      </c>
      <c r="CF21" s="682">
        <v>10.94015237397832</v>
      </c>
      <c r="CG21" s="525">
        <v>11.26612531258274</v>
      </c>
      <c r="CH21" s="681">
        <v>11.97621792403057</v>
      </c>
      <c r="CI21" s="683">
        <v>11.44</v>
      </c>
      <c r="CJ21" s="668">
        <f>AVERAGE(BV21,CB21,CI21)</f>
        <v>11.78318920465186</v>
      </c>
      <c r="CK21" s="652">
        <f>CJ21-BG21</f>
        <v>1.343189204651861</v>
      </c>
      <c r="CL21" s="663">
        <f>CJ21/BG21-1</f>
        <v>0.1286579697942396</v>
      </c>
      <c r="CM21" s="682">
        <v>12.82342950921448</v>
      </c>
      <c r="CN21" s="525">
        <v>9.108676436752335</v>
      </c>
      <c r="CO21" s="690">
        <v>11.85962059429672</v>
      </c>
      <c r="CP21" s="691">
        <f>AVERAGE(CM21,CO21,CN21)</f>
        <v>11.26390884675451</v>
      </c>
      <c r="CQ21" s="692">
        <f>CP21-BO21</f>
        <v>11.20274851523122</v>
      </c>
      <c r="CR21" s="444">
        <f>CP21/BM21-1</f>
        <v>-0.0899077150481139</v>
      </c>
      <c r="CS21" s="668">
        <f>AVERAGE(BV21,CB21,CI21,CP21)</f>
        <v>11.65336911517752</v>
      </c>
      <c r="CT21" s="668">
        <f>CS21-BP21</f>
        <v>0.7133691151775228</v>
      </c>
      <c r="CU21" s="593">
        <f>CS21/BP21-1</f>
        <v>0.06520741455004786</v>
      </c>
      <c r="CV21" s="25"/>
    </row>
    <row r="22" ht="17" customHeight="1">
      <c r="A22" t="s" s="664">
        <v>254</v>
      </c>
      <c r="B22" s="665">
        <v>4.377236694218165</v>
      </c>
      <c r="C22" s="511">
        <v>4.259806044855136</v>
      </c>
      <c r="D22" s="511">
        <v>4.213282292210429</v>
      </c>
      <c r="E22" s="666">
        <f>AVERAGE(B22,D22,C22)</f>
        <v>4.283441677094577</v>
      </c>
      <c r="F22" s="667">
        <v>4.07471385523493</v>
      </c>
      <c r="G22" s="511">
        <v>4.014411052443528</v>
      </c>
      <c r="H22" s="511">
        <v>3.977839675582682</v>
      </c>
      <c r="I22" s="666">
        <f>AVERAGE(F22,H22,G22)</f>
        <v>4.022321527753713</v>
      </c>
      <c r="J22" s="668">
        <f>AVERAGE(E22,I22)</f>
        <v>4.152881602424145</v>
      </c>
      <c r="K22" s="667">
        <v>3.88</v>
      </c>
      <c r="L22" s="511">
        <v>3.91</v>
      </c>
      <c r="M22" s="511">
        <v>3.96</v>
      </c>
      <c r="N22" s="666">
        <f>AVERAGE(K22,M22,L22)</f>
        <v>3.916666666666667</v>
      </c>
      <c r="O22" s="669">
        <f>AVERAGE(I22,N22,E22)</f>
        <v>4.074143290504986</v>
      </c>
      <c r="P22" s="670">
        <v>4.04</v>
      </c>
      <c r="Q22" s="511">
        <v>4.12</v>
      </c>
      <c r="R22" s="511">
        <v>4.09</v>
      </c>
      <c r="S22" s="671">
        <f>AVERAGE(P22,R22,Q22)</f>
        <v>4.083333333333333</v>
      </c>
      <c r="T22" s="672">
        <f>AVERAGE(N22,S22,I22,E22)</f>
        <v>4.076440801212073</v>
      </c>
      <c r="U22" s="667">
        <v>4.02</v>
      </c>
      <c r="V22" s="511">
        <v>4.05</v>
      </c>
      <c r="W22" s="511">
        <v>3.93</v>
      </c>
      <c r="X22" s="666">
        <f>AVERAGE(U22,W22,V22)</f>
        <v>4</v>
      </c>
      <c r="Y22" s="667">
        <v>3.99</v>
      </c>
      <c r="Z22" s="511">
        <v>3.96</v>
      </c>
      <c r="AA22" s="511">
        <v>3.94</v>
      </c>
      <c r="AB22" s="666">
        <f>AVERAGE(Y22,AA22,Z22)</f>
        <v>3.963333333333333</v>
      </c>
      <c r="AC22" s="668">
        <f>AVERAGE(X22,AB22)</f>
        <v>3.981666666666666</v>
      </c>
      <c r="AD22" s="667">
        <v>3.98</v>
      </c>
      <c r="AE22" s="511">
        <v>4</v>
      </c>
      <c r="AF22" s="511">
        <v>3.95</v>
      </c>
      <c r="AG22" s="511">
        <f>AVERAGE(AD22,AF22,AE22)</f>
        <v>3.976666666666667</v>
      </c>
      <c r="AH22" s="666">
        <f>AVERAGE(AB22,AG22,X22)</f>
        <v>3.98</v>
      </c>
      <c r="AI22" s="652">
        <f>AH22-O22</f>
        <v>-0.09414329050498571</v>
      </c>
      <c r="AJ22" s="653">
        <f>AH22/O22-1</f>
        <v>-0.02310750599381028</v>
      </c>
      <c r="AK22" s="511">
        <v>4.05</v>
      </c>
      <c r="AL22" s="511">
        <v>4.02</v>
      </c>
      <c r="AM22" s="511">
        <v>3.98</v>
      </c>
      <c r="AN22" s="666">
        <f>AVERAGE(AK22,AM22,AL22)</f>
        <v>4.016666666666667</v>
      </c>
      <c r="AO22" s="668">
        <f>AVERAGE(X22,AB22,AG22,AN22)</f>
        <v>3.989166666666667</v>
      </c>
      <c r="AP22" s="667">
        <f>AO22-T22</f>
        <v>-0.08727413454540578</v>
      </c>
      <c r="AQ22" s="673">
        <f>AO22/T22-1</f>
        <v>-0.02140939579435475</v>
      </c>
      <c r="AR22" s="667">
        <v>4.1308</v>
      </c>
      <c r="AS22" s="511">
        <v>3.86</v>
      </c>
      <c r="AT22" s="511">
        <v>3.949148635422265</v>
      </c>
      <c r="AU22" s="666">
        <f>AVERAGE(AR22,AT22,AS22)</f>
        <v>3.979982878474088</v>
      </c>
      <c r="AV22" s="667">
        <v>3.997</v>
      </c>
      <c r="AW22" s="511">
        <v>3.99</v>
      </c>
      <c r="AX22" s="511">
        <v>3.97</v>
      </c>
      <c r="AY22" s="666">
        <f>AVERAGE(AV22,AX22,AW22)</f>
        <v>3.985666666666667</v>
      </c>
      <c r="AZ22" s="668">
        <f>AVERAGE(AU22,AY22)</f>
        <v>3.982824772570377</v>
      </c>
      <c r="BA22" s="668">
        <f>AZ22-AC22</f>
        <v>0.001158105903710904</v>
      </c>
      <c r="BB22" s="195">
        <f>AZ22/AC22-1</f>
        <v>0.0002908595823467586</v>
      </c>
      <c r="BC22" s="667">
        <v>4.21</v>
      </c>
      <c r="BD22" s="511">
        <v>4.19</v>
      </c>
      <c r="BE22" s="511">
        <v>4.22</v>
      </c>
      <c r="BF22" s="666">
        <f>AVERAGE(BC22,BE22,BD22)</f>
        <v>4.206666666666667</v>
      </c>
      <c r="BG22" s="668">
        <v>4.052</v>
      </c>
      <c r="BH22" s="667">
        <f>BG22-AH22</f>
        <v>0.07199999999999962</v>
      </c>
      <c r="BI22" s="314">
        <f>BG22/AH22-1</f>
        <v>0.01809045226130634</v>
      </c>
      <c r="BJ22" t="s" s="352">
        <v>269</v>
      </c>
      <c r="BK22" t="s" s="352">
        <v>270</v>
      </c>
      <c r="BL22" s="674">
        <v>4.26</v>
      </c>
      <c r="BM22" s="675">
        <v>4.293333333333333</v>
      </c>
      <c r="BN22" s="676">
        <f>BM22-AN22</f>
        <v>0.2766666666666664</v>
      </c>
      <c r="BO22" s="591">
        <f>BM22/AN22-1</f>
        <v>0.06887966804979251</v>
      </c>
      <c r="BP22" s="676">
        <f>AVERAGE(AU22,AY22,BF22,BM22)</f>
        <v>4.116412386285189</v>
      </c>
      <c r="BQ22" s="668">
        <f>BP22-AO22</f>
        <v>0.1272457196185224</v>
      </c>
      <c r="BR22" s="677">
        <f>BP22/AO22-1</f>
        <v>0.03189781983334594</v>
      </c>
      <c r="BS22" s="667">
        <v>4.28</v>
      </c>
      <c r="BT22" s="511">
        <v>4.28</v>
      </c>
      <c r="BU22" s="511">
        <v>4.26</v>
      </c>
      <c r="BV22" s="666">
        <f>AVERAGE(BS22,BU22,BT22)</f>
        <v>4.273333333333333</v>
      </c>
      <c r="BW22" s="668">
        <f>BV22-AU22</f>
        <v>0.2933504548592456</v>
      </c>
      <c r="BX22" s="594">
        <f>BV22/AU22-1</f>
        <v>0.07370646151415494</v>
      </c>
      <c r="BY22" s="678">
        <v>4.294262291102434</v>
      </c>
      <c r="BZ22" s="511">
        <v>4.242807714487026</v>
      </c>
      <c r="CA22" s="511">
        <v>4.226140355001553</v>
      </c>
      <c r="CB22" s="666">
        <f>AVERAGE(BY22,CA22,BZ22)</f>
        <v>4.254403453530338</v>
      </c>
      <c r="CC22" s="668">
        <f>AVERAGE(BV22,CB22)</f>
        <v>4.263868393431835</v>
      </c>
      <c r="CD22" s="661">
        <f>CC22-AZ22</f>
        <v>0.2810436208614577</v>
      </c>
      <c r="CE22" s="662">
        <f>CC22/AZ22-1</f>
        <v>0.07056389294276744</v>
      </c>
      <c r="CF22" s="667">
        <v>4.637268714191791</v>
      </c>
      <c r="CG22" s="511">
        <v>4.620927407923722</v>
      </c>
      <c r="CH22" s="666">
        <v>4.632752741347863</v>
      </c>
      <c r="CI22" s="668">
        <f>AVERAGE(CF22,CH22,CG22)</f>
        <v>4.630316287821125</v>
      </c>
      <c r="CJ22" s="668">
        <f>AVERAGE(BV22,CB22,CI22)</f>
        <v>4.386017691561598</v>
      </c>
      <c r="CK22" s="652">
        <f>CJ22-BG22</f>
        <v>0.3340176915615984</v>
      </c>
      <c r="CL22" s="663">
        <f>CJ22/BG22-1</f>
        <v>0.082432796535439</v>
      </c>
      <c r="CM22" s="667">
        <v>4.630450706517352</v>
      </c>
      <c r="CN22" s="511">
        <v>4.624876283010661</v>
      </c>
      <c r="CO22" s="674">
        <v>4.638291799491929</v>
      </c>
      <c r="CP22" s="675">
        <f>AVERAGE(CM22,CO22,CN22)</f>
        <v>4.631206263006647</v>
      </c>
      <c r="CQ22" s="676">
        <f>CP22-BO22</f>
        <v>4.562326594956855</v>
      </c>
      <c r="CR22" s="444">
        <f>CP22/BM22-1</f>
        <v>0.07869711094875331</v>
      </c>
      <c r="CS22" s="668">
        <f>AVERAGE(BV22,CB22,CI22,CP22)</f>
        <v>4.44731483442286</v>
      </c>
      <c r="CT22" s="668">
        <f>CS22-BP22</f>
        <v>0.330902448137671</v>
      </c>
      <c r="CU22" s="593">
        <f>CS22/BP22-1</f>
        <v>0.08038612682250967</v>
      </c>
      <c r="CV22" s="25"/>
    </row>
    <row r="23" ht="17" customHeight="1">
      <c r="A23" t="s" s="664">
        <v>255</v>
      </c>
      <c r="B23" s="665">
        <v>5.237356197091382</v>
      </c>
      <c r="C23" s="511">
        <v>5.207870370370371</v>
      </c>
      <c r="D23" s="511">
        <v>5.266293774319066</v>
      </c>
      <c r="E23" s="666">
        <f>AVERAGE(B23,D23,C23)</f>
        <v>5.237173447260273</v>
      </c>
      <c r="F23" s="667">
        <v>4.736890524379024</v>
      </c>
      <c r="G23" s="511">
        <v>4.156649442480283</v>
      </c>
      <c r="H23" s="511">
        <v>4.155256723716382</v>
      </c>
      <c r="I23" s="666">
        <f>AVERAGE(F23,H23,G23)</f>
        <v>4.349598896858563</v>
      </c>
      <c r="J23" s="668">
        <f>AVERAGE(E23,I23)</f>
        <v>4.793386172059417</v>
      </c>
      <c r="K23" s="667">
        <v>4.29</v>
      </c>
      <c r="L23" s="511">
        <v>4.18</v>
      </c>
      <c r="M23" s="511">
        <v>4.12</v>
      </c>
      <c r="N23" s="666">
        <f>AVERAGE(K23,M23,L23)</f>
        <v>4.196666666666666</v>
      </c>
      <c r="O23" s="669">
        <f>AVERAGE(I23,N23,E23)</f>
        <v>4.594479670261833</v>
      </c>
      <c r="P23" s="670">
        <v>5.05</v>
      </c>
      <c r="Q23" s="511">
        <v>5</v>
      </c>
      <c r="R23" s="511">
        <v>5.1</v>
      </c>
      <c r="S23" s="671">
        <f>AVERAGE(P23,R23,Q23)</f>
        <v>5.05</v>
      </c>
      <c r="T23" s="672">
        <f>AVERAGE(N23,S23,I23,E23)</f>
        <v>4.708359752696375</v>
      </c>
      <c r="U23" s="667">
        <v>5.23</v>
      </c>
      <c r="V23" s="511">
        <v>5.23</v>
      </c>
      <c r="W23" s="511">
        <v>5.15</v>
      </c>
      <c r="X23" s="666">
        <f>AVERAGE(U23,W23,V23)</f>
        <v>5.203333333333334</v>
      </c>
      <c r="Y23" s="667">
        <v>5.32</v>
      </c>
      <c r="Z23" s="511">
        <v>5.07</v>
      </c>
      <c r="AA23" s="511">
        <v>4.92</v>
      </c>
      <c r="AB23" s="666">
        <f>AVERAGE(Y23,AA23,Z23)</f>
        <v>5.103333333333333</v>
      </c>
      <c r="AC23" s="668">
        <f>AVERAGE(X23,AB23)</f>
        <v>5.153333333333334</v>
      </c>
      <c r="AD23" s="667">
        <v>5.06</v>
      </c>
      <c r="AE23" s="511">
        <v>5.24</v>
      </c>
      <c r="AF23" s="511">
        <v>5.53</v>
      </c>
      <c r="AG23" s="511">
        <f>AVERAGE(AD23,AF23,AE23)</f>
        <v>5.276666666666666</v>
      </c>
      <c r="AH23" s="666">
        <f>AVERAGE(AB23,AG23,X23)</f>
        <v>5.194444444444444</v>
      </c>
      <c r="AI23" s="652">
        <f>AH23-O23</f>
        <v>0.5999647741826104</v>
      </c>
      <c r="AJ23" s="653">
        <f>AH23/O23-1</f>
        <v>0.130583834784586</v>
      </c>
      <c r="AK23" s="511">
        <v>5.23</v>
      </c>
      <c r="AL23" s="511">
        <v>5.36</v>
      </c>
      <c r="AM23" s="511">
        <v>5.5</v>
      </c>
      <c r="AN23" s="666">
        <f>AVERAGE(AK23,AM23,AL23)</f>
        <v>5.363333333333333</v>
      </c>
      <c r="AO23" s="668">
        <f>AVERAGE(X23,AB23,AG23,AN23)</f>
        <v>5.236666666666667</v>
      </c>
      <c r="AP23" s="667">
        <f>AO23-T23</f>
        <v>0.5283069139702921</v>
      </c>
      <c r="AQ23" s="673">
        <f>AO23/T23-1</f>
        <v>0.1122061485781205</v>
      </c>
      <c r="AR23" s="667">
        <v>5.1977</v>
      </c>
      <c r="AS23" s="511">
        <v>5.3</v>
      </c>
      <c r="AT23" s="511">
        <v>5.533862733976177</v>
      </c>
      <c r="AU23" s="666">
        <f>AVERAGE(AR23,AT23,AS23)</f>
        <v>5.343854244658726</v>
      </c>
      <c r="AV23" s="667">
        <v>5.43</v>
      </c>
      <c r="AW23" s="511">
        <v>5.284</v>
      </c>
      <c r="AX23" s="511">
        <v>5.061</v>
      </c>
      <c r="AY23" s="666">
        <f>AVERAGE(AV23,AX23,AW23)</f>
        <v>5.258333333333333</v>
      </c>
      <c r="AZ23" s="668">
        <f>AVERAGE(AU23,AY23)</f>
        <v>5.301093788996029</v>
      </c>
      <c r="BA23" s="668">
        <f>AZ23-AC23</f>
        <v>0.147760455662695</v>
      </c>
      <c r="BB23" s="195">
        <f>AZ23/AC23-1</f>
        <v>0.02867279217257979</v>
      </c>
      <c r="BC23" s="667">
        <v>5.94</v>
      </c>
      <c r="BD23" s="511">
        <v>5.98</v>
      </c>
      <c r="BE23" s="511">
        <v>5.74</v>
      </c>
      <c r="BF23" s="666">
        <f>AVERAGE(BC23,BE23,BD23)</f>
        <v>5.886666666666667</v>
      </c>
      <c r="BG23" s="668">
        <v>5.484</v>
      </c>
      <c r="BH23" s="667">
        <f>BG23-AH23</f>
        <v>0.2895555555555562</v>
      </c>
      <c r="BI23" s="314">
        <f>BG23/AH23-1</f>
        <v>0.05574331550802158</v>
      </c>
      <c r="BJ23" s="511">
        <v>5.83</v>
      </c>
      <c r="BK23" s="511">
        <v>6.1</v>
      </c>
      <c r="BL23" s="674">
        <v>5.93</v>
      </c>
      <c r="BM23" s="675">
        <f>AVERAGE(BJ23,BL23,BK23)</f>
        <v>5.953333333333333</v>
      </c>
      <c r="BN23" s="676">
        <f>BM23-AN23</f>
        <v>0.5899999999999999</v>
      </c>
      <c r="BO23" s="591">
        <f>BM23/AN23-1</f>
        <v>0.1100062150403978</v>
      </c>
      <c r="BP23" s="676">
        <f>AVERAGE(AU23,AY23,BF23,BM23)</f>
        <v>5.610546894498015</v>
      </c>
      <c r="BQ23" s="668">
        <f>BP23-AO23</f>
        <v>0.3738802278313473</v>
      </c>
      <c r="BR23" s="677">
        <f>BP23/AO23-1</f>
        <v>0.07139660620585886</v>
      </c>
      <c r="BS23" s="667">
        <v>6.6</v>
      </c>
      <c r="BT23" s="511">
        <v>6.81</v>
      </c>
      <c r="BU23" s="511">
        <v>6.81</v>
      </c>
      <c r="BV23" s="666">
        <f>AVERAGE(BS23,BU23,BT23)</f>
        <v>6.739999999999999</v>
      </c>
      <c r="BW23" s="668">
        <f>BV23-AU23</f>
        <v>1.396145755341274</v>
      </c>
      <c r="BX23" s="594">
        <f>BV23/AU23-1</f>
        <v>0.2612619452966454</v>
      </c>
      <c r="BY23" s="678">
        <v>6.659</v>
      </c>
      <c r="BZ23" s="511">
        <v>7.142</v>
      </c>
      <c r="CA23" s="511">
        <v>6.354</v>
      </c>
      <c r="CB23" s="666">
        <f>AVERAGE(BY23,CA23,BZ23)</f>
        <v>6.718333333333334</v>
      </c>
      <c r="CC23" s="668">
        <f>AVERAGE(BV23,CB23)</f>
        <v>6.729166666666666</v>
      </c>
      <c r="CD23" s="661">
        <f>CC23-AZ23</f>
        <v>1.428072877670637</v>
      </c>
      <c r="CE23" s="662">
        <f>CC23/AZ23-1</f>
        <v>0.2693921168938795</v>
      </c>
      <c r="CF23" s="667">
        <v>6.384</v>
      </c>
      <c r="CG23" s="511">
        <v>6.436</v>
      </c>
      <c r="CH23" s="666">
        <v>6.47</v>
      </c>
      <c r="CI23" s="668">
        <f>AVERAGE(CF23,CH23,CG23)</f>
        <v>6.43</v>
      </c>
      <c r="CJ23" s="668">
        <f>AVERAGE(BV23,CB23,CI23)</f>
        <v>6.629444444444444</v>
      </c>
      <c r="CK23" s="652">
        <f>CJ23-BG23</f>
        <v>1.145444444444444</v>
      </c>
      <c r="CL23" s="663">
        <f>CJ23/BG23-1</f>
        <v>0.2088702488046033</v>
      </c>
      <c r="CM23" s="667">
        <v>6.806966618287373</v>
      </c>
      <c r="CN23" s="511">
        <v>6.920009194345478</v>
      </c>
      <c r="CO23" s="674">
        <v>6.793256165072974</v>
      </c>
      <c r="CP23" s="675">
        <f>AVERAGE(CM23,CO23,CN23)</f>
        <v>6.840077325901942</v>
      </c>
      <c r="CQ23" s="676">
        <f>CP23-BO23</f>
        <v>6.730071110861545</v>
      </c>
      <c r="CR23" s="444">
        <f>CP23/BM23-1</f>
        <v>0.1489491588861045</v>
      </c>
      <c r="CS23" s="668">
        <f>AVERAGE(BV23,CB23,CI23,CP23)</f>
        <v>6.682102664808818</v>
      </c>
      <c r="CT23" s="668">
        <f>CS23-BP23</f>
        <v>1.071555770310804</v>
      </c>
      <c r="CU23" t="s" s="694">
        <v>271</v>
      </c>
      <c r="CV23" s="25"/>
    </row>
    <row r="24" ht="17" customHeight="1">
      <c r="A24" t="s" s="664">
        <v>256</v>
      </c>
      <c r="B24" s="665">
        <v>3.201675994022679</v>
      </c>
      <c r="C24" s="511">
        <v>3.230742616857252</v>
      </c>
      <c r="D24" s="511">
        <v>3.293429359771781</v>
      </c>
      <c r="E24" s="666">
        <f>AVERAGE(B24,D24,C24)</f>
        <v>3.241949323550571</v>
      </c>
      <c r="F24" s="667">
        <v>3.339984766180922</v>
      </c>
      <c r="G24" s="511">
        <v>3.342594294239106</v>
      </c>
      <c r="H24" s="511">
        <v>3.460019315948979</v>
      </c>
      <c r="I24" s="666">
        <f>AVERAGE(F24,H24,G24)</f>
        <v>3.380866125456336</v>
      </c>
      <c r="J24" s="668">
        <f>AVERAGE(E24,I24)</f>
        <v>3.311407724503453</v>
      </c>
      <c r="K24" s="667">
        <v>3.48</v>
      </c>
      <c r="L24" s="511">
        <v>3.58</v>
      </c>
      <c r="M24" s="511">
        <v>3.66</v>
      </c>
      <c r="N24" s="666">
        <f>AVERAGE(K24,M24,L24)</f>
        <v>3.573333333333334</v>
      </c>
      <c r="O24" s="669">
        <f>AVERAGE(I24,N24,E24)</f>
        <v>3.39871626078008</v>
      </c>
      <c r="P24" s="670">
        <v>3.42</v>
      </c>
      <c r="Q24" s="511">
        <v>3.31</v>
      </c>
      <c r="R24" s="511">
        <v>3.31</v>
      </c>
      <c r="S24" s="671">
        <f>AVERAGE(P24,R24,Q24)</f>
        <v>3.346666666666667</v>
      </c>
      <c r="T24" s="672">
        <f>AVERAGE(N24,S24,I24,E24)</f>
        <v>3.385703862251727</v>
      </c>
      <c r="U24" s="667">
        <v>3.25</v>
      </c>
      <c r="V24" s="511">
        <v>3.27</v>
      </c>
      <c r="W24" s="511">
        <v>1.91</v>
      </c>
      <c r="X24" s="666">
        <f>AVERAGE(U24,W24,V24)</f>
        <v>2.81</v>
      </c>
      <c r="Y24" s="667">
        <v>2.94</v>
      </c>
      <c r="Z24" s="511">
        <v>3.05</v>
      </c>
      <c r="AA24" s="511">
        <v>3.29</v>
      </c>
      <c r="AB24" s="666">
        <f>AVERAGE(Y24,AA24,Z24)</f>
        <v>3.093333333333334</v>
      </c>
      <c r="AC24" s="668">
        <f>AVERAGE(X24,AB24)</f>
        <v>2.951666666666667</v>
      </c>
      <c r="AD24" s="667">
        <v>3.55</v>
      </c>
      <c r="AE24" s="511">
        <v>3.55</v>
      </c>
      <c r="AF24" s="511">
        <v>3.53</v>
      </c>
      <c r="AG24" s="511">
        <f>AVERAGE(AD24,AF24,AE24)</f>
        <v>3.543333333333333</v>
      </c>
      <c r="AH24" s="666">
        <f>AVERAGE(AB24,AG24,X24)</f>
        <v>3.148888888888889</v>
      </c>
      <c r="AI24" s="652">
        <f>AH24-O24</f>
        <v>-0.249827371891191</v>
      </c>
      <c r="AJ24" s="653">
        <f>AH24/O24-1</f>
        <v>-0.07350639262656489</v>
      </c>
      <c r="AK24" s="511">
        <v>3.35</v>
      </c>
      <c r="AL24" s="511">
        <v>3.17</v>
      </c>
      <c r="AM24" s="511">
        <v>2.87</v>
      </c>
      <c r="AN24" s="666">
        <f>AVERAGE(AK24,AM24,AL24)</f>
        <v>3.13</v>
      </c>
      <c r="AO24" s="668">
        <f>AVERAGE(X24,AB24,AG24,AN24)</f>
        <v>3.144166666666667</v>
      </c>
      <c r="AP24" s="667">
        <f>AO24-T24</f>
        <v>-0.2415371955850598</v>
      </c>
      <c r="AQ24" s="673">
        <f>AO24/T24-1</f>
        <v>-0.07134031959440801</v>
      </c>
      <c r="AR24" s="667">
        <v>2.9438</v>
      </c>
      <c r="AS24" s="511">
        <v>2.99</v>
      </c>
      <c r="AT24" s="511">
        <v>3</v>
      </c>
      <c r="AU24" s="666">
        <f>AVERAGE(AR24,AT24,AS24)</f>
        <v>2.977933333333333</v>
      </c>
      <c r="AV24" s="667">
        <v>3.12</v>
      </c>
      <c r="AW24" s="511">
        <v>3.241</v>
      </c>
      <c r="AX24" s="511">
        <v>3.51</v>
      </c>
      <c r="AY24" s="666">
        <f>AVERAGE(AV24,AX24,AW24)</f>
        <v>3.290333333333333</v>
      </c>
      <c r="AZ24" s="668">
        <f>AVERAGE(AU24,AY24)</f>
        <v>3.134133333333333</v>
      </c>
      <c r="BA24" s="668">
        <f>AZ24-AC24</f>
        <v>0.1824666666666661</v>
      </c>
      <c r="BB24" s="195">
        <f>AZ24/AC24-1</f>
        <v>0.06181818181818155</v>
      </c>
      <c r="BC24" s="667">
        <v>3.98</v>
      </c>
      <c r="BD24" s="511">
        <v>4.05</v>
      </c>
      <c r="BE24" s="511">
        <v>4</v>
      </c>
      <c r="BF24" s="666">
        <f>AVERAGE(BC24,BE24,BD24)</f>
        <v>4.010000000000001</v>
      </c>
      <c r="BG24" s="668">
        <v>3.39</v>
      </c>
      <c r="BH24" s="667">
        <f>BG24-AH24</f>
        <v>0.2411111111111111</v>
      </c>
      <c r="BI24" s="314">
        <f>BG24/AH24-1</f>
        <v>0.07657021877205361</v>
      </c>
      <c r="BJ24" s="511">
        <v>3.81</v>
      </c>
      <c r="BK24" s="511">
        <v>3.52</v>
      </c>
      <c r="BL24" s="674">
        <v>3.36</v>
      </c>
      <c r="BM24" s="675">
        <f>AVERAGE(BJ24,BL24,BK24)</f>
        <v>3.563333333333333</v>
      </c>
      <c r="BN24" s="676">
        <f>BM24-AN24</f>
        <v>0.4333333333333327</v>
      </c>
      <c r="BO24" s="591">
        <f>BM24/AN24-1</f>
        <v>0.138445154419595</v>
      </c>
      <c r="BP24" s="676">
        <v>3.44</v>
      </c>
      <c r="BQ24" s="668">
        <f>BP24-AO24</f>
        <v>0.2958333333333329</v>
      </c>
      <c r="BR24" s="677">
        <f>BP24/AO24-1</f>
        <v>0.09408958388550204</v>
      </c>
      <c r="BS24" s="667">
        <v>3.4</v>
      </c>
      <c r="BT24" s="511">
        <v>3.41</v>
      </c>
      <c r="BU24" s="511">
        <v>3.5</v>
      </c>
      <c r="BV24" s="666">
        <f>AVERAGE(BS24,BU24,BT24)</f>
        <v>3.436666666666667</v>
      </c>
      <c r="BW24" s="668">
        <f>BV24-AU24</f>
        <v>0.4587333333333339</v>
      </c>
      <c r="BX24" s="594">
        <f>BV24/AU24-1</f>
        <v>0.1540441917213282</v>
      </c>
      <c r="BY24" s="678">
        <v>3.528881377324606</v>
      </c>
      <c r="BZ24" s="511">
        <v>3.570073336456043</v>
      </c>
      <c r="CA24" s="511">
        <v>3.814227209665558</v>
      </c>
      <c r="CB24" s="666">
        <f>AVERAGE(BY24,CA24,BZ24)</f>
        <v>3.637727307815402</v>
      </c>
      <c r="CC24" s="668">
        <f>AVERAGE(BV24,CB24)</f>
        <v>3.537196987241034</v>
      </c>
      <c r="CD24" s="661">
        <f>CC24-AZ24</f>
        <v>0.4030636539077013</v>
      </c>
      <c r="CE24" s="662">
        <f>CC24/AZ24-1</f>
        <v>0.1286045011617356</v>
      </c>
      <c r="CF24" s="667">
        <v>4.101779254978445</v>
      </c>
      <c r="CG24" s="511">
        <v>4.109322434162573</v>
      </c>
      <c r="CH24" s="666">
        <v>4.093698165772856</v>
      </c>
      <c r="CI24" s="668">
        <f>AVERAGE(CF24,CH24,CG24)</f>
        <v>4.101599951637958</v>
      </c>
      <c r="CJ24" s="668">
        <f>AVERAGE(BV24,CB24,CI24)</f>
        <v>3.725331308706676</v>
      </c>
      <c r="CK24" s="652">
        <f>CJ24-BG24</f>
        <v>0.3353313087066754</v>
      </c>
      <c r="CL24" s="663">
        <f>CJ24/BG24-1</f>
        <v>0.09891779017896019</v>
      </c>
      <c r="CM24" s="667">
        <v>3.754232119299294</v>
      </c>
      <c r="CN24" s="511">
        <v>3.666301242706449</v>
      </c>
      <c r="CO24" s="674">
        <v>3.548282867828152</v>
      </c>
      <c r="CP24" s="675">
        <f>AVERAGE(CM24,CO24,CN24)</f>
        <v>3.656272076611298</v>
      </c>
      <c r="CQ24" s="676">
        <f>CP24-BO24</f>
        <v>3.517826922191703</v>
      </c>
      <c r="CR24" s="444">
        <f>CP24/BM24-1</f>
        <v>0.02608196724358236</v>
      </c>
      <c r="CS24" s="668">
        <f>AVERAGE(BV24,CB24,CI24,CP24)</f>
        <v>3.708066500682831</v>
      </c>
      <c r="CT24" s="668">
        <f>CS24-BP24</f>
        <v>0.2680665006828313</v>
      </c>
      <c r="CU24" s="593">
        <f>CS24/BP24-1</f>
        <v>0.07792630833803238</v>
      </c>
      <c r="CV24" s="25"/>
    </row>
    <row r="25" ht="16.5" customHeight="1">
      <c r="A25" t="s" s="664">
        <v>257</v>
      </c>
      <c r="B25" s="665">
        <v>9.605924630185953</v>
      </c>
      <c r="C25" s="511">
        <v>9.566993783477342</v>
      </c>
      <c r="D25" s="511">
        <v>9.401207605344297</v>
      </c>
      <c r="E25" s="666">
        <f>AVERAGE(B25,D25,C25)</f>
        <v>9.524708673002531</v>
      </c>
      <c r="F25" s="667">
        <v>9.31898844560715</v>
      </c>
      <c r="G25" s="511">
        <v>9.358391797085806</v>
      </c>
      <c r="H25" s="511">
        <v>8.614060783595754</v>
      </c>
      <c r="I25" s="666">
        <f>AVERAGE(F25,H25,G25)</f>
        <v>9.097147008762903</v>
      </c>
      <c r="J25" s="668">
        <f>AVERAGE(E25,I25)</f>
        <v>9.310927840882716</v>
      </c>
      <c r="K25" s="667">
        <v>9.199999999999999</v>
      </c>
      <c r="L25" s="511">
        <v>9.33</v>
      </c>
      <c r="M25" s="511">
        <v>9.48</v>
      </c>
      <c r="N25" s="666">
        <f>AVERAGE(K25,M25,L25)</f>
        <v>9.336666666666666</v>
      </c>
      <c r="O25" s="669">
        <f>AVERAGE(I25,N25,E25)</f>
        <v>9.319507449477365</v>
      </c>
      <c r="P25" s="670">
        <v>9.43</v>
      </c>
      <c r="Q25" s="511">
        <v>9.48</v>
      </c>
      <c r="R25" s="511">
        <v>9.51</v>
      </c>
      <c r="S25" s="671">
        <f>AVERAGE(P25,R25,Q25)</f>
        <v>9.473333333333333</v>
      </c>
      <c r="T25" s="672">
        <f>AVERAGE(N25,S25,I25,E25)</f>
        <v>9.357963920441358</v>
      </c>
      <c r="U25" s="667">
        <v>9.06</v>
      </c>
      <c r="V25" s="511">
        <v>9.17</v>
      </c>
      <c r="W25" s="511">
        <v>9.119999999999999</v>
      </c>
      <c r="X25" s="666">
        <f>AVERAGE(U25,W25,V25)</f>
        <v>9.116666666666667</v>
      </c>
      <c r="Y25" s="667">
        <v>8.800000000000001</v>
      </c>
      <c r="Z25" s="511">
        <v>8.720000000000001</v>
      </c>
      <c r="AA25" s="511">
        <v>8.619999999999999</v>
      </c>
      <c r="AB25" s="666">
        <f>AVERAGE(Y25,AA25,Z25)</f>
        <v>8.713333333333333</v>
      </c>
      <c r="AC25" s="668">
        <f>AVERAGE(X25,AB25)</f>
        <v>8.914999999999999</v>
      </c>
      <c r="AD25" s="667">
        <v>8.92</v>
      </c>
      <c r="AE25" s="511">
        <v>8.81</v>
      </c>
      <c r="AF25" s="511">
        <v>8.779999999999999</v>
      </c>
      <c r="AG25" s="511">
        <f>AVERAGE(AD25,AF25,AE25)</f>
        <v>8.836666666666666</v>
      </c>
      <c r="AH25" s="666">
        <f>AVERAGE(AB25,AG25,X25)</f>
        <v>8.888888888888888</v>
      </c>
      <c r="AI25" s="652">
        <f>AH25-O25</f>
        <v>-0.4306185605884778</v>
      </c>
      <c r="AJ25" s="653">
        <f>AH25/O25-1</f>
        <v>-0.04620615015578178</v>
      </c>
      <c r="AK25" s="511">
        <v>9.09</v>
      </c>
      <c r="AL25" s="511">
        <v>9.039999999999999</v>
      </c>
      <c r="AM25" s="511">
        <v>9.06</v>
      </c>
      <c r="AN25" s="666">
        <f>AVERAGE(AK25,AM25,AL25)</f>
        <v>9.063333333333333</v>
      </c>
      <c r="AO25" s="668">
        <f>AVERAGE(X25,AB25,AG25,AN25)</f>
        <v>8.932499999999999</v>
      </c>
      <c r="AP25" s="667">
        <f>AO25-T25</f>
        <v>-0.4254639204413593</v>
      </c>
      <c r="AQ25" s="673">
        <f>AO25/T25-1</f>
        <v>-0.04546543714621343</v>
      </c>
      <c r="AR25" s="667">
        <v>8.4108</v>
      </c>
      <c r="AS25" s="511">
        <v>8.470000000000001</v>
      </c>
      <c r="AT25" s="511">
        <v>8.406702702702702</v>
      </c>
      <c r="AU25" s="666">
        <f>AVERAGE(AR25,AT25,AS25)</f>
        <v>8.429167567567568</v>
      </c>
      <c r="AV25" s="667">
        <v>8.470000000000001</v>
      </c>
      <c r="AW25" s="511">
        <v>8.477</v>
      </c>
      <c r="AX25" s="511">
        <v>8.412000000000001</v>
      </c>
      <c r="AY25" s="666">
        <f>AVERAGE(AV25,AX25,AW25)</f>
        <v>8.453000000000001</v>
      </c>
      <c r="AZ25" s="668">
        <f>AVERAGE(AU25,AY25)</f>
        <v>8.441083783783785</v>
      </c>
      <c r="BA25" s="668">
        <f>AZ25-AC25</f>
        <v>-0.4739162162162138</v>
      </c>
      <c r="BB25" s="195">
        <f>AZ25/AC25-1</f>
        <v>-0.05315941853238515</v>
      </c>
      <c r="BC25" s="667">
        <v>8.85</v>
      </c>
      <c r="BD25" s="511">
        <v>8.869999999999999</v>
      </c>
      <c r="BE25" s="511">
        <v>8.82</v>
      </c>
      <c r="BF25" s="666">
        <f>AVERAGE(BC25,BE25,BD25)</f>
        <v>8.846666666666666</v>
      </c>
      <c r="BG25" s="668">
        <v>8.56</v>
      </c>
      <c r="BH25" s="667">
        <f>BG25-AH25</f>
        <v>-0.328888888888887</v>
      </c>
      <c r="BI25" s="314">
        <f>BG25/AH25-1</f>
        <v>-0.03699999999999981</v>
      </c>
      <c r="BJ25" s="511">
        <v>8.68</v>
      </c>
      <c r="BK25" s="511">
        <v>8.73</v>
      </c>
      <c r="BL25" s="674">
        <v>8.710000000000001</v>
      </c>
      <c r="BM25" s="675">
        <f>AVERAGE(BJ25,BL25,BK25)</f>
        <v>8.706666666666667</v>
      </c>
      <c r="BN25" s="676">
        <f>BM25-AN25</f>
        <v>-0.3566666666666656</v>
      </c>
      <c r="BO25" s="591">
        <f>BM25/AN25-1</f>
        <v>-0.03935270319970563</v>
      </c>
      <c r="BP25" s="676">
        <f>AVERAGE(AU25,AY25,BF25,BM25)</f>
        <v>8.608875225225226</v>
      </c>
      <c r="BQ25" s="668">
        <f>BP25-AO25</f>
        <v>-0.3236247747747729</v>
      </c>
      <c r="BR25" s="677">
        <f>BP25/AO25-1</f>
        <v>-0.0362300335600082</v>
      </c>
      <c r="BS25" s="667">
        <v>8.710000000000001</v>
      </c>
      <c r="BT25" t="s" s="695">
        <v>272</v>
      </c>
      <c r="BU25" s="511">
        <v>7.78</v>
      </c>
      <c r="BV25" s="666">
        <v>7.82</v>
      </c>
      <c r="BW25" s="668">
        <f>BV25-AU25</f>
        <v>-0.6091675675675674</v>
      </c>
      <c r="BX25" s="594">
        <f>BV25/AU25-1</f>
        <v>-0.07226900671798564</v>
      </c>
      <c r="BY25" s="678">
        <v>7.712760258562194</v>
      </c>
      <c r="BZ25" s="511">
        <v>7.809508512688724</v>
      </c>
      <c r="CA25" s="511">
        <v>8.159973479825725</v>
      </c>
      <c r="CB25" s="666">
        <f>AVERAGE(BY25,CA25,BZ25)</f>
        <v>7.894080750358881</v>
      </c>
      <c r="CC25" s="668">
        <f>AVERAGE(BV25,CB25)</f>
        <v>7.857040375179441</v>
      </c>
      <c r="CD25" s="661">
        <f>CC25-AZ25</f>
        <v>-0.5840434086043444</v>
      </c>
      <c r="CE25" s="662">
        <f>CC25/AZ25-1</f>
        <v>-0.06919057120678673</v>
      </c>
      <c r="CF25" s="667">
        <v>8.817109884596086</v>
      </c>
      <c r="CG25" s="511">
        <v>8.861953339000662</v>
      </c>
      <c r="CH25" s="666">
        <v>8.805744520030235</v>
      </c>
      <c r="CI25" s="668">
        <f>AVERAGE(CF25,CH25,CG25)</f>
        <v>8.82826924787566</v>
      </c>
      <c r="CJ25" s="668">
        <f>AVERAGE(BV25,CB25,CI25)</f>
        <v>8.180783332744847</v>
      </c>
      <c r="CK25" s="652">
        <f>CJ25-BG25</f>
        <v>-0.3792166672551538</v>
      </c>
      <c r="CL25" s="663">
        <f>CJ25/BG25-1</f>
        <v>-0.04430101252980767</v>
      </c>
      <c r="CM25" s="667">
        <v>8.904445035932925</v>
      </c>
      <c r="CN25" s="511">
        <v>8.705596801827527</v>
      </c>
      <c r="CO25" s="674">
        <v>8.481372836608976</v>
      </c>
      <c r="CP25" s="675">
        <f>AVERAGE(CM25,CO25,CN25)</f>
        <v>8.697138224789809</v>
      </c>
      <c r="CQ25" s="676">
        <f>CP25-BO25</f>
        <v>8.736490927989514</v>
      </c>
      <c r="CR25" s="444">
        <f>CP25/BM25-1</f>
        <v>-0.001094384595351272</v>
      </c>
      <c r="CS25" s="668">
        <f>AVERAGE(BV25,CB25,CI25,CP25)</f>
        <v>8.309872055756088</v>
      </c>
      <c r="CT25" s="668">
        <f>CS25-BP25</f>
        <v>-0.2990031694691382</v>
      </c>
      <c r="CU25" s="593">
        <f>CS25/BP25-1</f>
        <v>-0.03473196691166069</v>
      </c>
      <c r="CV25" s="25"/>
    </row>
    <row r="26" ht="17" customHeight="1">
      <c r="A26" t="s" s="664">
        <v>258</v>
      </c>
      <c r="B26" s="665">
        <v>4.080266715228263</v>
      </c>
      <c r="C26" s="511">
        <v>4.176034313940403</v>
      </c>
      <c r="D26" s="511">
        <v>4.179612347451544</v>
      </c>
      <c r="E26" s="666">
        <f>AVERAGE(B26,D26,C26)</f>
        <v>4.145304458873404</v>
      </c>
      <c r="F26" s="667">
        <v>4.171478204662061</v>
      </c>
      <c r="G26" s="511">
        <v>4.112495732331854</v>
      </c>
      <c r="H26" s="511">
        <v>4.066027052812726</v>
      </c>
      <c r="I26" s="666">
        <f>AVERAGE(F26,H26,G26)</f>
        <v>4.116666996602214</v>
      </c>
      <c r="J26" s="668">
        <f>AVERAGE(E26,I26)</f>
        <v>4.130985727737809</v>
      </c>
      <c r="K26" s="667">
        <v>4.07</v>
      </c>
      <c r="L26" s="511">
        <v>4.11</v>
      </c>
      <c r="M26" s="511">
        <v>4.04</v>
      </c>
      <c r="N26" s="666">
        <f>AVERAGE(K26,M26,L26)</f>
        <v>4.073333333333333</v>
      </c>
      <c r="O26" s="669">
        <f>AVERAGE(I26,N26,E26)</f>
        <v>4.111768262936317</v>
      </c>
      <c r="P26" s="670">
        <v>4.1</v>
      </c>
      <c r="Q26" s="511">
        <v>4.14</v>
      </c>
      <c r="R26" s="511">
        <v>4.19</v>
      </c>
      <c r="S26" s="671">
        <f>AVERAGE(P26,R26,Q26)</f>
        <v>4.143333333333334</v>
      </c>
      <c r="T26" s="672">
        <f>AVERAGE(N26,S26,I26,E26)</f>
        <v>4.119659530535571</v>
      </c>
      <c r="U26" s="667">
        <v>4.1</v>
      </c>
      <c r="V26" s="511">
        <v>4.16</v>
      </c>
      <c r="W26" s="511">
        <v>4.15</v>
      </c>
      <c r="X26" s="666">
        <f>AVERAGE(U26,W26,V26)</f>
        <v>4.136666666666667</v>
      </c>
      <c r="Y26" s="667">
        <v>4.04</v>
      </c>
      <c r="Z26" s="511">
        <v>4.03</v>
      </c>
      <c r="AA26" s="511">
        <v>3.95</v>
      </c>
      <c r="AB26" s="666">
        <f>AVERAGE(Y26,AA26,Z26)</f>
        <v>4.006666666666667</v>
      </c>
      <c r="AC26" s="668">
        <f>AVERAGE(X26,AB26)</f>
        <v>4.071666666666667</v>
      </c>
      <c r="AD26" s="667">
        <v>4.12</v>
      </c>
      <c r="AE26" s="511">
        <v>4.16</v>
      </c>
      <c r="AF26" s="511">
        <v>4.19</v>
      </c>
      <c r="AG26" s="511">
        <f>AVERAGE(AD26,AF26,AE26)</f>
        <v>4.156666666666667</v>
      </c>
      <c r="AH26" s="666">
        <f>AVERAGE(AB26,AG26,X26)</f>
        <v>4.100000000000001</v>
      </c>
      <c r="AI26" s="652">
        <f>AH26-O26</f>
        <v>-0.01176826293631628</v>
      </c>
      <c r="AJ26" s="653">
        <f>AH26/O26-1</f>
        <v>-0.002862092944876271</v>
      </c>
      <c r="AK26" s="511">
        <v>4.11</v>
      </c>
      <c r="AL26" s="511">
        <v>4.23</v>
      </c>
      <c r="AM26" s="511">
        <v>4.24</v>
      </c>
      <c r="AN26" s="666">
        <f>AVERAGE(AK26,AM26,AL26)</f>
        <v>4.193333333333334</v>
      </c>
      <c r="AO26" s="668">
        <f>AVERAGE(X26,AB26,AG26,AN26)</f>
        <v>4.123333333333334</v>
      </c>
      <c r="AP26" s="667">
        <f>AO26-T26</f>
        <v>0.003673802797762526</v>
      </c>
      <c r="AQ26" s="673">
        <f>AO26/T26-1</f>
        <v>0.0008917734027609203</v>
      </c>
      <c r="AR26" s="667">
        <v>4.2168</v>
      </c>
      <c r="AS26" s="511">
        <v>4.25</v>
      </c>
      <c r="AT26" s="511">
        <v>4.288214249057932</v>
      </c>
      <c r="AU26" s="666">
        <f>AVERAGE(AR26,AT26,AS26)</f>
        <v>4.251671416352644</v>
      </c>
      <c r="AV26" s="667">
        <v>4.204</v>
      </c>
      <c r="AW26" s="511">
        <v>4.204</v>
      </c>
      <c r="AX26" s="511">
        <v>4.13</v>
      </c>
      <c r="AY26" s="666">
        <f>AVERAGE(AV26,AX26,AW26)</f>
        <v>4.179333333333333</v>
      </c>
      <c r="AZ26" s="668">
        <f>AVERAGE(AU26,AY26)</f>
        <v>4.215502374842989</v>
      </c>
      <c r="BA26" s="668">
        <f>AZ26-AC26</f>
        <v>0.1438357081763213</v>
      </c>
      <c r="BB26" s="195">
        <f>AZ26/AC26-1</f>
        <v>0.03532600282676746</v>
      </c>
      <c r="BC26" s="667">
        <v>4.82</v>
      </c>
      <c r="BD26" s="511">
        <v>4.7</v>
      </c>
      <c r="BE26" s="511">
        <v>4.41</v>
      </c>
      <c r="BF26" s="666">
        <f>AVERAGE(BC26,BE26,BD26)</f>
        <v>4.643333333333334</v>
      </c>
      <c r="BG26" s="668">
        <v>4.34</v>
      </c>
      <c r="BH26" s="667">
        <f>BG26-AH26</f>
        <v>0.2399999999999993</v>
      </c>
      <c r="BI26" s="314">
        <f>BG26/AH26-1</f>
        <v>0.05853658536585349</v>
      </c>
      <c r="BJ26" s="511">
        <v>4.59</v>
      </c>
      <c r="BK26" s="511">
        <v>4.69</v>
      </c>
      <c r="BL26" s="674">
        <v>4.65</v>
      </c>
      <c r="BM26" s="675">
        <f>AVERAGE(BJ26,BL26,BK26)</f>
        <v>4.643333333333334</v>
      </c>
      <c r="BN26" s="676">
        <f>BM26-AN26</f>
        <v>0.4499999999999993</v>
      </c>
      <c r="BO26" s="591">
        <f>BM26/AN26-1</f>
        <v>0.1073131955484894</v>
      </c>
      <c r="BP26" s="676">
        <f>AVERAGE(AU26,AY26,BF26,BM26)</f>
        <v>4.429417854088161</v>
      </c>
      <c r="BQ26" s="668">
        <f>BP26-AO26</f>
        <v>0.3060845207548271</v>
      </c>
      <c r="BR26" s="677">
        <f>BP26/AO26-1</f>
        <v>0.07423230091062893</v>
      </c>
      <c r="BS26" s="667">
        <v>4.61</v>
      </c>
      <c r="BT26" s="511">
        <v>4.63</v>
      </c>
      <c r="BU26" s="511">
        <v>4.59</v>
      </c>
      <c r="BV26" s="666">
        <f>AVERAGE(BS26,BU26,BT26)</f>
        <v>4.609999999999999</v>
      </c>
      <c r="BW26" s="668">
        <f>BV26-AU26</f>
        <v>0.3583285836473555</v>
      </c>
      <c r="BX26" s="594">
        <f>BV26/AU26-1</f>
        <v>0.08427946295877042</v>
      </c>
      <c r="BY26" s="678">
        <v>4.602347695527549</v>
      </c>
      <c r="BZ26" s="511">
        <v>4.56923356668788</v>
      </c>
      <c r="CA26" s="511">
        <v>4.388122703580279</v>
      </c>
      <c r="CB26" s="666">
        <f>AVERAGE(BY26,CA26,BZ26)</f>
        <v>4.519901321931903</v>
      </c>
      <c r="CC26" s="668">
        <f>AVERAGE(BV26,CB26)</f>
        <v>4.564950660965952</v>
      </c>
      <c r="CD26" s="661">
        <f>CC26-AZ26</f>
        <v>0.3494482861229633</v>
      </c>
      <c r="CE26" s="662">
        <f>CC26/AZ26-1</f>
        <v>0.08289600029841737</v>
      </c>
      <c r="CF26" s="667">
        <v>4.514499005229149</v>
      </c>
      <c r="CG26" s="511">
        <v>4.556151991411324</v>
      </c>
      <c r="CH26" s="666">
        <v>4.553991149426302</v>
      </c>
      <c r="CI26" s="668">
        <f>AVERAGE(CF26,CH26,CG26)</f>
        <v>4.541547382022259</v>
      </c>
      <c r="CJ26" s="668">
        <f>AVERAGE(BV26,CB26,CI26)</f>
        <v>4.55714956798472</v>
      </c>
      <c r="CK26" s="652">
        <f>CJ26-BG26</f>
        <v>0.2171495679847206</v>
      </c>
      <c r="CL26" s="663">
        <f>CJ26/BG26-1</f>
        <v>0.05003446266929057</v>
      </c>
      <c r="CM26" s="667">
        <v>4.610968590813199</v>
      </c>
      <c r="CN26" s="511">
        <v>4.643081177455154</v>
      </c>
      <c r="CO26" s="674">
        <v>4.706252041642403</v>
      </c>
      <c r="CP26" s="675">
        <f>AVERAGE(CM26,CO26,CN26)</f>
        <v>4.653433936636919</v>
      </c>
      <c r="CQ26" s="676">
        <f>CP26-BO26</f>
        <v>4.54612074108843</v>
      </c>
      <c r="CR26" s="444">
        <f>CP26/BM26-1</f>
        <v>0.002175291450879913</v>
      </c>
      <c r="CS26" s="668">
        <f>AVERAGE(BV26,CB26,CI26,CP26)</f>
        <v>4.58122066014777</v>
      </c>
      <c r="CT26" s="668">
        <f>CS26-BP26</f>
        <v>0.1518028060596093</v>
      </c>
      <c r="CU26" s="593">
        <f>CS26/BP26-1</f>
        <v>0.03427150272569146</v>
      </c>
      <c r="CV26" s="25"/>
    </row>
    <row r="27" ht="17" customHeight="1">
      <c r="A27" t="s" s="696">
        <v>259</v>
      </c>
      <c r="B27" s="697">
        <v>1.7314</v>
      </c>
      <c r="C27" s="698">
        <v>1.7157</v>
      </c>
      <c r="D27" s="698">
        <v>1.6494</v>
      </c>
      <c r="E27" s="699">
        <f>AVERAGE(B27,D27,C27)</f>
        <v>1.698833333333333</v>
      </c>
      <c r="F27" s="700">
        <v>1.6419</v>
      </c>
      <c r="G27" s="698">
        <v>1.5505</v>
      </c>
      <c r="H27" s="698">
        <v>1.4289</v>
      </c>
      <c r="I27" s="699">
        <f>AVERAGE(F27,H27,G27)</f>
        <v>1.540433333333333</v>
      </c>
      <c r="J27" s="701">
        <f>AVERAGE(E27,I27)</f>
        <v>1.619633333333333</v>
      </c>
      <c r="K27" s="700">
        <v>1.284271472615689</v>
      </c>
      <c r="L27" s="698">
        <v>1.383674293489991</v>
      </c>
      <c r="M27" s="698">
        <v>1.468673642597604</v>
      </c>
      <c r="N27" s="699">
        <f>AVERAGE(K27,M27,L27)</f>
        <v>1.378873136234428</v>
      </c>
      <c r="O27" s="702">
        <f>AVERAGE(I27,N27,E27)</f>
        <v>1.539379934300365</v>
      </c>
      <c r="P27" s="703">
        <v>1.551130439914052</v>
      </c>
      <c r="Q27" s="698">
        <v>1.506586873585458</v>
      </c>
      <c r="R27" s="698">
        <v>1.468805734319711</v>
      </c>
      <c r="S27" s="704">
        <f>AVERAGE(P27,R27,Q27)</f>
        <v>1.50884101593974</v>
      </c>
      <c r="T27" s="705">
        <f>AVERAGE(N27,S27,I27,E27)</f>
        <v>1.531745204710208</v>
      </c>
      <c r="U27" s="700">
        <v>1.841036</v>
      </c>
      <c r="V27" s="698">
        <v>1.764926</v>
      </c>
      <c r="W27" s="698">
        <v>1.728582</v>
      </c>
      <c r="X27" s="699">
        <f>AVERAGE(U27,W27,V27)</f>
        <v>1.778181333333333</v>
      </c>
      <c r="Y27" s="700">
        <v>1.786166</v>
      </c>
      <c r="Z27" s="698">
        <v>1.830298</v>
      </c>
      <c r="AA27" s="698">
        <v>1.648224</v>
      </c>
      <c r="AB27" s="699">
        <f>AVERAGE(Y27,AA27,Z27)</f>
        <v>1.754896</v>
      </c>
      <c r="AC27" s="701">
        <f>AVERAGE(X27,AB27)</f>
        <v>1.766538666666666</v>
      </c>
      <c r="AD27" s="700">
        <v>1.863690110365724</v>
      </c>
      <c r="AE27" s="698">
        <v>1.839098793796674</v>
      </c>
      <c r="AF27" s="698">
        <v>1.98670086149768</v>
      </c>
      <c r="AG27" s="698">
        <f>AVERAGE(AD27,AF27,AE27)</f>
        <v>1.896496588553359</v>
      </c>
      <c r="AH27" s="699">
        <f>AVERAGE(AB27,AG27,X27)</f>
        <v>1.809857973962231</v>
      </c>
      <c r="AI27" s="706">
        <f>AH27-O27</f>
        <v>0.2704780396618662</v>
      </c>
      <c r="AJ27" s="627">
        <f>AH27/O27-1</f>
        <v>0.1757058368990605</v>
      </c>
      <c r="AK27" s="700">
        <v>1.944308203492479</v>
      </c>
      <c r="AL27" s="698">
        <v>2.042321165915238</v>
      </c>
      <c r="AM27" s="698">
        <v>2.285230447369885</v>
      </c>
      <c r="AN27" s="699">
        <f>AVERAGE(AK27,AM27,AL27)</f>
        <v>2.090619938925867</v>
      </c>
      <c r="AO27" s="701">
        <f>AVERAGE(X27,AB27,AG27,AN27)</f>
        <v>1.88004846520314</v>
      </c>
      <c r="AP27" s="700">
        <f>AO27-T27</f>
        <v>0.3483032604929313</v>
      </c>
      <c r="AQ27" s="707">
        <f>AO27/T27-1</f>
        <v>0.2273898161534162</v>
      </c>
      <c r="AR27" s="700">
        <v>4.413754541667808</v>
      </c>
      <c r="AS27" s="698">
        <v>4.205408208373294</v>
      </c>
      <c r="AT27" s="698">
        <v>4.374713838463921</v>
      </c>
      <c r="AU27" s="708">
        <f>AVERAGE(AR27,AT27,AS27)</f>
        <v>4.331292196168341</v>
      </c>
      <c r="AV27" s="709">
        <v>4.276737326676023</v>
      </c>
      <c r="AW27" s="710">
        <v>4.184147359741192</v>
      </c>
      <c r="AX27" s="710">
        <v>3.906628430128189</v>
      </c>
      <c r="AY27" s="699">
        <f>AVERAGE(AV27,AX27,AW27)</f>
        <v>4.122504372181801</v>
      </c>
      <c r="AZ27" s="701">
        <f>AVERAGE(AU27,AY27)</f>
        <v>4.226898284175071</v>
      </c>
      <c r="BA27" s="701">
        <f>AZ27-AC27</f>
        <v>2.460359617508405</v>
      </c>
      <c r="BB27" s="617">
        <f>AZ27/AC27-1</f>
        <v>1.392757296476804</v>
      </c>
      <c r="BC27" s="700">
        <v>4.15</v>
      </c>
      <c r="BD27" s="698">
        <v>4.18</v>
      </c>
      <c r="BE27" s="698">
        <v>4.74</v>
      </c>
      <c r="BF27" s="699">
        <f>AVERAGE(BC27,BE27,BD27)</f>
        <v>4.356666666666666</v>
      </c>
      <c r="BG27" s="701">
        <f>AVERAGE(AZ27,BF27)</f>
        <v>4.291782475420868</v>
      </c>
      <c r="BH27" s="700">
        <f>BG27-AH27</f>
        <v>2.481924501458638</v>
      </c>
      <c r="BI27" s="711">
        <f>BG27/AH27-1</f>
        <v>1.371336611582336</v>
      </c>
      <c r="BJ27" s="698">
        <v>4.69</v>
      </c>
      <c r="BK27" s="698">
        <v>4.78</v>
      </c>
      <c r="BL27" s="712">
        <v>4.79</v>
      </c>
      <c r="BM27" s="713">
        <f>AVERAGE(BJ27,BL27,BK27)</f>
        <v>4.753333333333334</v>
      </c>
      <c r="BN27" s="714">
        <f>BM27-AN27</f>
        <v>2.662713394407467</v>
      </c>
      <c r="BO27" s="618">
        <f>BM27/AN27-1</f>
        <v>1.273647756261013</v>
      </c>
      <c r="BP27" s="714">
        <v>4.42</v>
      </c>
      <c r="BQ27" s="701">
        <f>BP27-AO27</f>
        <v>2.53995153479686</v>
      </c>
      <c r="BR27" s="677">
        <f>BP27/AO27-1</f>
        <v>1.351003222420874</v>
      </c>
      <c r="BS27" s="700">
        <v>4.84</v>
      </c>
      <c r="BT27" s="698">
        <v>4.66</v>
      </c>
      <c r="BU27" s="698">
        <v>4.63</v>
      </c>
      <c r="BV27" s="708">
        <f>AVERAGE(BS27,BU27,BT27)</f>
        <v>4.71</v>
      </c>
      <c r="BW27" s="715">
        <f>BV27-AU27</f>
        <v>0.3787078038316594</v>
      </c>
      <c r="BX27" s="594">
        <f>BV27/AU27-1</f>
        <v>0.08743529336734235</v>
      </c>
      <c r="BY27" s="716">
        <v>4.70928717662386</v>
      </c>
      <c r="BZ27" s="710">
        <v>4.655213142918501</v>
      </c>
      <c r="CA27" s="710">
        <v>4.404355196244621</v>
      </c>
      <c r="CB27" s="699">
        <f>AVERAGE(BY27,CA27,BZ27)</f>
        <v>4.589618505262327</v>
      </c>
      <c r="CC27" s="701">
        <f>AVERAGE(BV27,CB27)</f>
        <v>4.649809252631163</v>
      </c>
      <c r="CD27" s="717">
        <f>CC27-AZ27</f>
        <v>0.4229109684560921</v>
      </c>
      <c r="CE27" s="718">
        <f>CC27/AZ27-1</f>
        <v>0.1000523173314609</v>
      </c>
      <c r="CF27" s="700">
        <v>4.247239931581403</v>
      </c>
      <c r="CG27" s="698">
        <v>4.044447770128704</v>
      </c>
      <c r="CH27" s="699">
        <v>4.871663463591715</v>
      </c>
      <c r="CI27" s="701">
        <f>AVERAGE(CF27,CH27,CG27)</f>
        <v>4.387783721767273</v>
      </c>
      <c r="CJ27" s="701">
        <f>AVERAGE(BV27,CB27,CI27)</f>
        <v>4.562467409009867</v>
      </c>
      <c r="CK27" s="706">
        <f>CJ27-BG27</f>
        <v>0.2706849335889983</v>
      </c>
      <c r="CL27" s="719">
        <f>CJ27/BG27-1</f>
        <v>0.06307051560493027</v>
      </c>
      <c r="CM27" s="700">
        <v>5.041060134524646</v>
      </c>
      <c r="CN27" s="698">
        <v>4.844482664976916</v>
      </c>
      <c r="CO27" s="712">
        <v>4.851114840565812</v>
      </c>
      <c r="CP27" s="713">
        <f>AVERAGE(CM27,CO27,CN27)</f>
        <v>4.912219213355791</v>
      </c>
      <c r="CQ27" s="714">
        <f>CP27-BO27</f>
        <v>3.638571457094778</v>
      </c>
      <c r="CR27" s="627">
        <f>CP27/BM27-1</f>
        <v>0.03342620196825896</v>
      </c>
      <c r="CS27" s="701">
        <f>AVERAGE(BV27,CB27,CI27,CP27)</f>
        <v>4.649905360096348</v>
      </c>
      <c r="CT27" s="701">
        <f>CS27-BP27</f>
        <v>0.2299053600963479</v>
      </c>
      <c r="CU27" s="593">
        <f>CS27/BP27-1</f>
        <v>0.05201478735211484</v>
      </c>
      <c r="CV27" s="25"/>
    </row>
    <row r="28" ht="17" customHeight="1">
      <c r="A28" s="720"/>
      <c r="B28" s="629"/>
      <c r="C28" s="629"/>
      <c r="D28" s="629"/>
      <c r="E28" s="631"/>
      <c r="F28" s="629"/>
      <c r="G28" s="629"/>
      <c r="H28" s="629"/>
      <c r="I28" s="629"/>
      <c r="J28" s="629"/>
      <c r="K28" s="629"/>
      <c r="L28" s="629"/>
      <c r="M28" s="629"/>
      <c r="N28" s="629"/>
      <c r="O28" s="721"/>
      <c r="P28" s="721"/>
      <c r="Q28" s="721"/>
      <c r="R28" s="721"/>
      <c r="S28" s="721"/>
      <c r="T28" s="721"/>
      <c r="U28" s="629"/>
      <c r="V28" s="629"/>
      <c r="W28" s="629"/>
      <c r="X28" s="629"/>
      <c r="Y28" s="629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629"/>
      <c r="AN28" s="629"/>
      <c r="AO28" s="629"/>
      <c r="AP28" s="629"/>
      <c r="AQ28" s="629"/>
      <c r="AR28" s="629"/>
      <c r="AS28" s="629"/>
      <c r="AT28" s="629"/>
      <c r="AU28" s="629"/>
      <c r="AV28" s="629"/>
      <c r="AW28" s="629"/>
      <c r="AX28" s="629"/>
      <c r="AY28" s="629"/>
      <c r="AZ28" s="629"/>
      <c r="BA28" s="629"/>
      <c r="BB28" s="629"/>
      <c r="BC28" s="629"/>
      <c r="BD28" s="629"/>
      <c r="BE28" s="629"/>
      <c r="BF28" s="629"/>
      <c r="BG28" s="629"/>
      <c r="BH28" s="629"/>
      <c r="BI28" s="629"/>
      <c r="BJ28" s="629"/>
      <c r="BK28" s="629"/>
      <c r="BL28" s="629"/>
      <c r="BM28" s="629"/>
      <c r="BN28" s="629"/>
      <c r="BO28" s="629"/>
      <c r="BP28" s="629"/>
      <c r="BQ28" s="629"/>
      <c r="BR28" s="629"/>
      <c r="BS28" s="629"/>
      <c r="BT28" s="629"/>
      <c r="BU28" s="629"/>
      <c r="BV28" s="629"/>
      <c r="BW28" s="629"/>
      <c r="BX28" s="629"/>
      <c r="BY28" s="629"/>
      <c r="BZ28" s="629"/>
      <c r="CA28" s="629"/>
      <c r="CB28" s="629"/>
      <c r="CC28" s="629"/>
      <c r="CD28" s="629"/>
      <c r="CE28" s="629"/>
      <c r="CF28" s="629"/>
      <c r="CG28" s="629"/>
      <c r="CH28" s="629"/>
      <c r="CI28" s="629"/>
      <c r="CJ28" s="629"/>
      <c r="CK28" s="629"/>
      <c r="CL28" s="629"/>
      <c r="CM28" s="629"/>
      <c r="CN28" s="629"/>
      <c r="CO28" s="629"/>
      <c r="CP28" s="629"/>
      <c r="CQ28" s="629"/>
      <c r="CR28" s="629"/>
      <c r="CS28" s="629"/>
      <c r="CT28" s="629"/>
      <c r="CU28" s="629"/>
      <c r="CV28" s="25"/>
    </row>
    <row r="29" ht="15.75" customHeight="1">
      <c r="A29" t="s" s="722">
        <v>273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5"/>
    </row>
    <row r="30" ht="15.75" customHeight="1">
      <c r="A30" t="s" s="723">
        <v>274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5"/>
    </row>
    <row r="31" ht="15.75" customHeight="1">
      <c r="A31" t="s" s="723">
        <v>275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5"/>
    </row>
    <row r="32" ht="17" customHeight="1">
      <c r="A32" t="s" s="111">
        <v>276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5"/>
    </row>
    <row r="33" ht="15.75" customHeight="1">
      <c r="A33" t="s" s="724">
        <v>277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5"/>
    </row>
    <row r="34" ht="17" customHeight="1">
      <c r="A34" t="s" s="724">
        <v>278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5"/>
    </row>
    <row r="35" ht="17" customHeight="1">
      <c r="A35" t="s" s="724">
        <v>279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5"/>
    </row>
    <row r="36" ht="17" customHeight="1">
      <c r="A36" t="s" s="111">
        <v>280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5"/>
    </row>
    <row r="37" ht="17" customHeight="1">
      <c r="A37" t="s" s="724">
        <v>281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5"/>
    </row>
    <row r="38" ht="17" customHeight="1">
      <c r="A38" s="4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5"/>
    </row>
    <row r="39" ht="17" customHeight="1">
      <c r="A39" s="4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5"/>
    </row>
    <row r="40" ht="17" customHeight="1">
      <c r="A40" s="175"/>
      <c r="B40" s="121"/>
      <c r="C40" s="121"/>
      <c r="D40" s="121"/>
      <c r="E40" s="121"/>
      <c r="F40" s="121"/>
      <c r="G40" s="121"/>
      <c r="H40" s="121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2"/>
    </row>
  </sheetData>
  <mergeCells count="21">
    <mergeCell ref="CT16:CU16"/>
    <mergeCell ref="CQ16:CR16"/>
    <mergeCell ref="CD16:CE16"/>
    <mergeCell ref="BW16:BX16"/>
    <mergeCell ref="BQ16:BR16"/>
    <mergeCell ref="A15:X15"/>
    <mergeCell ref="CT2:CU2"/>
    <mergeCell ref="CQ2:CR2"/>
    <mergeCell ref="CD2:CE2"/>
    <mergeCell ref="BW2:BX2"/>
    <mergeCell ref="BN16:BO16"/>
    <mergeCell ref="BA16:BB16"/>
    <mergeCell ref="AR16:AY16"/>
    <mergeCell ref="U16:AB16"/>
    <mergeCell ref="B16:I16"/>
    <mergeCell ref="BQ2:BR2"/>
    <mergeCell ref="BN2:BO2"/>
    <mergeCell ref="BA2:BB2"/>
    <mergeCell ref="U2:AH2"/>
    <mergeCell ref="B2:I2"/>
    <mergeCell ref="AR1:BQ1"/>
  </mergeCells>
  <pageMargins left="0.75" right="0.75" top="1" bottom="1" header="0.5" footer="0.5"/>
  <pageSetup firstPageNumber="1" fitToHeight="1" fitToWidth="1" scale="85" useFirstPageNumber="0" orientation="landscape" pageOrder="downThenOver"/>
  <headerFooter>
    <oddFooter>&amp;L&amp;"Helvetica,Regular"&amp;11&amp;K000000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dimension ref="A1:BN52"/>
  <sheetViews>
    <sheetView workbookViewId="0" showGridLines="0" defaultGridColor="1"/>
  </sheetViews>
  <sheetFormatPr defaultColWidth="6.875" defaultRowHeight="15" customHeight="1" outlineLevelRow="0" outlineLevelCol="0"/>
  <cols>
    <col min="1" max="1" width="29.125" style="726" customWidth="1"/>
    <col min="2" max="2" width="8.75" style="726" customWidth="1"/>
    <col min="3" max="3" width="8.75" style="726" customWidth="1"/>
    <col min="4" max="4" width="7.625" style="726" customWidth="1"/>
    <col min="5" max="5" width="8.75" style="726" customWidth="1"/>
    <col min="6" max="6" width="8.5" style="726" customWidth="1"/>
    <col min="7" max="7" width="6.625" style="726" customWidth="1"/>
    <col min="8" max="8" width="6.375" style="726" customWidth="1"/>
    <col min="9" max="9" width="6.75" style="726" customWidth="1"/>
    <col min="10" max="10" width="6.875" style="726" customWidth="1"/>
    <col min="11" max="11" width="6.875" style="726" customWidth="1"/>
    <col min="12" max="12" width="6.875" style="726" customWidth="1"/>
    <col min="13" max="13" width="6.875" style="726" customWidth="1"/>
    <col min="14" max="14" width="6.875" style="726" customWidth="1"/>
    <col min="15" max="15" width="6.875" style="726" customWidth="1"/>
    <col min="16" max="16" width="6.875" style="726" customWidth="1"/>
    <col min="17" max="17" width="6.875" style="726" customWidth="1"/>
    <col min="18" max="18" width="6.875" style="726" customWidth="1"/>
    <col min="19" max="19" width="6.875" style="726" customWidth="1"/>
    <col min="20" max="20" width="6.875" style="726" customWidth="1"/>
    <col min="21" max="21" width="6.875" style="726" customWidth="1"/>
    <col min="22" max="22" width="6.875" style="726" customWidth="1"/>
    <col min="23" max="23" width="6.875" style="726" customWidth="1"/>
    <col min="24" max="24" width="6.875" style="726" customWidth="1"/>
    <col min="25" max="25" width="6.875" style="726" customWidth="1"/>
    <col min="26" max="26" width="6.875" style="726" customWidth="1"/>
    <col min="27" max="27" width="6.875" style="726" customWidth="1"/>
    <col min="28" max="28" width="6.875" style="726" customWidth="1"/>
    <col min="29" max="29" width="6.875" style="726" customWidth="1"/>
    <col min="30" max="30" width="6.875" style="726" customWidth="1"/>
    <col min="31" max="31" width="6.875" style="726" customWidth="1"/>
    <col min="32" max="32" width="6.875" style="726" customWidth="1"/>
    <col min="33" max="33" width="6.875" style="726" customWidth="1"/>
    <col min="34" max="34" width="6.875" style="726" customWidth="1"/>
    <col min="35" max="35" width="6.875" style="726" customWidth="1"/>
    <col min="36" max="36" width="6.875" style="726" customWidth="1"/>
    <col min="37" max="37" width="6.875" style="726" customWidth="1"/>
    <col min="38" max="38" width="6.875" style="726" customWidth="1"/>
    <col min="39" max="39" width="6.875" style="726" customWidth="1"/>
    <col min="40" max="40" width="6.875" style="726" customWidth="1"/>
    <col min="41" max="41" width="6.875" style="726" customWidth="1"/>
    <col min="42" max="42" width="6.875" style="726" customWidth="1"/>
    <col min="43" max="43" width="6.875" style="726" customWidth="1"/>
    <col min="44" max="44" width="6.875" style="726" customWidth="1"/>
    <col min="45" max="45" width="6.875" style="726" customWidth="1"/>
    <col min="46" max="46" width="6.875" style="726" customWidth="1"/>
    <col min="47" max="47" width="6.875" style="726" customWidth="1"/>
    <col min="48" max="48" width="6.875" style="726" customWidth="1"/>
    <col min="49" max="49" width="6.875" style="726" customWidth="1"/>
    <col min="50" max="50" width="6.875" style="726" customWidth="1"/>
    <col min="51" max="51" width="6.875" style="726" customWidth="1"/>
    <col min="52" max="52" width="6.875" style="726" customWidth="1"/>
    <col min="53" max="53" width="6.875" style="726" customWidth="1"/>
    <col min="54" max="54" width="6.875" style="726" customWidth="1"/>
    <col min="55" max="55" width="6.875" style="726" customWidth="1"/>
    <col min="56" max="56" width="6.875" style="726" customWidth="1"/>
    <col min="57" max="57" width="6.875" style="726" customWidth="1"/>
    <col min="58" max="58" width="6.875" style="726" customWidth="1"/>
    <col min="59" max="59" width="6.875" style="726" customWidth="1"/>
    <col min="60" max="60" width="6.875" style="726" customWidth="1"/>
    <col min="61" max="61" width="6.875" style="726" customWidth="1"/>
    <col min="62" max="62" width="6.875" style="726" customWidth="1"/>
    <col min="63" max="63" width="6.875" style="726" customWidth="1"/>
    <col min="64" max="64" width="6.875" style="726" customWidth="1"/>
    <col min="65" max="65" width="7.5" style="726" customWidth="1"/>
    <col min="66" max="66" width="7.25" style="726" customWidth="1"/>
    <col min="67" max="256" width="6.875" style="726" customWidth="1"/>
  </cols>
  <sheetData>
    <row r="1" ht="45.75" customHeight="1">
      <c r="A1" t="s" s="727">
        <v>282</v>
      </c>
      <c r="B1" s="728"/>
      <c r="C1" s="728"/>
      <c r="D1" s="728"/>
      <c r="E1" s="728"/>
      <c r="F1" s="728"/>
      <c r="G1" s="728"/>
      <c r="H1" s="729"/>
      <c r="I1" s="729"/>
      <c r="J1" s="729"/>
      <c r="K1" s="729"/>
      <c r="L1" s="730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9"/>
    </row>
    <row r="2" ht="29.25" customHeight="1">
      <c r="A2" s="731"/>
      <c r="B2" s="732">
        <v>2011</v>
      </c>
      <c r="C2" s="733">
        <v>2012</v>
      </c>
      <c r="D2" s="734"/>
      <c r="E2" s="735"/>
      <c r="F2" s="733">
        <v>2013</v>
      </c>
      <c r="G2" s="734"/>
      <c r="H2" s="735"/>
      <c r="I2" s="733">
        <v>2014</v>
      </c>
      <c r="J2" s="734"/>
      <c r="K2" s="735"/>
      <c r="L2" s="736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t="s" s="737">
        <v>283</v>
      </c>
      <c r="BN2" s="738"/>
    </row>
    <row r="3" ht="17" customHeight="1">
      <c r="A3" s="739"/>
      <c r="B3" t="s" s="740">
        <v>22</v>
      </c>
      <c r="C3" t="s" s="740">
        <v>284</v>
      </c>
      <c r="D3" t="s" s="740">
        <v>285</v>
      </c>
      <c r="E3" t="s" s="740">
        <v>22</v>
      </c>
      <c r="F3" t="s" s="740">
        <v>284</v>
      </c>
      <c r="G3" t="s" s="740">
        <v>285</v>
      </c>
      <c r="H3" t="s" s="740">
        <v>22</v>
      </c>
      <c r="I3" t="s" s="740">
        <v>284</v>
      </c>
      <c r="J3" t="s" s="740">
        <v>285</v>
      </c>
      <c r="K3" t="s" s="740">
        <v>22</v>
      </c>
      <c r="L3" s="736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5"/>
    </row>
    <row r="4" ht="17" customHeight="1">
      <c r="A4" t="s" s="741">
        <v>62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736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352">
        <v>0</v>
      </c>
      <c r="BN4" s="154"/>
    </row>
    <row r="5" ht="17" customHeight="1">
      <c r="A5" t="s" s="743">
        <v>286</v>
      </c>
      <c r="B5" s="744">
        <v>1.78706</v>
      </c>
      <c r="C5" s="744">
        <v>1.722059735868862</v>
      </c>
      <c r="D5" s="744">
        <v>1.849735942418611</v>
      </c>
      <c r="E5" s="744">
        <v>1.782688111407077</v>
      </c>
      <c r="F5" s="745">
        <v>1.732313979790202</v>
      </c>
      <c r="G5" s="745">
        <v>2.016353379995576</v>
      </c>
      <c r="H5" s="745">
        <v>1.86740883944837</v>
      </c>
      <c r="I5" s="745">
        <v>1.851752920143114</v>
      </c>
      <c r="J5" s="745">
        <v>1.977367676821059</v>
      </c>
      <c r="K5" s="745">
        <v>1.910779414401981</v>
      </c>
      <c r="L5" s="736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352">
        <v>0</v>
      </c>
      <c r="BN5" s="462"/>
    </row>
    <row r="6" ht="17" customHeight="1">
      <c r="A6" t="s" s="743">
        <v>287</v>
      </c>
      <c r="B6" s="744">
        <v>1.19902</v>
      </c>
      <c r="C6" s="744">
        <v>1.013742304429818</v>
      </c>
      <c r="D6" s="744">
        <v>1.052413849859135</v>
      </c>
      <c r="E6" s="744">
        <v>1.032707359504737</v>
      </c>
      <c r="F6" s="745">
        <v>1.030567647378217</v>
      </c>
      <c r="G6" s="745">
        <v>1.139563726252688</v>
      </c>
      <c r="H6" s="745">
        <v>1.083976100248172</v>
      </c>
      <c r="I6" s="745">
        <v>1.093108878773625</v>
      </c>
      <c r="J6" s="745">
        <v>1.120774259402199</v>
      </c>
      <c r="K6" s="745">
        <v>1.106606728302193</v>
      </c>
      <c r="L6" s="736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352">
        <v>0</v>
      </c>
      <c r="BN6" s="462"/>
    </row>
    <row r="7" ht="17" customHeight="1">
      <c r="A7" t="s" s="746">
        <v>65</v>
      </c>
      <c r="B7" s="747">
        <v>1.15591</v>
      </c>
      <c r="C7" s="747">
        <v>0.9787636639644506</v>
      </c>
      <c r="D7" s="747">
        <v>1.015811109738354</v>
      </c>
      <c r="E7" s="747">
        <v>0.9969728186232932</v>
      </c>
      <c r="F7" s="748">
        <v>0.9949020911281172</v>
      </c>
      <c r="G7" s="748">
        <v>1.099698514982265</v>
      </c>
      <c r="H7" s="748">
        <v>1.046281518156233</v>
      </c>
      <c r="I7" s="748">
        <v>1.053378175607425</v>
      </c>
      <c r="J7" s="748">
        <v>1.073822657172627</v>
      </c>
      <c r="K7" s="748">
        <v>1.063357940621757</v>
      </c>
      <c r="L7" s="736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352">
        <v>0</v>
      </c>
      <c r="BN7" s="462"/>
    </row>
    <row r="8" ht="17" customHeight="1">
      <c r="A8" t="s" s="746">
        <v>66</v>
      </c>
      <c r="B8" s="747">
        <v>2.33272</v>
      </c>
      <c r="C8" s="747">
        <v>2.292896949614834</v>
      </c>
      <c r="D8" s="747">
        <v>2.654126425971937</v>
      </c>
      <c r="E8" s="747">
        <v>2.454307936303774</v>
      </c>
      <c r="F8" s="748">
        <v>2.422701871229794</v>
      </c>
      <c r="G8" s="748">
        <v>2.767292048001797</v>
      </c>
      <c r="H8" s="748">
        <v>2.587771705555428</v>
      </c>
      <c r="I8" s="748">
        <v>2.707986947368421</v>
      </c>
      <c r="J8" s="748">
        <v>3.10967876747775</v>
      </c>
      <c r="K8" s="748">
        <v>2.899923038859047</v>
      </c>
      <c r="L8" s="736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352">
        <v>0</v>
      </c>
      <c r="BN8" s="462"/>
    </row>
    <row r="9" ht="17" customHeight="1">
      <c r="A9" t="s" s="746">
        <v>288</v>
      </c>
      <c r="B9" t="s" s="749">
        <v>289</v>
      </c>
      <c r="C9" t="s" s="749">
        <v>289</v>
      </c>
      <c r="D9" t="s" s="749">
        <v>289</v>
      </c>
      <c r="E9" t="s" s="749">
        <v>289</v>
      </c>
      <c r="F9" t="s" s="749">
        <v>289</v>
      </c>
      <c r="G9" t="s" s="749">
        <v>289</v>
      </c>
      <c r="H9" t="s" s="749">
        <v>289</v>
      </c>
      <c r="I9" s="750"/>
      <c r="J9" s="750"/>
      <c r="K9" s="750"/>
      <c r="L9" s="736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352">
        <v>0</v>
      </c>
      <c r="BN9" s="462"/>
    </row>
    <row r="10" ht="17" customHeight="1">
      <c r="A10" t="s" s="746">
        <v>290</v>
      </c>
      <c r="B10" t="s" s="749">
        <v>289</v>
      </c>
      <c r="C10" t="s" s="749">
        <v>289</v>
      </c>
      <c r="D10" t="s" s="749">
        <v>289</v>
      </c>
      <c r="E10" t="s" s="749">
        <v>289</v>
      </c>
      <c r="F10" t="s" s="749">
        <v>289</v>
      </c>
      <c r="G10" t="s" s="749">
        <v>289</v>
      </c>
      <c r="H10" t="s" s="749">
        <v>289</v>
      </c>
      <c r="I10" s="750"/>
      <c r="J10" s="750"/>
      <c r="K10" s="750"/>
      <c r="L10" s="736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352">
        <v>0</v>
      </c>
      <c r="BN10" s="462"/>
    </row>
    <row r="11" ht="17" customHeight="1">
      <c r="A11" t="s" s="746">
        <v>291</v>
      </c>
      <c r="B11" t="s" s="749">
        <v>289</v>
      </c>
      <c r="C11" t="s" s="749">
        <v>289</v>
      </c>
      <c r="D11" t="s" s="749">
        <v>289</v>
      </c>
      <c r="E11" t="s" s="749">
        <v>289</v>
      </c>
      <c r="F11" t="s" s="749">
        <v>289</v>
      </c>
      <c r="G11" t="s" s="749">
        <v>289</v>
      </c>
      <c r="H11" t="s" s="749">
        <v>289</v>
      </c>
      <c r="I11" s="750"/>
      <c r="J11" s="750"/>
      <c r="K11" s="750"/>
      <c r="L11" s="736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352">
        <v>0</v>
      </c>
      <c r="BN11" s="462"/>
    </row>
    <row r="12" ht="17" customHeight="1">
      <c r="A12" t="s" s="746">
        <v>292</v>
      </c>
      <c r="B12" t="s" s="749">
        <v>289</v>
      </c>
      <c r="C12" t="s" s="749">
        <v>289</v>
      </c>
      <c r="D12" t="s" s="749">
        <v>289</v>
      </c>
      <c r="E12" t="s" s="749">
        <v>289</v>
      </c>
      <c r="F12" t="s" s="749">
        <v>289</v>
      </c>
      <c r="G12" t="s" s="749">
        <v>289</v>
      </c>
      <c r="H12" t="s" s="749">
        <v>289</v>
      </c>
      <c r="I12" s="750"/>
      <c r="J12" s="750"/>
      <c r="K12" s="750"/>
      <c r="L12" s="736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352">
        <v>0</v>
      </c>
      <c r="BN12" s="462"/>
    </row>
    <row r="13" ht="17" customHeight="1">
      <c r="A13" t="s" s="743">
        <v>293</v>
      </c>
      <c r="B13" s="744">
        <v>1.44035</v>
      </c>
      <c r="C13" s="744">
        <v>1.310846091240569</v>
      </c>
      <c r="D13" s="744">
        <v>1.380478733653537</v>
      </c>
      <c r="E13" s="744">
        <v>1.345518461727084</v>
      </c>
      <c r="F13" s="745">
        <v>1.294409082904757</v>
      </c>
      <c r="G13" s="745">
        <v>1.552660384987816</v>
      </c>
      <c r="H13" s="745">
        <v>1.412464464612938</v>
      </c>
      <c r="I13" s="745">
        <v>1.387472494667131</v>
      </c>
      <c r="J13" s="745">
        <v>1.47561862722282</v>
      </c>
      <c r="K13" s="745">
        <v>1.428831729746667</v>
      </c>
      <c r="L13" s="736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352">
        <v>0</v>
      </c>
      <c r="BN13" s="462"/>
    </row>
    <row r="14" ht="17" customHeight="1">
      <c r="A14" t="s" s="746">
        <v>69</v>
      </c>
      <c r="B14" s="747">
        <v>1.2504</v>
      </c>
      <c r="C14" s="747">
        <v>1.154006039392298</v>
      </c>
      <c r="D14" s="747">
        <v>1.216114349967015</v>
      </c>
      <c r="E14" s="747">
        <v>1.183946441559636</v>
      </c>
      <c r="F14" s="748">
        <v>1.14048994063975</v>
      </c>
      <c r="G14" s="748">
        <v>1.398842540919724</v>
      </c>
      <c r="H14" s="748">
        <v>1.256949874237645</v>
      </c>
      <c r="I14" s="748">
        <v>1.239331802633094</v>
      </c>
      <c r="J14" s="748">
        <v>1.309774835049434</v>
      </c>
      <c r="K14" s="748">
        <v>1.272336129761998</v>
      </c>
      <c r="L14" s="736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5"/>
    </row>
    <row r="15" ht="17" customHeight="1">
      <c r="A15" t="s" s="746">
        <v>294</v>
      </c>
      <c r="B15" t="s" s="749">
        <v>289</v>
      </c>
      <c r="C15" t="s" s="749">
        <v>289</v>
      </c>
      <c r="D15" t="s" s="749">
        <v>289</v>
      </c>
      <c r="E15" t="s" s="749">
        <v>289</v>
      </c>
      <c r="F15" t="s" s="749">
        <v>289</v>
      </c>
      <c r="G15" t="s" s="749">
        <v>289</v>
      </c>
      <c r="H15" t="s" s="749">
        <v>289</v>
      </c>
      <c r="I15" s="750"/>
      <c r="J15" s="750"/>
      <c r="K15" s="750"/>
      <c r="L15" s="736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5"/>
    </row>
    <row r="16" ht="33.75" customHeight="1">
      <c r="A16" t="s" s="746">
        <v>68</v>
      </c>
      <c r="B16" s="747">
        <v>3.64625</v>
      </c>
      <c r="C16" s="747">
        <v>2.544242672403196</v>
      </c>
      <c r="D16" s="747">
        <v>2.198021814094421</v>
      </c>
      <c r="E16" s="747">
        <v>2.33810379393176</v>
      </c>
      <c r="F16" s="748">
        <v>2.403689660096688</v>
      </c>
      <c r="G16" s="748">
        <v>2.466463776352529</v>
      </c>
      <c r="H16" s="748">
        <v>2.435008758528014</v>
      </c>
      <c r="I16" s="748">
        <v>2.133749587930781</v>
      </c>
      <c r="J16" s="748">
        <v>2.297370139861777</v>
      </c>
      <c r="K16" s="748">
        <v>2.211084259534605</v>
      </c>
      <c r="L16" s="736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t="s" s="751">
        <v>283</v>
      </c>
      <c r="BN16" s="752"/>
    </row>
    <row r="17" ht="22.5" customHeight="1">
      <c r="A17" t="s" s="743">
        <v>295</v>
      </c>
      <c r="B17" s="744">
        <v>1.90934</v>
      </c>
      <c r="C17" s="744">
        <v>1.906868825745925</v>
      </c>
      <c r="D17" s="744">
        <v>2.235753407379354</v>
      </c>
      <c r="E17" s="744">
        <v>2.053692249555933</v>
      </c>
      <c r="F17" s="745">
        <v>1.911061371353909</v>
      </c>
      <c r="G17" s="745">
        <v>2.284276092498044</v>
      </c>
      <c r="H17" s="745">
        <v>2.087552981999638</v>
      </c>
      <c r="I17" s="745">
        <v>1.920798466004334</v>
      </c>
      <c r="J17" s="745">
        <v>2.083015003312112</v>
      </c>
      <c r="K17" s="745">
        <v>1.996264114752527</v>
      </c>
      <c r="L17" s="736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5"/>
    </row>
    <row r="18" ht="17" customHeight="1">
      <c r="A18" t="s" s="746">
        <v>71</v>
      </c>
      <c r="B18" s="747">
        <v>1.75386</v>
      </c>
      <c r="C18" s="747">
        <v>1.710634890437617</v>
      </c>
      <c r="D18" s="747">
        <v>1.94353447140295</v>
      </c>
      <c r="E18" s="747">
        <v>1.816519820215673</v>
      </c>
      <c r="F18" s="748">
        <v>1.779870141905077</v>
      </c>
      <c r="G18" s="748">
        <v>2.106117158438936</v>
      </c>
      <c r="H18" s="748">
        <v>1.933253582905503</v>
      </c>
      <c r="I18" s="748">
        <v>1.865152867754834</v>
      </c>
      <c r="J18" s="748">
        <v>2.032090877450095</v>
      </c>
      <c r="K18" s="748">
        <v>1.943378132333762</v>
      </c>
      <c r="L18" s="736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352">
        <v>0</v>
      </c>
      <c r="BN18" s="534"/>
    </row>
    <row r="19" ht="17" customHeight="1">
      <c r="A19" t="s" s="746">
        <v>72</v>
      </c>
      <c r="B19" s="747">
        <v>1.50801</v>
      </c>
      <c r="C19" s="747">
        <v>1.527382061635567</v>
      </c>
      <c r="D19" s="747">
        <v>1.811786258509625</v>
      </c>
      <c r="E19" s="747">
        <v>1.653443355775977</v>
      </c>
      <c r="F19" s="748">
        <v>1.559498142898808</v>
      </c>
      <c r="G19" s="748">
        <v>1.838049211151399</v>
      </c>
      <c r="H19" s="748">
        <v>1.68934078424448</v>
      </c>
      <c r="I19" s="748">
        <v>1.723134320806657</v>
      </c>
      <c r="J19" s="748">
        <v>1.864054417644652</v>
      </c>
      <c r="K19" s="748">
        <v>1.789221340938644</v>
      </c>
      <c r="L19" s="736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753">
        <v>0</v>
      </c>
      <c r="BN19" s="754"/>
    </row>
    <row r="20" ht="17" customHeight="1">
      <c r="A20" t="s" s="746">
        <v>73</v>
      </c>
      <c r="B20" s="747">
        <v>1.74704</v>
      </c>
      <c r="C20" s="747">
        <v>1.591175176168899</v>
      </c>
      <c r="D20" s="747">
        <v>2.011248397471811</v>
      </c>
      <c r="E20" s="747">
        <v>1.762883257314822</v>
      </c>
      <c r="F20" s="748">
        <v>1.545611961518449</v>
      </c>
      <c r="G20" s="748">
        <v>1.890555718481026</v>
      </c>
      <c r="H20" s="748">
        <v>1.709976302417598</v>
      </c>
      <c r="I20" s="748">
        <v>1.693388319693782</v>
      </c>
      <c r="J20" s="748">
        <v>1.844268503021808</v>
      </c>
      <c r="K20" s="748">
        <v>1.761589816300779</v>
      </c>
      <c r="L20" s="736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753">
        <v>0</v>
      </c>
      <c r="BN20" s="754"/>
    </row>
    <row r="21" ht="17" customHeight="1">
      <c r="A21" t="s" s="746">
        <v>74</v>
      </c>
      <c r="B21" s="747">
        <v>1.59757</v>
      </c>
      <c r="C21" s="747">
        <v>1.658524208358067</v>
      </c>
      <c r="D21" s="747">
        <v>1.978728720083757</v>
      </c>
      <c r="E21" s="747">
        <v>1.801917148497621</v>
      </c>
      <c r="F21" s="748">
        <v>1.757141211155145</v>
      </c>
      <c r="G21" s="748">
        <v>2.093814090574627</v>
      </c>
      <c r="H21" s="748">
        <v>1.923936304331647</v>
      </c>
      <c r="I21" s="748">
        <v>1.964080585317835</v>
      </c>
      <c r="J21" s="748">
        <v>2.136501825137592</v>
      </c>
      <c r="K21" s="748">
        <v>2.043902519873638</v>
      </c>
      <c r="L21" s="736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753">
        <v>0</v>
      </c>
      <c r="BN21" s="754"/>
    </row>
    <row r="22" ht="17" customHeight="1">
      <c r="A22" t="s" s="746">
        <v>75</v>
      </c>
      <c r="B22" s="747">
        <v>2.49043</v>
      </c>
      <c r="C22" s="747">
        <v>2.58631968217788</v>
      </c>
      <c r="D22" s="747">
        <v>2.913969703539475</v>
      </c>
      <c r="E22" s="747">
        <v>2.740446380443531</v>
      </c>
      <c r="F22" s="748">
        <v>2.27439886420967</v>
      </c>
      <c r="G22" s="748">
        <v>2.743656575151571</v>
      </c>
      <c r="H22" s="748">
        <v>2.488871669753589</v>
      </c>
      <c r="I22" s="748">
        <v>2.344523563730934</v>
      </c>
      <c r="J22" s="748">
        <v>2.544047112859943</v>
      </c>
      <c r="K22" s="748">
        <v>2.437001187237972</v>
      </c>
      <c r="L22" s="736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753">
        <v>0</v>
      </c>
      <c r="BN22" s="754"/>
    </row>
    <row r="23" ht="17" customHeight="1">
      <c r="A23" t="s" s="746">
        <v>76</v>
      </c>
      <c r="B23" s="747">
        <v>4.48117</v>
      </c>
      <c r="C23" s="747">
        <v>4.21008882865863</v>
      </c>
      <c r="D23" s="747">
        <v>4.439094628184868</v>
      </c>
      <c r="E23" s="747">
        <v>4.317576823828315</v>
      </c>
      <c r="F23" s="748">
        <v>3.816864906140485</v>
      </c>
      <c r="G23" s="748">
        <v>4.521463932222219</v>
      </c>
      <c r="H23" s="748">
        <v>4.156957365972899</v>
      </c>
      <c r="I23" s="748">
        <v>3.971340868365115</v>
      </c>
      <c r="J23" s="748">
        <v>4.090932188704831</v>
      </c>
      <c r="K23" s="748">
        <v>4.028497002448672</v>
      </c>
      <c r="L23" s="736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753">
        <v>0</v>
      </c>
      <c r="BN23" s="754"/>
    </row>
    <row r="24" ht="17" customHeight="1">
      <c r="A24" t="s" s="746">
        <v>296</v>
      </c>
      <c r="B24" t="s" s="749">
        <v>289</v>
      </c>
      <c r="C24" t="s" s="749">
        <v>289</v>
      </c>
      <c r="D24" t="s" s="749">
        <v>289</v>
      </c>
      <c r="E24" t="s" s="749">
        <v>289</v>
      </c>
      <c r="F24" t="s" s="755">
        <v>289</v>
      </c>
      <c r="G24" t="s" s="755">
        <v>289</v>
      </c>
      <c r="H24" t="s" s="755">
        <v>289</v>
      </c>
      <c r="I24" s="748"/>
      <c r="J24" s="748"/>
      <c r="K24" s="748"/>
      <c r="L24" s="736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753">
        <v>0</v>
      </c>
      <c r="BN24" s="754"/>
    </row>
    <row r="25" ht="17" customHeight="1">
      <c r="A25" t="s" s="746">
        <v>77</v>
      </c>
      <c r="B25" s="747">
        <v>5.7964</v>
      </c>
      <c r="C25" s="747">
        <v>5.778440626790687</v>
      </c>
      <c r="D25" s="747">
        <v>6.024881198054311</v>
      </c>
      <c r="E25" s="747">
        <v>5.895953440167787</v>
      </c>
      <c r="F25" s="748">
        <v>5.727444303555489</v>
      </c>
      <c r="G25" s="748">
        <v>6.960316783468171</v>
      </c>
      <c r="H25" s="748">
        <v>6.314783814966453</v>
      </c>
      <c r="I25" s="748">
        <v>6.15639591336528</v>
      </c>
      <c r="J25" s="748">
        <v>6.345140289052279</v>
      </c>
      <c r="K25" s="748">
        <v>6.249343272160067</v>
      </c>
      <c r="L25" s="736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753">
        <v>0</v>
      </c>
      <c r="BN25" s="754"/>
    </row>
    <row r="26" ht="17" customHeight="1">
      <c r="A26" t="s" s="743">
        <v>297</v>
      </c>
      <c r="B26" s="744">
        <v>1.64072</v>
      </c>
      <c r="C26" s="744">
        <v>1.652957731154776</v>
      </c>
      <c r="D26" s="744">
        <v>1.67754688901744</v>
      </c>
      <c r="E26" s="744">
        <v>1.665374519648556</v>
      </c>
      <c r="F26" s="745">
        <v>1.680253613688294</v>
      </c>
      <c r="G26" s="745">
        <v>2.005439724523666</v>
      </c>
      <c r="H26" s="745">
        <v>1.836290164005407</v>
      </c>
      <c r="I26" s="745">
        <v>1.801788730627741</v>
      </c>
      <c r="J26" s="745">
        <v>1.906537624782054</v>
      </c>
      <c r="K26" s="745">
        <v>1.850412030678475</v>
      </c>
      <c r="L26" s="736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753">
        <v>0</v>
      </c>
      <c r="BN26" s="754"/>
    </row>
    <row r="27" ht="17" customHeight="1">
      <c r="A27" t="s" s="746">
        <v>79</v>
      </c>
      <c r="B27" s="747">
        <v>1.64072</v>
      </c>
      <c r="C27" s="747">
        <v>1.652957731154776</v>
      </c>
      <c r="D27" s="747">
        <v>1.67754688901744</v>
      </c>
      <c r="E27" s="747">
        <v>1.665374519648556</v>
      </c>
      <c r="F27" s="748">
        <v>1.680253613688294</v>
      </c>
      <c r="G27" s="748">
        <v>2.005439724523666</v>
      </c>
      <c r="H27" s="748">
        <v>1.836290164005407</v>
      </c>
      <c r="I27" s="748">
        <v>1.801788730627741</v>
      </c>
      <c r="J27" s="748">
        <v>1.906537624782054</v>
      </c>
      <c r="K27" s="748">
        <v>1.850412030678475</v>
      </c>
      <c r="L27" s="736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756">
        <v>0</v>
      </c>
      <c r="BN27" s="757"/>
    </row>
    <row r="28" ht="17" customHeight="1">
      <c r="A28" t="s" s="743">
        <v>298</v>
      </c>
      <c r="B28" s="744">
        <v>2.05579</v>
      </c>
      <c r="C28" s="744">
        <v>2.003488298722098</v>
      </c>
      <c r="D28" s="744">
        <v>2.174164482514955</v>
      </c>
      <c r="E28" s="744">
        <v>2.082680034666084</v>
      </c>
      <c r="F28" s="745">
        <v>2.040167522291795</v>
      </c>
      <c r="G28" s="745">
        <v>2.28420292231984</v>
      </c>
      <c r="H28" s="745">
        <v>2.155217538293881</v>
      </c>
      <c r="I28" s="745">
        <v>2.141717974585674</v>
      </c>
      <c r="J28" s="745">
        <v>2.311888306150408</v>
      </c>
      <c r="K28" s="745">
        <v>2.221542031655253</v>
      </c>
      <c r="L28" s="736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629"/>
      <c r="BN28" s="758"/>
    </row>
    <row r="29" ht="17" customHeight="1">
      <c r="A29" t="s" s="746">
        <v>81</v>
      </c>
      <c r="B29" s="747">
        <v>2.25047</v>
      </c>
      <c r="C29" s="747">
        <v>2.242197540520204</v>
      </c>
      <c r="D29" s="747">
        <v>2.409362779317791</v>
      </c>
      <c r="E29" s="747">
        <v>2.321397250859673</v>
      </c>
      <c r="F29" s="748">
        <v>2.256165802157223</v>
      </c>
      <c r="G29" s="748">
        <v>2.86681645147178</v>
      </c>
      <c r="H29" s="748">
        <v>2.524591501799253</v>
      </c>
      <c r="I29" s="748">
        <v>2.541550080786851</v>
      </c>
      <c r="J29" s="748">
        <v>2.927686765202961</v>
      </c>
      <c r="K29" s="748">
        <v>2.717016536437695</v>
      </c>
      <c r="L29" s="736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5"/>
    </row>
    <row r="30" ht="17" customHeight="1">
      <c r="A30" t="s" s="746">
        <v>299</v>
      </c>
      <c r="B30" t="s" s="749">
        <v>289</v>
      </c>
      <c r="C30" t="s" s="749">
        <v>289</v>
      </c>
      <c r="D30" t="s" s="749">
        <v>289</v>
      </c>
      <c r="E30" t="s" s="749">
        <v>289</v>
      </c>
      <c r="F30" t="s" s="749">
        <v>289</v>
      </c>
      <c r="G30" t="s" s="749">
        <v>289</v>
      </c>
      <c r="H30" t="s" s="749">
        <v>289</v>
      </c>
      <c r="I30" s="750"/>
      <c r="J30" s="750"/>
      <c r="K30" s="750"/>
      <c r="L30" s="736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5"/>
    </row>
    <row r="31" ht="17" customHeight="1">
      <c r="A31" t="s" s="746">
        <v>300</v>
      </c>
      <c r="B31" t="s" s="749">
        <v>289</v>
      </c>
      <c r="C31" t="s" s="749">
        <v>289</v>
      </c>
      <c r="D31" t="s" s="749">
        <v>289</v>
      </c>
      <c r="E31" t="s" s="749">
        <v>289</v>
      </c>
      <c r="F31" t="s" s="749">
        <v>289</v>
      </c>
      <c r="G31" t="s" s="749">
        <v>289</v>
      </c>
      <c r="H31" t="s" s="749">
        <v>289</v>
      </c>
      <c r="I31" s="750"/>
      <c r="J31" s="750"/>
      <c r="K31" s="750"/>
      <c r="L31" s="736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5"/>
    </row>
    <row r="32" ht="17" customHeight="1">
      <c r="A32" t="s" s="746">
        <v>82</v>
      </c>
      <c r="B32" s="747">
        <v>1.75283</v>
      </c>
      <c r="C32" s="747">
        <v>1.729824580201923</v>
      </c>
      <c r="D32" s="747">
        <v>1.877489330491424</v>
      </c>
      <c r="E32" s="747">
        <v>1.798452099175591</v>
      </c>
      <c r="F32" s="748">
        <v>1.798748024194529</v>
      </c>
      <c r="G32" s="748">
        <v>1.839726156647331</v>
      </c>
      <c r="H32" s="748">
        <v>1.820036279825519</v>
      </c>
      <c r="I32" s="748">
        <v>1.750530498701544</v>
      </c>
      <c r="J32" s="748">
        <v>1.784133079743885</v>
      </c>
      <c r="K32" s="748">
        <v>1.76691615228682</v>
      </c>
      <c r="L32" s="736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5"/>
    </row>
    <row r="33" ht="17" customHeight="1">
      <c r="A33" t="s" s="746">
        <v>80</v>
      </c>
      <c r="B33" s="747">
        <v>2.39997</v>
      </c>
      <c r="C33" s="747">
        <v>2.129398057593898</v>
      </c>
      <c r="D33" s="747">
        <v>2.351405303941873</v>
      </c>
      <c r="E33" s="747">
        <v>2.227966602242712</v>
      </c>
      <c r="F33" s="748">
        <v>2.100606736992773</v>
      </c>
      <c r="G33" s="748">
        <v>2.383674261634108</v>
      </c>
      <c r="H33" s="748">
        <v>2.220747040153988</v>
      </c>
      <c r="I33" s="748">
        <v>2.213058382414431</v>
      </c>
      <c r="J33" s="748">
        <v>2.422846474011219</v>
      </c>
      <c r="K33" s="748">
        <v>2.308453256224286</v>
      </c>
      <c r="L33" s="736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5"/>
    </row>
    <row r="34" ht="17" customHeight="1">
      <c r="A34" t="s" s="746">
        <v>301</v>
      </c>
      <c r="B34" t="s" s="749">
        <v>289</v>
      </c>
      <c r="C34" t="s" s="749">
        <v>289</v>
      </c>
      <c r="D34" t="s" s="749">
        <v>289</v>
      </c>
      <c r="E34" t="s" s="749">
        <v>289</v>
      </c>
      <c r="F34" t="s" s="755">
        <v>289</v>
      </c>
      <c r="G34" s="748">
        <v>0</v>
      </c>
      <c r="H34" t="s" s="755">
        <v>289</v>
      </c>
      <c r="I34" s="748"/>
      <c r="J34" s="748"/>
      <c r="K34" s="748"/>
      <c r="L34" s="736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5"/>
    </row>
    <row r="35" ht="17" customHeight="1">
      <c r="A35" t="s" s="746">
        <v>83</v>
      </c>
      <c r="B35" s="747">
        <v>8.58745</v>
      </c>
      <c r="C35" s="747">
        <v>7.884709304896798</v>
      </c>
      <c r="D35" s="747">
        <v>9.150352026751964</v>
      </c>
      <c r="E35" s="747">
        <v>8.403713874290643</v>
      </c>
      <c r="F35" s="748">
        <v>9.70300186022205</v>
      </c>
      <c r="G35" s="748">
        <v>10.73505406924395</v>
      </c>
      <c r="H35" s="748">
        <v>10.26532575181792</v>
      </c>
      <c r="I35" s="748">
        <v>10.57150223913003</v>
      </c>
      <c r="J35" s="748">
        <v>9.964150750457755</v>
      </c>
      <c r="K35" s="748">
        <v>10.24058166646448</v>
      </c>
      <c r="L35" s="736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5"/>
    </row>
    <row r="36" ht="17" customHeight="1">
      <c r="A36" t="s" s="743">
        <v>302</v>
      </c>
      <c r="B36" t="s" s="749">
        <v>289</v>
      </c>
      <c r="C36" t="s" s="749">
        <v>289</v>
      </c>
      <c r="D36" t="s" s="749">
        <v>289</v>
      </c>
      <c r="E36" t="s" s="749">
        <v>289</v>
      </c>
      <c r="F36" t="s" s="749">
        <v>289</v>
      </c>
      <c r="G36" t="s" s="749">
        <v>289</v>
      </c>
      <c r="H36" t="s" s="749">
        <v>289</v>
      </c>
      <c r="I36" s="759"/>
      <c r="J36" s="759"/>
      <c r="K36" s="759"/>
      <c r="L36" s="736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5"/>
    </row>
    <row r="37" ht="17" customHeight="1">
      <c r="A37" t="s" s="746">
        <v>303</v>
      </c>
      <c r="B37" t="s" s="749">
        <v>289</v>
      </c>
      <c r="C37" t="s" s="749">
        <v>289</v>
      </c>
      <c r="D37" t="s" s="749">
        <v>289</v>
      </c>
      <c r="E37" t="s" s="749">
        <v>289</v>
      </c>
      <c r="F37" t="s" s="749">
        <v>289</v>
      </c>
      <c r="G37" t="s" s="749">
        <v>289</v>
      </c>
      <c r="H37" t="s" s="749">
        <v>289</v>
      </c>
      <c r="I37" s="759"/>
      <c r="J37" s="759"/>
      <c r="K37" s="759"/>
      <c r="L37" s="736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5"/>
    </row>
    <row r="38" ht="17" customHeight="1">
      <c r="A38" t="s" s="746">
        <v>304</v>
      </c>
      <c r="B38" t="s" s="749">
        <v>289</v>
      </c>
      <c r="C38" t="s" s="749">
        <v>289</v>
      </c>
      <c r="D38" t="s" s="749">
        <v>289</v>
      </c>
      <c r="E38" t="s" s="749">
        <v>289</v>
      </c>
      <c r="F38" t="s" s="749">
        <v>289</v>
      </c>
      <c r="G38" t="s" s="749">
        <v>289</v>
      </c>
      <c r="H38" t="s" s="749">
        <v>289</v>
      </c>
      <c r="I38" s="759"/>
      <c r="J38" s="759"/>
      <c r="K38" s="759"/>
      <c r="L38" s="736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5"/>
    </row>
    <row r="39" ht="17" customHeight="1">
      <c r="A39" t="s" s="746">
        <v>305</v>
      </c>
      <c r="B39" t="s" s="749">
        <v>289</v>
      </c>
      <c r="C39" t="s" s="749">
        <v>289</v>
      </c>
      <c r="D39" t="s" s="749">
        <v>289</v>
      </c>
      <c r="E39" t="s" s="749">
        <v>289</v>
      </c>
      <c r="F39" t="s" s="749">
        <v>289</v>
      </c>
      <c r="G39" t="s" s="749">
        <v>289</v>
      </c>
      <c r="H39" t="s" s="749">
        <v>289</v>
      </c>
      <c r="I39" s="759"/>
      <c r="J39" s="759"/>
      <c r="K39" s="759"/>
      <c r="L39" s="736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5"/>
    </row>
    <row r="40" ht="17" customHeight="1">
      <c r="A40" t="s" s="743">
        <v>306</v>
      </c>
      <c r="B40" t="s" s="749">
        <v>289</v>
      </c>
      <c r="C40" t="s" s="749">
        <v>289</v>
      </c>
      <c r="D40" t="s" s="749">
        <v>289</v>
      </c>
      <c r="E40" t="s" s="749">
        <v>289</v>
      </c>
      <c r="F40" t="s" s="749">
        <v>289</v>
      </c>
      <c r="G40" t="s" s="749">
        <v>289</v>
      </c>
      <c r="H40" t="s" s="749">
        <v>289</v>
      </c>
      <c r="I40" s="759"/>
      <c r="J40" s="759"/>
      <c r="K40" s="759"/>
      <c r="L40" s="736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5"/>
    </row>
    <row r="41" ht="17" customHeight="1">
      <c r="A41" t="s" s="746">
        <v>307</v>
      </c>
      <c r="B41" t="s" s="749">
        <v>289</v>
      </c>
      <c r="C41" t="s" s="749">
        <v>289</v>
      </c>
      <c r="D41" t="s" s="749">
        <v>289</v>
      </c>
      <c r="E41" t="s" s="749">
        <v>289</v>
      </c>
      <c r="F41" t="s" s="749">
        <v>289</v>
      </c>
      <c r="G41" t="s" s="749">
        <v>289</v>
      </c>
      <c r="H41" t="s" s="749">
        <v>289</v>
      </c>
      <c r="I41" s="759"/>
      <c r="J41" s="759"/>
      <c r="K41" s="759"/>
      <c r="L41" s="736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5"/>
    </row>
    <row r="42" ht="17" customHeight="1">
      <c r="A42" t="s" s="743">
        <v>252</v>
      </c>
      <c r="B42" s="744">
        <v>3.7576</v>
      </c>
      <c r="C42" s="744"/>
      <c r="D42" s="744">
        <v>4.2031</v>
      </c>
      <c r="E42" s="744">
        <v>3.953</v>
      </c>
      <c r="F42" s="747">
        <v>4.270680669294862</v>
      </c>
      <c r="G42" s="747">
        <v>4.856245647808156</v>
      </c>
      <c r="H42" s="744">
        <v>4.551812106719974</v>
      </c>
      <c r="I42" s="747">
        <v>4.6</v>
      </c>
      <c r="J42" s="747">
        <v>4.8</v>
      </c>
      <c r="K42" s="744">
        <v>4.696622992291353</v>
      </c>
      <c r="L42" s="760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5"/>
    </row>
    <row r="43" ht="17" customHeight="1">
      <c r="A43" t="s" s="743">
        <v>268</v>
      </c>
      <c r="B43" s="744">
        <v>21.5</v>
      </c>
      <c r="C43" s="744"/>
      <c r="D43" s="744">
        <v>23.59301612838756</v>
      </c>
      <c r="E43" s="744">
        <v>22.06339000137469</v>
      </c>
      <c r="F43" s="747">
        <v>27.33261007154651</v>
      </c>
      <c r="G43" s="747">
        <v>27.32839883956603</v>
      </c>
      <c r="H43" s="744">
        <v>27.33065681755324</v>
      </c>
      <c r="I43" s="747">
        <v>29.38946683890336</v>
      </c>
      <c r="J43" s="747">
        <v>29.40721278661341</v>
      </c>
      <c r="K43" s="744">
        <v>29.39771096922556</v>
      </c>
      <c r="L43" s="760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5"/>
    </row>
    <row r="44" ht="17" customHeight="1">
      <c r="A44" t="s" s="743">
        <v>254</v>
      </c>
      <c r="B44" s="744">
        <v>4.6896</v>
      </c>
      <c r="C44" s="744"/>
      <c r="D44" s="744">
        <v>4.39230082312714</v>
      </c>
      <c r="E44" s="744">
        <v>4.44763065292489</v>
      </c>
      <c r="F44" s="747">
        <v>4.422</v>
      </c>
      <c r="G44" s="747">
        <v>4.398</v>
      </c>
      <c r="H44" s="744">
        <v>4.410395039102616</v>
      </c>
      <c r="I44" s="747">
        <v>4.436958150119034</v>
      </c>
      <c r="J44" s="747">
        <v>4.975071666573988</v>
      </c>
      <c r="K44" s="744">
        <v>4.697381519116147</v>
      </c>
      <c r="L44" s="760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5"/>
    </row>
    <row r="45" ht="17" customHeight="1">
      <c r="A45" t="s" s="761">
        <v>255</v>
      </c>
      <c r="B45" s="744">
        <v>18.54</v>
      </c>
      <c r="C45" s="744"/>
      <c r="D45" s="744">
        <v>19.5326696389609</v>
      </c>
      <c r="E45" s="744">
        <v>18.9856583604873</v>
      </c>
      <c r="F45" s="747">
        <v>19.5738119840655</v>
      </c>
      <c r="G45" s="747">
        <v>21.856834192854</v>
      </c>
      <c r="H45" s="744">
        <v>20.702387619736</v>
      </c>
      <c r="I45" s="747">
        <v>22.29096805726558</v>
      </c>
      <c r="J45" s="747">
        <v>19.05095760041893</v>
      </c>
      <c r="K45" s="744">
        <v>20.74589983811365</v>
      </c>
      <c r="L45" s="760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5"/>
    </row>
    <row r="46" ht="17" customHeight="1">
      <c r="A46" t="s" s="743">
        <v>256</v>
      </c>
      <c r="B46" s="744">
        <v>2.7475</v>
      </c>
      <c r="C46" s="744"/>
      <c r="D46" s="744">
        <v>3.0424</v>
      </c>
      <c r="E46" s="744">
        <v>2.89448237288136</v>
      </c>
      <c r="F46" s="747">
        <v>2.99113947309568</v>
      </c>
      <c r="G46" s="747">
        <v>3.42297897907141</v>
      </c>
      <c r="H46" s="744">
        <v>3.224866084008851</v>
      </c>
      <c r="I46" s="747">
        <v>3.4154742462606</v>
      </c>
      <c r="J46" s="747">
        <v>3.74129949354363</v>
      </c>
      <c r="K46" s="744">
        <v>3.58688597308893</v>
      </c>
      <c r="L46" s="760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5"/>
    </row>
    <row r="47" ht="17" customHeight="1">
      <c r="A47" t="s" s="743">
        <v>257</v>
      </c>
      <c r="B47" s="744">
        <v>7.7598</v>
      </c>
      <c r="C47" s="744"/>
      <c r="D47" s="744">
        <v>7.88515227349546</v>
      </c>
      <c r="E47" s="744">
        <v>7.80955751262397</v>
      </c>
      <c r="F47" s="747">
        <v>7.83271947007968</v>
      </c>
      <c r="G47" s="747">
        <v>8.01819274827651</v>
      </c>
      <c r="H47" s="744">
        <v>7.924180350783504</v>
      </c>
      <c r="I47" s="747">
        <v>8.018190000000001</v>
      </c>
      <c r="J47" s="747">
        <v>9.02421</v>
      </c>
      <c r="K47" s="744">
        <v>8.494906716255526</v>
      </c>
      <c r="L47" s="760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5"/>
    </row>
    <row r="48" ht="17" customHeight="1">
      <c r="A48" t="s" s="743">
        <v>258</v>
      </c>
      <c r="B48" s="744">
        <v>3.7916</v>
      </c>
      <c r="C48" s="744"/>
      <c r="D48" s="744">
        <v>4.010492019473879</v>
      </c>
      <c r="E48" s="744">
        <v>3.92</v>
      </c>
      <c r="F48" s="747">
        <v>3.901</v>
      </c>
      <c r="G48" s="747">
        <v>4.213</v>
      </c>
      <c r="H48" s="744">
        <v>4.049507022893132</v>
      </c>
      <c r="I48" s="747">
        <v>4.213</v>
      </c>
      <c r="J48" s="747">
        <v>4.697526041093501</v>
      </c>
      <c r="K48" s="744">
        <v>4.443895352416128</v>
      </c>
      <c r="L48" s="760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5"/>
    </row>
    <row r="49" ht="15" customHeight="1" hidden="1">
      <c r="A49" t="s" s="743">
        <v>259</v>
      </c>
      <c r="B49" s="762"/>
      <c r="C49" s="762"/>
      <c r="D49" s="762"/>
      <c r="E49" s="762"/>
      <c r="F49" s="763"/>
      <c r="G49" s="763"/>
      <c r="H49" s="762"/>
      <c r="I49" s="764"/>
      <c r="J49" s="629"/>
      <c r="K49" s="629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5"/>
    </row>
    <row r="50" ht="17" customHeight="1">
      <c r="A50" s="628"/>
      <c r="B50" s="629"/>
      <c r="C50" s="629"/>
      <c r="D50" s="629"/>
      <c r="E50" s="629"/>
      <c r="F50" s="629"/>
      <c r="G50" s="629"/>
      <c r="H50" s="629"/>
      <c r="I50" s="24"/>
      <c r="J50" s="24"/>
      <c r="K50" s="24"/>
      <c r="L50" s="24"/>
      <c r="M50" s="24"/>
      <c r="N50" s="417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5"/>
    </row>
    <row r="51" ht="17" customHeight="1">
      <c r="A51" s="765"/>
      <c r="B51" s="24"/>
      <c r="C51" s="24"/>
      <c r="D51" s="24"/>
      <c r="E51" s="417"/>
      <c r="F51" s="417"/>
      <c r="G51" s="417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5"/>
    </row>
    <row r="52" ht="17" customHeight="1">
      <c r="A52" s="766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</row>
  </sheetData>
  <pageMargins left="0.75" right="0.75" top="1" bottom="1" header="0.5" footer="0.5"/>
  <pageSetup firstPageNumber="1" fitToHeight="1" fitToWidth="1" scale="100" useFirstPageNumber="0" orientation="landscape" pageOrder="downThenOver"/>
  <headerFooter>
    <oddFooter>&amp;L&amp;"Helvetica,Regular"&amp;11&amp;K000000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Y24"/>
  <sheetViews>
    <sheetView workbookViewId="0" showGridLines="0" defaultGridColor="1"/>
  </sheetViews>
  <sheetFormatPr defaultColWidth="6.875" defaultRowHeight="15" customHeight="1" outlineLevelRow="0" outlineLevelCol="0"/>
  <cols>
    <col min="1" max="1" width="32.625" style="767" customWidth="1"/>
    <col min="2" max="2" width="17.125" style="767" customWidth="1"/>
    <col min="3" max="3" width="15.25" style="767" customWidth="1"/>
    <col min="4" max="4" width="13.625" style="767" customWidth="1"/>
    <col min="5" max="5" width="13.625" style="767" customWidth="1"/>
    <col min="6" max="6" width="13.75" style="767" customWidth="1"/>
    <col min="7" max="7" width="12.625" style="767" customWidth="1"/>
    <col min="8" max="8" width="13.625" style="767" customWidth="1"/>
    <col min="9" max="9" width="14.125" style="767" customWidth="1"/>
    <col min="10" max="10" width="16" style="767" customWidth="1"/>
    <col min="11" max="11" width="13.625" style="767" customWidth="1"/>
    <col min="12" max="12" width="13.75" style="767" customWidth="1"/>
    <col min="13" max="13" width="12.625" style="767" customWidth="1"/>
    <col min="14" max="14" width="13.625" style="767" customWidth="1"/>
    <col min="15" max="15" width="14.125" style="767" customWidth="1"/>
    <col min="16" max="16" width="16" style="767" customWidth="1"/>
    <col min="17" max="17" width="13" style="767" customWidth="1"/>
    <col min="18" max="18" width="17.625" style="767" customWidth="1"/>
    <col min="19" max="19" width="13.125" style="767" customWidth="1"/>
    <col min="20" max="20" width="11.75" style="767" customWidth="1"/>
    <col min="21" max="21" width="13.375" style="767" customWidth="1"/>
    <col min="22" max="22" width="14.5" style="767" customWidth="1"/>
    <col min="23" max="23" width="6.875" style="767" customWidth="1"/>
    <col min="24" max="24" width="6.875" style="767" customWidth="1"/>
    <col min="25" max="25" width="6.875" style="767" customWidth="1"/>
    <col min="26" max="256" width="6.875" style="767" customWidth="1"/>
  </cols>
  <sheetData>
    <row r="1" ht="45.75" customHeight="1">
      <c r="A1" t="s" s="727">
        <v>308</v>
      </c>
      <c r="B1" s="768"/>
      <c r="C1" s="768"/>
      <c r="D1" s="768"/>
      <c r="E1" s="768"/>
      <c r="F1" s="768"/>
      <c r="G1" s="768"/>
      <c r="H1" s="768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  <c r="V1" s="769"/>
      <c r="W1" s="8"/>
      <c r="X1" s="8"/>
      <c r="Y1" s="9"/>
    </row>
    <row r="2" ht="18.75" customHeight="1">
      <c r="A2" s="731"/>
      <c r="B2" s="770">
        <v>2011</v>
      </c>
      <c r="C2" s="771"/>
      <c r="D2" s="772"/>
      <c r="E2" s="773">
        <v>2012</v>
      </c>
      <c r="F2" s="771"/>
      <c r="G2" s="771"/>
      <c r="H2" s="771"/>
      <c r="I2" s="771"/>
      <c r="J2" s="772"/>
      <c r="K2" s="773">
        <v>2013</v>
      </c>
      <c r="L2" s="771"/>
      <c r="M2" s="771"/>
      <c r="N2" s="771"/>
      <c r="O2" s="771"/>
      <c r="P2" s="772"/>
      <c r="Q2" s="773">
        <v>2014</v>
      </c>
      <c r="R2" s="771"/>
      <c r="S2" s="771"/>
      <c r="T2" s="771"/>
      <c r="U2" s="771"/>
      <c r="V2" s="772"/>
      <c r="W2" s="774"/>
      <c r="X2" s="24"/>
      <c r="Y2" s="25"/>
    </row>
    <row r="3" ht="69.75" customHeight="1">
      <c r="A3" s="739"/>
      <c r="B3" t="s" s="775">
        <v>309</v>
      </c>
      <c r="C3" t="s" s="775">
        <v>310</v>
      </c>
      <c r="D3" t="s" s="775">
        <v>311</v>
      </c>
      <c r="E3" t="s" s="775">
        <v>312</v>
      </c>
      <c r="F3" t="s" s="775">
        <v>313</v>
      </c>
      <c r="G3" t="s" s="775">
        <v>314</v>
      </c>
      <c r="H3" t="s" s="775">
        <v>312</v>
      </c>
      <c r="I3" t="s" s="775">
        <v>313</v>
      </c>
      <c r="J3" t="s" s="776">
        <v>314</v>
      </c>
      <c r="K3" t="s" s="777">
        <v>312</v>
      </c>
      <c r="L3" t="s" s="775">
        <v>313</v>
      </c>
      <c r="M3" t="s" s="775">
        <v>314</v>
      </c>
      <c r="N3" t="s" s="775">
        <v>312</v>
      </c>
      <c r="O3" t="s" s="775">
        <v>313</v>
      </c>
      <c r="P3" t="s" s="776">
        <v>314</v>
      </c>
      <c r="Q3" t="s" s="777">
        <v>312</v>
      </c>
      <c r="R3" t="s" s="775">
        <v>313</v>
      </c>
      <c r="S3" t="s" s="775">
        <v>314</v>
      </c>
      <c r="T3" t="s" s="775">
        <v>312</v>
      </c>
      <c r="U3" t="s" s="775">
        <v>313</v>
      </c>
      <c r="V3" t="s" s="776">
        <v>314</v>
      </c>
      <c r="W3" s="774"/>
      <c r="X3" s="24"/>
      <c r="Y3" s="25"/>
    </row>
    <row r="4" ht="17" customHeight="1">
      <c r="A4" t="s" s="778">
        <v>62</v>
      </c>
      <c r="B4" s="779"/>
      <c r="C4" s="780"/>
      <c r="D4" s="781"/>
      <c r="E4" t="s" s="741">
        <v>315</v>
      </c>
      <c r="F4" t="s" s="741">
        <v>315</v>
      </c>
      <c r="G4" t="s" s="782">
        <v>315</v>
      </c>
      <c r="H4" t="s" s="782">
        <v>316</v>
      </c>
      <c r="I4" t="s" s="782">
        <v>316</v>
      </c>
      <c r="J4" t="s" s="783">
        <v>316</v>
      </c>
      <c r="K4" t="s" s="784">
        <v>315</v>
      </c>
      <c r="L4" t="s" s="782">
        <v>315</v>
      </c>
      <c r="M4" t="s" s="782">
        <v>315</v>
      </c>
      <c r="N4" t="s" s="782">
        <v>316</v>
      </c>
      <c r="O4" t="s" s="782">
        <v>316</v>
      </c>
      <c r="P4" t="s" s="783">
        <v>316</v>
      </c>
      <c r="Q4" t="s" s="784">
        <v>315</v>
      </c>
      <c r="R4" t="s" s="782">
        <v>315</v>
      </c>
      <c r="S4" t="s" s="782">
        <v>315</v>
      </c>
      <c r="T4" t="s" s="782">
        <v>316</v>
      </c>
      <c r="U4" t="s" s="782">
        <v>316</v>
      </c>
      <c r="V4" t="s" s="783">
        <v>316</v>
      </c>
      <c r="W4" s="774"/>
      <c r="X4" s="24"/>
      <c r="Y4" s="25"/>
    </row>
    <row r="5" ht="17" customHeight="1">
      <c r="A5" t="s" s="785">
        <v>63</v>
      </c>
      <c r="B5" s="786">
        <v>987.9293338700171</v>
      </c>
      <c r="C5" s="786">
        <v>202115.8423456437</v>
      </c>
      <c r="D5" s="786">
        <v>1787.059669148872</v>
      </c>
      <c r="E5" s="786">
        <v>1019.752341753514</v>
      </c>
      <c r="F5" s="786">
        <v>201252.4246655747</v>
      </c>
      <c r="G5" s="786">
        <v>1722.059735868862</v>
      </c>
      <c r="H5" s="786">
        <v>1024.541687818474</v>
      </c>
      <c r="I5" s="786">
        <v>213826.3758173102</v>
      </c>
      <c r="J5" s="787">
        <v>1849.735942418611</v>
      </c>
      <c r="K5" s="788">
        <v>1011.212426529054</v>
      </c>
      <c r="L5" s="786">
        <v>213406.1829921449</v>
      </c>
      <c r="M5" s="786">
        <v>1732.313979790202</v>
      </c>
      <c r="N5" s="786">
        <v>1082.717768930455</v>
      </c>
      <c r="O5" s="786">
        <v>250612.2010298975</v>
      </c>
      <c r="P5" s="787">
        <v>2016.353379995576</v>
      </c>
      <c r="Q5" s="788">
        <v>1055.454569554855</v>
      </c>
      <c r="R5" s="786">
        <v>228404.2634356095</v>
      </c>
      <c r="S5" s="786">
        <v>1806.106834684162</v>
      </c>
      <c r="T5" s="786">
        <v>1064.136249995037</v>
      </c>
      <c r="U5" s="786">
        <v>232396.8278887818</v>
      </c>
      <c r="V5" s="787">
        <v>1926.617683820420</v>
      </c>
      <c r="W5" s="789"/>
      <c r="X5" s="79">
        <v>-0.0445039530597322</v>
      </c>
      <c r="Y5" s="154">
        <v>-1</v>
      </c>
    </row>
    <row r="6" ht="17" customHeight="1">
      <c r="A6" t="s" s="785">
        <v>64</v>
      </c>
      <c r="B6" s="744">
        <v>621.1421647306788</v>
      </c>
      <c r="C6" s="744">
        <v>152100.3341954933</v>
      </c>
      <c r="D6" s="744">
        <v>1199.023659724279</v>
      </c>
      <c r="E6" s="744">
        <v>623.2529080111244</v>
      </c>
      <c r="F6" s="790">
        <v>151002.7761449963</v>
      </c>
      <c r="G6" s="790">
        <v>1013.742304429818</v>
      </c>
      <c r="H6" s="790">
        <v>621.3061864178017</v>
      </c>
      <c r="I6" s="790">
        <v>160437.6354368932</v>
      </c>
      <c r="J6" s="791">
        <v>1052.413849859135</v>
      </c>
      <c r="K6" s="792">
        <v>622.732118891219</v>
      </c>
      <c r="L6" s="790">
        <v>160437.6354368932</v>
      </c>
      <c r="M6" s="790">
        <v>1030.567647378217</v>
      </c>
      <c r="N6" s="790">
        <v>654.6503829823755</v>
      </c>
      <c r="O6" s="790">
        <v>183280.8968932038</v>
      </c>
      <c r="P6" s="791">
        <v>1139.563726252688</v>
      </c>
      <c r="Q6" s="792">
        <v>654.7205671975987</v>
      </c>
      <c r="R6" s="790">
        <v>172131.2552515866</v>
      </c>
      <c r="S6" s="790">
        <v>1093.108878773625</v>
      </c>
      <c r="T6" s="790">
        <v>660.2193039992131</v>
      </c>
      <c r="U6" s="790">
        <v>172287.050752167</v>
      </c>
      <c r="V6" s="791">
        <v>1120.774259402199</v>
      </c>
      <c r="W6" s="789"/>
      <c r="X6" s="79">
        <v>-0.01648829847566013</v>
      </c>
      <c r="Y6" s="154">
        <v>-1</v>
      </c>
    </row>
    <row r="7" ht="17" customHeight="1">
      <c r="A7" t="s" s="793">
        <v>65</v>
      </c>
      <c r="B7" s="747">
        <v>602.6451785151229</v>
      </c>
      <c r="C7" s="747">
        <v>152100.3341954933</v>
      </c>
      <c r="D7" s="747">
        <v>1155.911547943311</v>
      </c>
      <c r="E7" s="747">
        <v>608.87</v>
      </c>
      <c r="F7" s="794">
        <v>150955.810647151</v>
      </c>
      <c r="G7" s="794">
        <v>978.7636639644505</v>
      </c>
      <c r="H7" s="794">
        <v>609.22</v>
      </c>
      <c r="I7" s="794">
        <v>160390.67</v>
      </c>
      <c r="J7" s="795">
        <v>1015.811109738354</v>
      </c>
      <c r="K7" s="796">
        <v>609.2191</v>
      </c>
      <c r="L7" s="794">
        <v>160390.67</v>
      </c>
      <c r="M7" s="794">
        <v>994.9020911281173</v>
      </c>
      <c r="N7" s="794">
        <v>637.7849767017891</v>
      </c>
      <c r="O7" s="794">
        <v>184764.74</v>
      </c>
      <c r="P7" s="795">
        <v>1099.698514982265</v>
      </c>
      <c r="Q7" s="796">
        <v>637.78</v>
      </c>
      <c r="R7" s="794">
        <v>172676.1811675097</v>
      </c>
      <c r="S7" s="794">
        <v>1053.378175607425</v>
      </c>
      <c r="T7" s="794">
        <v>638.0291188934466</v>
      </c>
      <c r="U7" s="794">
        <v>172676.1811675097</v>
      </c>
      <c r="V7" s="795">
        <v>1073.822657172627</v>
      </c>
      <c r="W7" s="789"/>
      <c r="X7" s="79">
        <v>-0.02352995612625264</v>
      </c>
      <c r="Y7" s="154">
        <v>-1</v>
      </c>
    </row>
    <row r="8" ht="17" customHeight="1">
      <c r="A8" t="s" s="793">
        <v>66</v>
      </c>
      <c r="B8" s="747">
        <v>1107.545469757180</v>
      </c>
      <c r="C8" s="747">
        <v>152100.3341954933</v>
      </c>
      <c r="D8" s="747">
        <v>2332.715030445996</v>
      </c>
      <c r="E8" s="747">
        <v>1149.23</v>
      </c>
      <c r="F8" s="794">
        <v>151560.4914319086</v>
      </c>
      <c r="G8" s="794">
        <v>2292.896949614834</v>
      </c>
      <c r="H8" s="794">
        <v>1150.19</v>
      </c>
      <c r="I8" s="794">
        <v>160995.35</v>
      </c>
      <c r="J8" s="795">
        <v>2654.126425971936</v>
      </c>
      <c r="K8" s="796">
        <v>1150.186</v>
      </c>
      <c r="L8" s="794">
        <v>160995.35</v>
      </c>
      <c r="M8" s="794">
        <v>2422.701871229794</v>
      </c>
      <c r="N8" s="794">
        <v>1343.278351726725</v>
      </c>
      <c r="O8" s="794">
        <v>165660.26</v>
      </c>
      <c r="P8" s="795">
        <v>2767.292048001797</v>
      </c>
      <c r="Q8" s="796">
        <v>1343.28</v>
      </c>
      <c r="R8" s="794">
        <v>165660.26</v>
      </c>
      <c r="S8" s="794">
        <v>2707.986947368421</v>
      </c>
      <c r="T8" s="794">
        <v>1600.211915456745</v>
      </c>
      <c r="U8" s="794">
        <v>167666.127069972</v>
      </c>
      <c r="V8" s="795">
        <v>3109.678767477751</v>
      </c>
      <c r="W8" s="789"/>
      <c r="X8" s="79">
        <v>0.1237262686904277</v>
      </c>
      <c r="Y8" s="154">
        <v>-1</v>
      </c>
    </row>
    <row r="9" ht="17" customHeight="1">
      <c r="A9" t="s" s="785">
        <v>67</v>
      </c>
      <c r="B9" s="797">
        <v>766.8376829624075</v>
      </c>
      <c r="C9" s="797">
        <v>157554.7384255758</v>
      </c>
      <c r="D9" s="797">
        <v>1440.347926274099</v>
      </c>
      <c r="E9" s="797">
        <v>783.9269191725526</v>
      </c>
      <c r="F9" s="798">
        <v>157077.5478485378</v>
      </c>
      <c r="G9" s="798">
        <v>1310.846091240569</v>
      </c>
      <c r="H9" s="798">
        <v>816.0267760181681</v>
      </c>
      <c r="I9" s="798">
        <v>166880.5906806283</v>
      </c>
      <c r="J9" s="799">
        <v>1380.478733653537</v>
      </c>
      <c r="K9" s="800">
        <v>789.6784643387506</v>
      </c>
      <c r="L9" s="798">
        <v>166880.5906806283</v>
      </c>
      <c r="M9" s="798">
        <v>1294.409082904757</v>
      </c>
      <c r="N9" s="798">
        <v>844.6489100758465</v>
      </c>
      <c r="O9" s="798">
        <v>197122.812617801</v>
      </c>
      <c r="P9" s="799">
        <v>1552.660384987816</v>
      </c>
      <c r="Q9" s="800">
        <v>854.8942956376538</v>
      </c>
      <c r="R9" s="798">
        <v>179728.8766951658</v>
      </c>
      <c r="S9" s="798">
        <v>1387.472494667131</v>
      </c>
      <c r="T9" s="798">
        <v>861.5142229393863</v>
      </c>
      <c r="U9" s="798">
        <v>183199.775928795</v>
      </c>
      <c r="V9" s="799">
        <v>1475.618627222820</v>
      </c>
      <c r="W9" s="789"/>
      <c r="X9" s="79">
        <v>-0.04961919458362474</v>
      </c>
      <c r="Y9" s="154">
        <v>-1</v>
      </c>
    </row>
    <row r="10" ht="17" customHeight="1">
      <c r="A10" t="s" s="793">
        <v>68</v>
      </c>
      <c r="B10" s="750">
        <v>1377.930233541273</v>
      </c>
      <c r="C10" s="750">
        <v>157554.7384255758</v>
      </c>
      <c r="D10" s="750">
        <v>3646.253167120507</v>
      </c>
      <c r="E10" s="750">
        <v>1297.11</v>
      </c>
      <c r="F10" s="801">
        <v>157077.5827682731</v>
      </c>
      <c r="G10" s="801">
        <v>2544.242672403196</v>
      </c>
      <c r="H10" s="801">
        <v>1297.64</v>
      </c>
      <c r="I10" s="801">
        <v>166880.62</v>
      </c>
      <c r="J10" s="802">
        <v>2198.021814094421</v>
      </c>
      <c r="K10" s="803">
        <v>1297.6367</v>
      </c>
      <c r="L10" s="801">
        <v>166880.62</v>
      </c>
      <c r="M10" s="801">
        <v>2403.689660096688</v>
      </c>
      <c r="N10" s="801">
        <v>1330.798430993857</v>
      </c>
      <c r="O10" s="801">
        <v>170608.11</v>
      </c>
      <c r="P10" s="802">
        <v>2466.463776352528</v>
      </c>
      <c r="Q10" s="803">
        <v>1318.729969477889</v>
      </c>
      <c r="R10" s="801">
        <v>170608.11</v>
      </c>
      <c r="S10" s="801">
        <v>2133.749587930781</v>
      </c>
      <c r="T10" s="801">
        <v>1318.729969477889</v>
      </c>
      <c r="U10" s="801">
        <v>183606.9679141797</v>
      </c>
      <c r="V10" s="802">
        <v>2297.370139861777</v>
      </c>
      <c r="W10" s="789"/>
      <c r="X10" s="79">
        <v>-0.06855711326959435</v>
      </c>
      <c r="Y10" s="154">
        <v>-1</v>
      </c>
    </row>
    <row r="11" ht="17" customHeight="1">
      <c r="A11" t="s" s="793">
        <v>69</v>
      </c>
      <c r="B11" s="750">
        <v>714.2169833025041</v>
      </c>
      <c r="C11" s="750">
        <v>157554.7384255758</v>
      </c>
      <c r="D11" s="750">
        <v>1250.399158208066</v>
      </c>
      <c r="E11" s="750">
        <v>718.67</v>
      </c>
      <c r="F11" s="801">
        <v>157077.5351277771</v>
      </c>
      <c r="G11" s="801">
        <v>1154.006039392298</v>
      </c>
      <c r="H11" s="801">
        <v>719.2</v>
      </c>
      <c r="I11" s="801">
        <v>166880.58</v>
      </c>
      <c r="J11" s="802">
        <v>1216.114349967015</v>
      </c>
      <c r="K11" s="803">
        <v>719.1963</v>
      </c>
      <c r="L11" s="801">
        <v>166880.58</v>
      </c>
      <c r="M11" s="801">
        <v>1140.489940639750</v>
      </c>
      <c r="N11" s="801">
        <v>762.816787423438</v>
      </c>
      <c r="O11" s="801">
        <v>206781.74</v>
      </c>
      <c r="P11" s="802">
        <v>1398.842540919725</v>
      </c>
      <c r="Q11" s="803">
        <v>762.8200000000001</v>
      </c>
      <c r="R11" s="801">
        <v>183051.4417055477</v>
      </c>
      <c r="S11" s="801">
        <v>1239.331802633094</v>
      </c>
      <c r="T11" s="801">
        <v>769.2401083425978</v>
      </c>
      <c r="U11" s="801">
        <v>183051.4417055477</v>
      </c>
      <c r="V11" s="802">
        <v>1309.774835049434</v>
      </c>
      <c r="W11" s="789"/>
      <c r="X11" s="79">
        <v>-0.06367243150306956</v>
      </c>
      <c r="Y11" s="154">
        <v>-1</v>
      </c>
    </row>
    <row r="12" ht="17" customHeight="1">
      <c r="A12" t="s" s="785">
        <v>70</v>
      </c>
      <c r="B12" s="798">
        <v>962.6677078949734</v>
      </c>
      <c r="C12" s="798">
        <v>217283.0350227684</v>
      </c>
      <c r="D12" s="797">
        <v>1909.343031431534</v>
      </c>
      <c r="E12" s="797">
        <v>986.2961299122928</v>
      </c>
      <c r="F12" s="798">
        <v>216748.895121344</v>
      </c>
      <c r="G12" s="798">
        <v>1906.868825745925</v>
      </c>
      <c r="H12" s="798">
        <v>1023.763784472493</v>
      </c>
      <c r="I12" s="798">
        <v>230131.331969057</v>
      </c>
      <c r="J12" s="799">
        <v>2235.753407379354</v>
      </c>
      <c r="K12" s="800">
        <v>980.6146581754258</v>
      </c>
      <c r="L12" s="798">
        <v>230131.1612055753</v>
      </c>
      <c r="M12" s="798">
        <v>1911.061371353909</v>
      </c>
      <c r="N12" s="798">
        <v>1098.842073366593</v>
      </c>
      <c r="O12" s="798">
        <v>263044.9647528348</v>
      </c>
      <c r="P12" s="799">
        <v>2284.276092498044</v>
      </c>
      <c r="Q12" s="800">
        <v>983.398223005488</v>
      </c>
      <c r="R12" s="798">
        <v>242357.6998036526</v>
      </c>
      <c r="S12" s="798">
        <v>1920.798466004334</v>
      </c>
      <c r="T12" s="798">
        <v>1005.434602625927</v>
      </c>
      <c r="U12" s="798">
        <v>242357.6998036526</v>
      </c>
      <c r="V12" s="799">
        <v>2083.015003312113</v>
      </c>
      <c r="W12" s="789"/>
      <c r="X12" s="79">
        <v>-0.08810716438652377</v>
      </c>
      <c r="Y12" s="154">
        <v>-1</v>
      </c>
    </row>
    <row r="13" ht="17" customHeight="1">
      <c r="A13" t="s" s="793">
        <v>71</v>
      </c>
      <c r="B13" s="794">
        <v>943.1687371282878</v>
      </c>
      <c r="C13" s="794">
        <v>217283.0350227684</v>
      </c>
      <c r="D13" s="747">
        <v>1753.857081013571</v>
      </c>
      <c r="E13" s="747">
        <v>938.35</v>
      </c>
      <c r="F13" s="794">
        <v>216745.1276996894</v>
      </c>
      <c r="G13" s="794">
        <v>1710.634890437618</v>
      </c>
      <c r="H13" s="794">
        <v>959.9400000000001</v>
      </c>
      <c r="I13" s="794">
        <v>230127.34</v>
      </c>
      <c r="J13" s="795">
        <v>1943.534471402950</v>
      </c>
      <c r="K13" s="796">
        <v>959.9417999999999</v>
      </c>
      <c r="L13" s="794">
        <v>230127.34</v>
      </c>
      <c r="M13" s="794">
        <v>1779.870141905077</v>
      </c>
      <c r="N13" s="794">
        <v>1057.407493838604</v>
      </c>
      <c r="O13" s="794">
        <v>261169.57</v>
      </c>
      <c r="P13" s="795">
        <v>2106.117158438936</v>
      </c>
      <c r="Q13" s="796">
        <v>1057.41</v>
      </c>
      <c r="R13" s="794">
        <v>245974.7246327746</v>
      </c>
      <c r="S13" s="794">
        <v>1865.152867754834</v>
      </c>
      <c r="T13" s="794">
        <v>1116.055789139580</v>
      </c>
      <c r="U13" s="794">
        <v>245974.7246327746</v>
      </c>
      <c r="V13" s="795">
        <v>2032.090877450095</v>
      </c>
      <c r="W13" s="789"/>
      <c r="X13" s="79">
        <v>-0.03514822558290609</v>
      </c>
      <c r="Y13" s="154">
        <v>-1</v>
      </c>
    </row>
    <row r="14" ht="17" customHeight="1">
      <c r="A14" t="s" s="793">
        <v>72</v>
      </c>
      <c r="B14" s="794">
        <v>660.5579893969124</v>
      </c>
      <c r="C14" s="794">
        <v>217283.0350227684</v>
      </c>
      <c r="D14" s="747">
        <v>1508.005669633055</v>
      </c>
      <c r="E14" s="747">
        <v>676.01</v>
      </c>
      <c r="F14" s="794">
        <v>216745.1373580547</v>
      </c>
      <c r="G14" s="794">
        <v>1527.382061635567</v>
      </c>
      <c r="H14" s="794">
        <v>676.37</v>
      </c>
      <c r="I14" s="794">
        <v>230127.35</v>
      </c>
      <c r="J14" s="795">
        <v>1811.786258509625</v>
      </c>
      <c r="K14" s="796">
        <v>676.3722</v>
      </c>
      <c r="L14" s="794">
        <v>230127.35</v>
      </c>
      <c r="M14" s="794">
        <v>1559.498142898808</v>
      </c>
      <c r="N14" s="794">
        <v>767.5526450574573</v>
      </c>
      <c r="O14" s="794">
        <v>243563.74</v>
      </c>
      <c r="P14" s="795">
        <v>1838.049211151399</v>
      </c>
      <c r="Q14" s="796">
        <v>767.55</v>
      </c>
      <c r="R14" s="794">
        <v>232169.3859433933</v>
      </c>
      <c r="S14" s="794">
        <v>1723.134320806657</v>
      </c>
      <c r="T14" s="794">
        <v>782.0066171058147</v>
      </c>
      <c r="U14" s="794">
        <v>232169.3859433933</v>
      </c>
      <c r="V14" s="795">
        <v>1864.054417644652</v>
      </c>
      <c r="W14" s="789"/>
      <c r="X14" s="79">
        <v>0.0141482645488924</v>
      </c>
      <c r="Y14" s="154">
        <v>-1</v>
      </c>
    </row>
    <row r="15" ht="17" customHeight="1">
      <c r="A15" t="s" s="793">
        <v>73</v>
      </c>
      <c r="B15" s="801">
        <v>857.9865328381147</v>
      </c>
      <c r="C15" s="801">
        <v>217283.0350227684</v>
      </c>
      <c r="D15" s="750">
        <v>1747.042911933395</v>
      </c>
      <c r="E15" s="750">
        <v>854.66</v>
      </c>
      <c r="F15" s="801">
        <v>216768.8702413779</v>
      </c>
      <c r="G15" s="801">
        <v>1591.175176168899</v>
      </c>
      <c r="H15" s="801">
        <v>880.15</v>
      </c>
      <c r="I15" s="801">
        <v>230152.5</v>
      </c>
      <c r="J15" s="802">
        <v>2011.248397471811</v>
      </c>
      <c r="K15" s="803">
        <v>880.1478</v>
      </c>
      <c r="L15" s="801">
        <v>230152.5</v>
      </c>
      <c r="M15" s="801">
        <v>1545.611961518449</v>
      </c>
      <c r="N15" s="801">
        <v>1045.552578592701</v>
      </c>
      <c r="O15" s="801">
        <v>266004.33</v>
      </c>
      <c r="P15" s="802">
        <v>1890.555718481026</v>
      </c>
      <c r="Q15" s="796">
        <v>982.5974666169172</v>
      </c>
      <c r="R15" s="794">
        <v>258791.7618326149</v>
      </c>
      <c r="S15" s="794">
        <v>1693.388319693782</v>
      </c>
      <c r="T15" s="794">
        <v>982.5974666169172</v>
      </c>
      <c r="U15" s="794">
        <v>258791.7618326149</v>
      </c>
      <c r="V15" s="795">
        <v>1844.268503021808</v>
      </c>
      <c r="W15" s="789"/>
      <c r="X15" s="79">
        <v>-0.02448339131544197</v>
      </c>
      <c r="Y15" s="154">
        <v>-1</v>
      </c>
    </row>
    <row r="16" ht="17" customHeight="1">
      <c r="A16" t="s" s="793">
        <v>74</v>
      </c>
      <c r="B16" s="794">
        <v>691.2881590048551</v>
      </c>
      <c r="C16" s="794">
        <v>217283.0350227684</v>
      </c>
      <c r="D16" s="747">
        <v>1597.569440128661</v>
      </c>
      <c r="E16" s="747">
        <v>688.03</v>
      </c>
      <c r="F16" s="794">
        <v>216745.1443024991</v>
      </c>
      <c r="G16" s="794">
        <v>1658.524208358067</v>
      </c>
      <c r="H16" s="794">
        <v>708.17</v>
      </c>
      <c r="I16" s="794">
        <v>230127.36</v>
      </c>
      <c r="J16" s="795">
        <v>1978.728720083757</v>
      </c>
      <c r="K16" s="796">
        <v>708.1721</v>
      </c>
      <c r="L16" s="794">
        <v>230127.36</v>
      </c>
      <c r="M16" s="794">
        <v>1757.141211155145</v>
      </c>
      <c r="N16" s="794">
        <v>914.7387009629821</v>
      </c>
      <c r="O16" s="794">
        <v>253976.66</v>
      </c>
      <c r="P16" s="795">
        <v>2093.814090574627</v>
      </c>
      <c r="Q16" s="796">
        <v>914.74</v>
      </c>
      <c r="R16" s="794">
        <v>245603.9936635577</v>
      </c>
      <c r="S16" s="794">
        <v>1964.080585317835</v>
      </c>
      <c r="T16" s="794">
        <v>919.1896950015556</v>
      </c>
      <c r="U16" s="794">
        <v>245603.9936635577</v>
      </c>
      <c r="V16" s="795">
        <v>2136.501825137592</v>
      </c>
      <c r="W16" s="789"/>
      <c r="X16" s="79">
        <v>0.02038754766009321</v>
      </c>
      <c r="Y16" s="154">
        <v>-1</v>
      </c>
    </row>
    <row r="17" ht="17" customHeight="1">
      <c r="A17" t="s" s="793">
        <v>75</v>
      </c>
      <c r="B17" s="794">
        <v>946.9138672880687</v>
      </c>
      <c r="C17" s="794">
        <v>217283.0350227684</v>
      </c>
      <c r="D17" s="747">
        <v>2490.433294274563</v>
      </c>
      <c r="E17" s="747">
        <v>971.5599999999999</v>
      </c>
      <c r="F17" s="794">
        <v>216745.1316319338</v>
      </c>
      <c r="G17" s="794">
        <v>2586.319682177881</v>
      </c>
      <c r="H17" s="794">
        <v>983.75</v>
      </c>
      <c r="I17" s="794">
        <v>230127.34</v>
      </c>
      <c r="J17" s="795">
        <v>2913.969703539475</v>
      </c>
      <c r="K17" s="796">
        <v>983.7451</v>
      </c>
      <c r="L17" s="794">
        <v>230127.34</v>
      </c>
      <c r="M17" s="794">
        <v>2274.398864209670</v>
      </c>
      <c r="N17" s="794">
        <v>1081.587437352875</v>
      </c>
      <c r="O17" s="794">
        <v>249462.97</v>
      </c>
      <c r="P17" s="795">
        <v>2743.656575151571</v>
      </c>
      <c r="Q17" s="796">
        <v>1077.974894464231</v>
      </c>
      <c r="R17" s="794">
        <v>239681.3739033364</v>
      </c>
      <c r="S17" s="794">
        <v>2344.523563730934</v>
      </c>
      <c r="T17" s="794">
        <v>1077.974894464231</v>
      </c>
      <c r="U17" s="794">
        <v>239681.3739033364</v>
      </c>
      <c r="V17" s="795">
        <v>2544.047112859943</v>
      </c>
      <c r="W17" s="789"/>
      <c r="X17" s="79">
        <v>-0.07275307853738977</v>
      </c>
      <c r="Y17" s="154">
        <v>-1</v>
      </c>
    </row>
    <row r="18" ht="17" customHeight="1">
      <c r="A18" t="s" s="793">
        <v>76</v>
      </c>
      <c r="B18" s="794">
        <v>3123.376093679058</v>
      </c>
      <c r="C18" s="794">
        <v>217283.0350227684</v>
      </c>
      <c r="D18" s="747">
        <v>4481.165346055431</v>
      </c>
      <c r="E18" s="794">
        <v>3137.8</v>
      </c>
      <c r="F18" s="794">
        <v>216780.1440515956</v>
      </c>
      <c r="G18" s="794">
        <v>4210.088828658630</v>
      </c>
      <c r="H18" s="794">
        <v>3152</v>
      </c>
      <c r="I18" s="794">
        <v>230164.45</v>
      </c>
      <c r="J18" s="795">
        <v>4439.094628184867</v>
      </c>
      <c r="K18" s="796">
        <v>2721.088378145681</v>
      </c>
      <c r="L18" s="794">
        <v>230164.45</v>
      </c>
      <c r="M18" s="794">
        <v>3816.864906140485</v>
      </c>
      <c r="N18" s="794">
        <v>2721.088378145681</v>
      </c>
      <c r="O18" s="794">
        <v>352834.47</v>
      </c>
      <c r="P18" s="795">
        <v>4521.463932222219</v>
      </c>
      <c r="Q18" s="796">
        <v>2721.09</v>
      </c>
      <c r="R18" s="794">
        <v>264092.8464698775</v>
      </c>
      <c r="S18" s="794">
        <v>3971.340868365115</v>
      </c>
      <c r="T18" s="794">
        <v>2725.205708338177</v>
      </c>
      <c r="U18" s="794">
        <v>264092.8464698775</v>
      </c>
      <c r="V18" s="795">
        <v>4090.932188704831</v>
      </c>
      <c r="W18" s="789"/>
      <c r="X18" s="79">
        <v>-0.09521954614062123</v>
      </c>
      <c r="Y18" s="154">
        <v>-1</v>
      </c>
    </row>
    <row r="19" ht="17" customHeight="1">
      <c r="A19" t="s" s="793">
        <v>77</v>
      </c>
      <c r="B19" s="794">
        <v>4202.921342524932</v>
      </c>
      <c r="C19" s="794">
        <v>217283.0350227684</v>
      </c>
      <c r="D19" s="747">
        <v>5796.398050469165</v>
      </c>
      <c r="E19" s="794">
        <v>4285.87</v>
      </c>
      <c r="F19" s="794">
        <v>216745.2169018979</v>
      </c>
      <c r="G19" s="794">
        <v>5778.440626790687</v>
      </c>
      <c r="H19" s="794">
        <v>4286.22</v>
      </c>
      <c r="I19" s="794">
        <v>230127.43</v>
      </c>
      <c r="J19" s="795">
        <v>6024.881198054311</v>
      </c>
      <c r="K19" s="796">
        <v>4145.118563732844</v>
      </c>
      <c r="L19" s="794">
        <v>230127.43</v>
      </c>
      <c r="M19" s="794">
        <v>5727.444303555490</v>
      </c>
      <c r="N19" s="794">
        <v>4145.118563732844</v>
      </c>
      <c r="O19" s="794">
        <v>372522.29</v>
      </c>
      <c r="P19" s="795">
        <v>6960.316783468171</v>
      </c>
      <c r="Q19" s="796"/>
      <c r="R19" s="794"/>
      <c r="S19" s="794"/>
      <c r="T19" s="794"/>
      <c r="U19" s="794"/>
      <c r="V19" s="795"/>
      <c r="W19" s="789"/>
      <c r="X19" s="79">
        <v>-1</v>
      </c>
      <c r="Y19" s="154"/>
    </row>
    <row r="20" ht="17" customHeight="1">
      <c r="A20" t="s" s="785">
        <v>78</v>
      </c>
      <c r="B20" s="790">
        <v>1170.572895146833</v>
      </c>
      <c r="C20" s="790">
        <v>280421.4744192222</v>
      </c>
      <c r="D20" s="744">
        <v>2055.794612261879</v>
      </c>
      <c r="E20" s="790">
        <v>1250.154886326598</v>
      </c>
      <c r="F20" s="790">
        <v>278373.9426496238</v>
      </c>
      <c r="G20" s="790">
        <v>2003.488298722098</v>
      </c>
      <c r="H20" s="790">
        <v>1248.472152938778</v>
      </c>
      <c r="I20" s="790">
        <v>296101.5</v>
      </c>
      <c r="J20" s="791">
        <v>2174.164482514955</v>
      </c>
      <c r="K20" s="792">
        <v>1258.187048951620</v>
      </c>
      <c r="L20" s="790">
        <v>294136.5522727273</v>
      </c>
      <c r="M20" s="790">
        <v>2040.167522291795</v>
      </c>
      <c r="N20" s="790">
        <v>1326.004318856876</v>
      </c>
      <c r="O20" s="790">
        <v>321480.6257090909</v>
      </c>
      <c r="P20" s="791">
        <v>2284.202922319840</v>
      </c>
      <c r="Q20" s="792">
        <v>1348.348108630664</v>
      </c>
      <c r="R20" s="790">
        <v>309618.6005667152</v>
      </c>
      <c r="S20" s="790">
        <v>2141.717974585674</v>
      </c>
      <c r="T20" s="790">
        <v>1357.553102043350</v>
      </c>
      <c r="U20" s="790">
        <v>329060.5622258355</v>
      </c>
      <c r="V20" s="791">
        <v>2311.888306150408</v>
      </c>
      <c r="W20" s="789"/>
      <c r="X20" s="79">
        <v>0.01212036967470964</v>
      </c>
      <c r="Y20" s="154">
        <v>-1</v>
      </c>
    </row>
    <row r="21" ht="17" customHeight="1">
      <c r="A21" t="s" s="793">
        <v>79</v>
      </c>
      <c r="B21" s="794">
        <v>1031.130282033208</v>
      </c>
      <c r="C21" s="794">
        <v>150975.6351064299</v>
      </c>
      <c r="D21" s="747">
        <v>1640.723746586315</v>
      </c>
      <c r="E21" s="794">
        <v>1079.25</v>
      </c>
      <c r="F21" s="794">
        <v>150849.3498871615</v>
      </c>
      <c r="G21" s="794">
        <v>1652.957731154776</v>
      </c>
      <c r="H21" s="794">
        <v>1079.98</v>
      </c>
      <c r="I21" s="794">
        <v>160277.82</v>
      </c>
      <c r="J21" s="795">
        <v>1677.546889017440</v>
      </c>
      <c r="K21" s="796">
        <v>1079.9785</v>
      </c>
      <c r="L21" s="794">
        <v>160277.82</v>
      </c>
      <c r="M21" s="794">
        <v>1680.253613688294</v>
      </c>
      <c r="N21" s="794">
        <v>1125.783068583306</v>
      </c>
      <c r="O21" s="794">
        <v>216666.49</v>
      </c>
      <c r="P21" s="795">
        <v>2005.439724523666</v>
      </c>
      <c r="Q21" s="796">
        <v>1122.898130689692</v>
      </c>
      <c r="R21" s="794">
        <v>181274.2797451034</v>
      </c>
      <c r="S21" s="794">
        <v>1801.788730627741</v>
      </c>
      <c r="T21" s="794">
        <v>1122.898130689692</v>
      </c>
      <c r="U21" s="794">
        <v>181274.2797451034</v>
      </c>
      <c r="V21" s="795">
        <v>1906.537624782054</v>
      </c>
      <c r="W21" s="789"/>
      <c r="X21" s="79">
        <v>-0.04931691465576393</v>
      </c>
      <c r="Y21" s="154">
        <v>-1</v>
      </c>
    </row>
    <row r="22" ht="17" customHeight="1">
      <c r="A22" t="s" s="793">
        <v>80</v>
      </c>
      <c r="B22" s="794">
        <v>1467.329246130507</v>
      </c>
      <c r="C22" s="794">
        <v>280421.4744192222</v>
      </c>
      <c r="D22" s="747">
        <v>2399.974529956111</v>
      </c>
      <c r="E22" s="794">
        <v>1463.45</v>
      </c>
      <c r="F22" s="794">
        <v>278373.9426496238</v>
      </c>
      <c r="G22" s="794">
        <v>2129.398057593898</v>
      </c>
      <c r="H22" s="794">
        <v>1464.32</v>
      </c>
      <c r="I22" s="794">
        <v>296101.5</v>
      </c>
      <c r="J22" s="795">
        <v>2351.405303941873</v>
      </c>
      <c r="K22" s="796">
        <v>1464.3192</v>
      </c>
      <c r="L22" s="794">
        <v>285454</v>
      </c>
      <c r="M22" s="794">
        <v>2100.606736992773</v>
      </c>
      <c r="N22" s="794">
        <v>1520.778482808329</v>
      </c>
      <c r="O22" s="794">
        <v>285454</v>
      </c>
      <c r="P22" s="795">
        <v>2383.674261634108</v>
      </c>
      <c r="Q22" s="796">
        <v>1520.78</v>
      </c>
      <c r="R22" s="794">
        <v>285454</v>
      </c>
      <c r="S22" s="794">
        <v>2213.058382414431</v>
      </c>
      <c r="T22" s="794">
        <v>1541.940800187807</v>
      </c>
      <c r="U22" s="794">
        <v>302907.1546065036</v>
      </c>
      <c r="V22" s="795">
        <v>2422.846474011219</v>
      </c>
      <c r="W22" s="789"/>
      <c r="X22" s="79">
        <v>0.01643354253875984</v>
      </c>
      <c r="Y22" s="154">
        <v>-1</v>
      </c>
    </row>
    <row r="23" ht="17" customHeight="1">
      <c r="A23" t="s" s="793">
        <v>81</v>
      </c>
      <c r="B23" s="794">
        <v>1200.766521470690</v>
      </c>
      <c r="C23" s="794">
        <v>280421.4744192222</v>
      </c>
      <c r="D23" s="747">
        <v>2250.472575446384</v>
      </c>
      <c r="E23" s="794">
        <v>1325.52</v>
      </c>
      <c r="F23" s="794">
        <v>278373.9426496238</v>
      </c>
      <c r="G23" s="794">
        <v>2242.197540520204</v>
      </c>
      <c r="H23" s="794">
        <v>1326.39</v>
      </c>
      <c r="I23" s="794">
        <v>296101.5</v>
      </c>
      <c r="J23" s="795">
        <v>2409.362779317791</v>
      </c>
      <c r="K23" s="796">
        <v>1326.3867</v>
      </c>
      <c r="L23" s="794">
        <v>296101.5</v>
      </c>
      <c r="M23" s="794">
        <v>2256.165802157223</v>
      </c>
      <c r="N23" s="794">
        <v>1511.595506843404</v>
      </c>
      <c r="O23" s="794">
        <v>338519.24</v>
      </c>
      <c r="P23" s="795">
        <v>2866.816451471780</v>
      </c>
      <c r="Q23" s="796">
        <v>1511.6</v>
      </c>
      <c r="R23" s="794">
        <v>338519.24</v>
      </c>
      <c r="S23" s="794">
        <v>2541.550080786851</v>
      </c>
      <c r="T23" s="794">
        <v>1559.951439636741</v>
      </c>
      <c r="U23" s="794">
        <v>374420.9853519358</v>
      </c>
      <c r="V23" s="795">
        <v>2927.686765202961</v>
      </c>
      <c r="W23" s="789"/>
      <c r="X23" s="79">
        <v>0.02123272095077167</v>
      </c>
      <c r="Y23" s="154">
        <v>-1</v>
      </c>
    </row>
    <row r="24" ht="15.75" customHeight="1">
      <c r="A24" t="s" s="793">
        <v>82</v>
      </c>
      <c r="B24" s="794">
        <v>1027.530744239315</v>
      </c>
      <c r="C24" s="794">
        <v>280421.4744192222</v>
      </c>
      <c r="D24" s="747">
        <v>1752.825128537590</v>
      </c>
      <c r="E24" s="794">
        <v>1077.48</v>
      </c>
      <c r="F24" s="794">
        <v>278373.9426496238</v>
      </c>
      <c r="G24" s="794">
        <v>1729.824580201923</v>
      </c>
      <c r="H24" s="794">
        <v>1078.35</v>
      </c>
      <c r="I24" s="794">
        <v>296101.5</v>
      </c>
      <c r="J24" s="795">
        <v>1877.489330491424</v>
      </c>
      <c r="K24" s="804">
        <v>1078.3498</v>
      </c>
      <c r="L24" s="805">
        <v>296101.5</v>
      </c>
      <c r="M24" s="805">
        <v>1798.748024194529</v>
      </c>
      <c r="N24" s="805">
        <v>1122.803875685727</v>
      </c>
      <c r="O24" s="805">
        <v>318593.66</v>
      </c>
      <c r="P24" s="806">
        <v>1839.726156647331</v>
      </c>
      <c r="Q24" s="804">
        <v>1122.8</v>
      </c>
      <c r="R24" s="805">
        <v>285973.0908584667</v>
      </c>
      <c r="S24" s="805">
        <v>1750.530498701544</v>
      </c>
      <c r="T24" s="805">
        <v>1124.556676368504</v>
      </c>
      <c r="U24" s="805">
        <v>285973.0908584667</v>
      </c>
      <c r="V24" s="806">
        <v>1784.133079743885</v>
      </c>
      <c r="W24" s="807"/>
      <c r="X24" s="119">
        <v>-0.03021812605238916</v>
      </c>
      <c r="Y24" s="808">
        <v>-1</v>
      </c>
    </row>
  </sheetData>
  <pageMargins left="0.75" right="0.75" top="1" bottom="1" header="0.5" footer="0.5"/>
  <pageSetup firstPageNumber="1" fitToHeight="1" fitToWidth="1" scale="60" useFirstPageNumber="0" orientation="landscape" pageOrder="downThenOver"/>
  <headerFooter>
    <oddFooter>&amp;L&amp;"Helvetica,Regular"&amp;11&amp;K000000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dimension ref="A1:O23"/>
  <sheetViews>
    <sheetView workbookViewId="0" showGridLines="0" defaultGridColor="1"/>
  </sheetViews>
  <sheetFormatPr defaultColWidth="6.875" defaultRowHeight="15" customHeight="1" outlineLevelRow="0" outlineLevelCol="0"/>
  <cols>
    <col min="1" max="1" width="26.625" style="809" customWidth="1"/>
    <col min="2" max="2" width="9.5" style="809" customWidth="1"/>
    <col min="3" max="3" width="9.5" style="809" customWidth="1"/>
    <col min="4" max="4" width="9.5" style="809" customWidth="1"/>
    <col min="5" max="5" width="9.5" style="809" customWidth="1"/>
    <col min="6" max="6" width="9.5" style="809" customWidth="1"/>
    <col min="7" max="7" width="9.5" style="809" customWidth="1"/>
    <col min="8" max="8" width="11.5" style="809" customWidth="1"/>
    <col min="9" max="9" width="11.625" style="809" customWidth="1"/>
    <col min="10" max="10" width="11.125" style="809" customWidth="1"/>
    <col min="11" max="11" width="7.625" style="809" customWidth="1"/>
    <col min="12" max="12" width="6.875" style="809" customWidth="1"/>
    <col min="13" max="13" width="6.875" style="809" customWidth="1"/>
    <col min="14" max="14" width="6.875" style="809" customWidth="1"/>
    <col min="15" max="15" width="6.875" style="809" customWidth="1"/>
    <col min="16" max="256" width="6.875" style="809" customWidth="1"/>
  </cols>
  <sheetData>
    <row r="1" ht="43.5" customHeight="1">
      <c r="A1" t="s" s="727">
        <v>317</v>
      </c>
      <c r="B1" s="728"/>
      <c r="C1" s="728"/>
      <c r="D1" s="728"/>
      <c r="E1" s="728"/>
      <c r="F1" s="728"/>
      <c r="G1" s="728"/>
      <c r="H1" s="729"/>
      <c r="I1" s="729"/>
      <c r="J1" s="729"/>
      <c r="K1" s="730"/>
      <c r="L1" s="730"/>
      <c r="M1" s="810"/>
      <c r="N1" s="810"/>
      <c r="O1" s="811"/>
    </row>
    <row r="2" ht="18.75" customHeight="1">
      <c r="A2" s="731"/>
      <c r="B2" s="812">
        <v>2011</v>
      </c>
      <c r="C2" s="733">
        <v>2012</v>
      </c>
      <c r="D2" s="735"/>
      <c r="E2" s="733">
        <v>2013</v>
      </c>
      <c r="F2" s="734"/>
      <c r="G2" s="735"/>
      <c r="H2" s="733">
        <v>2014</v>
      </c>
      <c r="I2" s="734"/>
      <c r="J2" s="735"/>
      <c r="K2" s="736"/>
      <c r="L2" s="24"/>
      <c r="M2" s="24"/>
      <c r="N2" s="24"/>
      <c r="O2" s="25"/>
    </row>
    <row r="3" ht="17" customHeight="1">
      <c r="A3" s="813"/>
      <c r="B3" s="814"/>
      <c r="C3" t="s" s="740">
        <v>318</v>
      </c>
      <c r="D3" t="s" s="740">
        <v>22</v>
      </c>
      <c r="E3" t="s" s="815">
        <v>284</v>
      </c>
      <c r="F3" t="s" s="815">
        <v>285</v>
      </c>
      <c r="G3" t="s" s="740">
        <v>22</v>
      </c>
      <c r="H3" t="s" s="815">
        <v>284</v>
      </c>
      <c r="I3" t="s" s="815">
        <v>285</v>
      </c>
      <c r="J3" t="s" s="740">
        <v>22</v>
      </c>
      <c r="K3" s="736"/>
      <c r="L3" s="24"/>
      <c r="M3" s="24"/>
      <c r="N3" s="24"/>
      <c r="O3" s="25"/>
    </row>
    <row r="4" ht="17" customHeight="1">
      <c r="A4" t="s" s="741">
        <v>62</v>
      </c>
      <c r="B4" s="816"/>
      <c r="C4" s="816"/>
      <c r="D4" s="816"/>
      <c r="E4" s="816"/>
      <c r="F4" s="816"/>
      <c r="G4" s="816"/>
      <c r="H4" s="816"/>
      <c r="I4" s="816"/>
      <c r="J4" s="816"/>
      <c r="K4" s="736"/>
      <c r="L4" s="24"/>
      <c r="M4" s="24"/>
      <c r="N4" s="24"/>
      <c r="O4" s="25"/>
    </row>
    <row r="5" ht="17" customHeight="1">
      <c r="A5" t="s" s="743">
        <v>286</v>
      </c>
      <c r="B5" s="794"/>
      <c r="C5" s="794"/>
      <c r="D5" s="794"/>
      <c r="E5" s="794"/>
      <c r="F5" s="794"/>
      <c r="G5" s="817"/>
      <c r="H5" s="794"/>
      <c r="I5" s="794"/>
      <c r="J5" s="817"/>
      <c r="K5" s="736"/>
      <c r="L5" s="24"/>
      <c r="M5" s="24"/>
      <c r="N5" s="24"/>
      <c r="O5" s="25"/>
    </row>
    <row r="6" ht="17" customHeight="1">
      <c r="A6" t="s" s="743">
        <v>287</v>
      </c>
      <c r="B6" s="818">
        <v>1162</v>
      </c>
      <c r="C6" s="818">
        <v>1345.096597645453</v>
      </c>
      <c r="D6" s="818">
        <v>1242.035900335178</v>
      </c>
      <c r="E6" s="818">
        <v>1352.7</v>
      </c>
      <c r="F6" s="818">
        <v>1481.6</v>
      </c>
      <c r="G6" s="818">
        <v>1409.300092383450</v>
      </c>
      <c r="H6" s="818">
        <v>1481.6</v>
      </c>
      <c r="I6" s="818">
        <v>1598.45</v>
      </c>
      <c r="J6" s="818">
        <v>1531.378099993163</v>
      </c>
      <c r="K6" s="736"/>
      <c r="L6" s="24"/>
      <c r="M6" s="24"/>
      <c r="N6" s="24"/>
      <c r="O6" s="25"/>
    </row>
    <row r="7" ht="17" customHeight="1">
      <c r="A7" t="s" s="743">
        <v>293</v>
      </c>
      <c r="B7" s="818">
        <v>717</v>
      </c>
      <c r="C7" s="818">
        <v>750.0454740445939</v>
      </c>
      <c r="D7" s="818">
        <v>730.8352459143808</v>
      </c>
      <c r="E7" s="818">
        <v>747.0700000000001</v>
      </c>
      <c r="F7" s="818">
        <v>747.0700000000001</v>
      </c>
      <c r="G7" s="818">
        <v>747.0700000000002</v>
      </c>
      <c r="H7" s="818">
        <v>746.8968080987939</v>
      </c>
      <c r="I7" s="818">
        <v>747.2209171954412</v>
      </c>
      <c r="J7" s="818">
        <v>747.0329567152235</v>
      </c>
      <c r="K7" s="736"/>
      <c r="L7" s="24"/>
      <c r="M7" s="24"/>
      <c r="N7" s="24"/>
      <c r="O7" s="25"/>
    </row>
    <row r="8" ht="17" customHeight="1">
      <c r="A8" t="s" s="743">
        <v>319</v>
      </c>
      <c r="B8" s="819">
        <v>929</v>
      </c>
      <c r="C8" s="819">
        <v>1022.79</v>
      </c>
      <c r="D8" s="819">
        <v>966.0201339235048</v>
      </c>
      <c r="E8" s="819">
        <v>1026.003895214533</v>
      </c>
      <c r="F8" s="819">
        <v>1099.282431173540</v>
      </c>
      <c r="G8" s="818">
        <v>1055.712665449308</v>
      </c>
      <c r="H8" s="819">
        <v>1118.014952698002</v>
      </c>
      <c r="I8" s="819">
        <v>1173.924239041544</v>
      </c>
      <c r="J8" s="818">
        <v>1141.284323002112</v>
      </c>
      <c r="K8" s="736"/>
      <c r="L8" s="24"/>
      <c r="M8" s="24"/>
      <c r="N8" s="24"/>
      <c r="O8" s="25"/>
    </row>
    <row r="9" ht="17" customHeight="1">
      <c r="A9" t="s" s="743">
        <v>297</v>
      </c>
      <c r="B9" s="818">
        <v>957.9</v>
      </c>
      <c r="C9" s="818">
        <v>957.8903288212781</v>
      </c>
      <c r="D9" s="818">
        <v>957.8903288212781</v>
      </c>
      <c r="E9" s="818">
        <v>957.890328821278</v>
      </c>
      <c r="F9" s="818">
        <v>1072.837168279832</v>
      </c>
      <c r="G9" s="818">
        <v>1003.909903648215</v>
      </c>
      <c r="H9" s="818">
        <v>1036.325146287509</v>
      </c>
      <c r="I9" s="818">
        <v>1078.514230422804</v>
      </c>
      <c r="J9" s="818">
        <v>1053.302967100915</v>
      </c>
      <c r="K9" s="736"/>
      <c r="L9" s="24"/>
      <c r="M9" s="24"/>
      <c r="N9" s="24"/>
      <c r="O9" s="25"/>
    </row>
    <row r="10" ht="30" customHeight="1">
      <c r="A10" t="s" s="820">
        <v>320</v>
      </c>
      <c r="B10" s="818">
        <v>1223.23</v>
      </c>
      <c r="C10" s="818">
        <v>1231.37</v>
      </c>
      <c r="D10" s="818">
        <v>1225.073291334563</v>
      </c>
      <c r="E10" s="818">
        <v>1210</v>
      </c>
      <c r="F10" s="818">
        <v>1355.2</v>
      </c>
      <c r="G10" s="818">
        <v>1260.805459165774</v>
      </c>
      <c r="H10" s="818">
        <v>1355.269274940138</v>
      </c>
      <c r="I10" s="818">
        <v>1435.172847209491</v>
      </c>
      <c r="J10" s="818">
        <v>1384.6761</v>
      </c>
      <c r="K10" s="736"/>
      <c r="L10" s="24"/>
      <c r="M10" s="24"/>
      <c r="N10" s="24"/>
      <c r="O10" s="25"/>
    </row>
    <row r="11" ht="17" customHeight="1">
      <c r="A11" t="s" s="743">
        <v>302</v>
      </c>
      <c r="B11" t="s" s="749">
        <v>289</v>
      </c>
      <c r="C11" t="s" s="749">
        <v>289</v>
      </c>
      <c r="D11" t="s" s="749">
        <v>289</v>
      </c>
      <c r="E11" t="s" s="749">
        <v>289</v>
      </c>
      <c r="F11" t="s" s="749">
        <v>289</v>
      </c>
      <c r="G11" t="s" s="749">
        <v>289</v>
      </c>
      <c r="H11" s="819"/>
      <c r="I11" s="819"/>
      <c r="J11" s="819"/>
      <c r="K11" s="736"/>
      <c r="L11" s="24"/>
      <c r="M11" s="24"/>
      <c r="N11" s="24"/>
      <c r="O11" s="25"/>
    </row>
    <row r="12" ht="17" customHeight="1">
      <c r="A12" t="s" s="743">
        <v>306</v>
      </c>
      <c r="B12" t="s" s="749">
        <v>289</v>
      </c>
      <c r="C12" t="s" s="749">
        <v>289</v>
      </c>
      <c r="D12" t="s" s="749">
        <v>289</v>
      </c>
      <c r="E12" t="s" s="749">
        <v>289</v>
      </c>
      <c r="F12" t="s" s="749">
        <v>289</v>
      </c>
      <c r="G12" t="s" s="749">
        <v>289</v>
      </c>
      <c r="H12" s="819"/>
      <c r="I12" s="819"/>
      <c r="J12" s="819"/>
      <c r="K12" s="736"/>
      <c r="L12" s="24"/>
      <c r="M12" s="24"/>
      <c r="N12" s="24"/>
      <c r="O12" s="25"/>
    </row>
    <row r="13" ht="17" customHeight="1">
      <c r="A13" t="s" s="743">
        <v>252</v>
      </c>
      <c r="B13" s="818">
        <v>950.85</v>
      </c>
      <c r="C13" s="818">
        <v>1062.599561509911</v>
      </c>
      <c r="D13" s="818">
        <v>1001.4</v>
      </c>
      <c r="E13" s="818">
        <v>1064.078746732835</v>
      </c>
      <c r="F13" s="818">
        <v>1218.029108634456</v>
      </c>
      <c r="G13" s="818">
        <v>1132.428037411853</v>
      </c>
      <c r="H13" s="818">
        <v>1216.857752141856</v>
      </c>
      <c r="I13" s="818">
        <v>1284.592255983715</v>
      </c>
      <c r="J13" s="818">
        <v>1247.168393857343</v>
      </c>
      <c r="K13" s="736"/>
      <c r="L13" s="24"/>
      <c r="M13" s="24"/>
      <c r="N13" s="24"/>
      <c r="O13" s="25"/>
    </row>
    <row r="14" ht="17" customHeight="1">
      <c r="A14" t="s" s="761">
        <v>268</v>
      </c>
      <c r="B14" s="818">
        <v>4936.67</v>
      </c>
      <c r="C14" s="818">
        <v>6835.99</v>
      </c>
      <c r="D14" s="818">
        <v>5749.29</v>
      </c>
      <c r="E14" s="818">
        <v>6893.999999999999</v>
      </c>
      <c r="F14" s="818">
        <v>8818.41</v>
      </c>
      <c r="G14" s="818">
        <v>7712.592887011742</v>
      </c>
      <c r="H14" s="818">
        <v>8417.925432609245</v>
      </c>
      <c r="I14" s="818">
        <v>9048.707054787355</v>
      </c>
      <c r="J14" s="818">
        <v>8687.341587956364</v>
      </c>
      <c r="K14" s="736"/>
      <c r="L14" s="24"/>
      <c r="M14" s="24"/>
      <c r="N14" s="24"/>
      <c r="O14" s="25"/>
    </row>
    <row r="15" ht="17" customHeight="1">
      <c r="A15" t="s" s="743">
        <v>254</v>
      </c>
      <c r="B15" s="818">
        <v>3390</v>
      </c>
      <c r="C15" s="818">
        <v>3767.249394445161</v>
      </c>
      <c r="D15" s="818">
        <v>3495.656665605261</v>
      </c>
      <c r="E15" s="818">
        <v>3655.524221158079</v>
      </c>
      <c r="F15" s="818">
        <v>3901.193492484201</v>
      </c>
      <c r="G15" s="818">
        <v>3751.199783964748</v>
      </c>
      <c r="H15" s="818">
        <v>4046.963172865695</v>
      </c>
      <c r="I15" s="818">
        <v>4459.753416497996</v>
      </c>
      <c r="J15" s="818">
        <v>4011.881863845837</v>
      </c>
      <c r="K15" s="736"/>
      <c r="L15" s="24"/>
      <c r="M15" s="24"/>
      <c r="N15" s="24"/>
      <c r="O15" s="25"/>
    </row>
    <row r="16" ht="17" customHeight="1">
      <c r="A16" t="s" s="761">
        <v>255</v>
      </c>
      <c r="B16" s="818">
        <v>8235.57</v>
      </c>
      <c r="C16" s="818">
        <v>9079.652797005860</v>
      </c>
      <c r="D16" s="818">
        <v>8471.347966902631</v>
      </c>
      <c r="E16" s="818">
        <v>9191.778849390555</v>
      </c>
      <c r="F16" s="818">
        <v>10423.6754683336</v>
      </c>
      <c r="G16" s="818">
        <v>9653.568776016367</v>
      </c>
      <c r="H16" s="818">
        <v>10459.493205321531</v>
      </c>
      <c r="I16" s="818">
        <v>11368.003898581457</v>
      </c>
      <c r="J16" s="818">
        <v>10802.080537625066</v>
      </c>
      <c r="K16" s="736"/>
      <c r="L16" s="24"/>
      <c r="M16" s="24"/>
      <c r="N16" s="24"/>
      <c r="O16" s="25"/>
    </row>
    <row r="17" ht="17" customHeight="1">
      <c r="A17" t="s" s="743">
        <v>256</v>
      </c>
      <c r="B17" s="818">
        <v>2739</v>
      </c>
      <c r="C17" s="818">
        <v>3019.579292129487</v>
      </c>
      <c r="D17" s="818">
        <v>2842.253674926502</v>
      </c>
      <c r="E17" s="818">
        <v>3036.351176889661</v>
      </c>
      <c r="F17" s="818">
        <v>3516.399244666842</v>
      </c>
      <c r="G17" s="818">
        <v>3227.174304334171</v>
      </c>
      <c r="H17" s="818">
        <v>3512.34</v>
      </c>
      <c r="I17" s="818">
        <v>3509.98</v>
      </c>
      <c r="J17" s="818">
        <v>3511.415841691969</v>
      </c>
      <c r="K17" s="736"/>
      <c r="L17" s="24"/>
      <c r="M17" s="24"/>
      <c r="N17" s="24"/>
      <c r="O17" s="25"/>
    </row>
    <row r="18" ht="17" customHeight="1">
      <c r="A18" t="s" s="743">
        <v>257</v>
      </c>
      <c r="B18" s="818">
        <v>2302.21</v>
      </c>
      <c r="C18" s="818">
        <v>2443.2023950697</v>
      </c>
      <c r="D18" s="818">
        <v>2355.298101242792</v>
      </c>
      <c r="E18" s="818">
        <v>2377.200642400207</v>
      </c>
      <c r="F18" s="818">
        <v>3094.155682779434</v>
      </c>
      <c r="G18" s="818">
        <v>2657.899031982038</v>
      </c>
      <c r="H18" s="818">
        <v>3035.186291936569</v>
      </c>
      <c r="I18" s="818">
        <v>3081.981184623165</v>
      </c>
      <c r="J18" s="818">
        <v>3053.432577446033</v>
      </c>
      <c r="K18" s="736"/>
      <c r="L18" s="24"/>
      <c r="M18" s="24"/>
      <c r="N18" s="24"/>
      <c r="O18" s="25"/>
    </row>
    <row r="19" ht="17" customHeight="1">
      <c r="A19" t="s" s="743">
        <v>258</v>
      </c>
      <c r="B19" s="818">
        <v>670.29</v>
      </c>
      <c r="C19" s="818">
        <v>740.3585655343326</v>
      </c>
      <c r="D19" s="818">
        <v>696.3582164609627</v>
      </c>
      <c r="E19" s="818">
        <v>687.47</v>
      </c>
      <c r="F19" s="818">
        <v>730</v>
      </c>
      <c r="G19" s="818">
        <v>702.8903196729386</v>
      </c>
      <c r="H19" s="818">
        <v>729.86</v>
      </c>
      <c r="I19" s="818">
        <v>763.27</v>
      </c>
      <c r="J19" s="818">
        <v>742.424111547429</v>
      </c>
      <c r="K19" s="736"/>
      <c r="L19" s="24"/>
      <c r="M19" s="24"/>
      <c r="N19" s="24"/>
      <c r="O19" s="25"/>
    </row>
    <row r="20" ht="17" customHeight="1">
      <c r="A20" t="s" s="743">
        <v>321</v>
      </c>
      <c r="B20" t="s" s="749">
        <v>289</v>
      </c>
      <c r="C20" s="750"/>
      <c r="D20" s="750"/>
      <c r="E20" s="821">
        <v>3731.803434592167</v>
      </c>
      <c r="F20" s="821">
        <v>4376.757437632109</v>
      </c>
      <c r="G20" s="821">
        <v>4017.494781803689</v>
      </c>
      <c r="H20" s="821">
        <v>4389.844900473405</v>
      </c>
      <c r="I20" s="821">
        <v>4651.194765967075</v>
      </c>
      <c r="J20" s="821">
        <v>4497.644055817536</v>
      </c>
      <c r="K20" s="736"/>
      <c r="L20" s="24"/>
      <c r="M20" s="24"/>
      <c r="N20" s="24"/>
      <c r="O20" s="25"/>
    </row>
    <row r="21" ht="17" customHeight="1">
      <c r="A21" s="628"/>
      <c r="B21" s="629"/>
      <c r="C21" s="629"/>
      <c r="D21" s="629"/>
      <c r="E21" s="629"/>
      <c r="F21" s="629"/>
      <c r="G21" s="629"/>
      <c r="H21" s="629"/>
      <c r="I21" s="629"/>
      <c r="J21" s="629"/>
      <c r="K21" s="524"/>
      <c r="L21" s="24"/>
      <c r="M21" s="24"/>
      <c r="N21" s="24"/>
      <c r="O21" s="25"/>
    </row>
    <row r="22" ht="17" customHeight="1">
      <c r="A22" s="765"/>
      <c r="B22" s="24"/>
      <c r="C22" s="24"/>
      <c r="D22" s="24"/>
      <c r="E22" s="24"/>
      <c r="F22" s="24"/>
      <c r="G22" s="417"/>
      <c r="H22" s="24"/>
      <c r="I22" s="24"/>
      <c r="J22" s="24"/>
      <c r="K22" s="24"/>
      <c r="L22" s="24"/>
      <c r="M22" s="24"/>
      <c r="N22" s="24"/>
      <c r="O22" s="25"/>
    </row>
    <row r="23" ht="17" customHeight="1">
      <c r="A23" s="766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2"/>
    </row>
  </sheetData>
  <pageMargins left="0.75" right="0.75" top="1" bottom="1" header="0.5" footer="0.5"/>
  <pageSetup firstPageNumber="1" fitToHeight="1" fitToWidth="1" scale="100" useFirstPageNumber="0" orientation="landscape" pageOrder="downThenOver"/>
  <headerFooter>
    <oddFooter>&amp;L&amp;"Helvetica,Regular"&amp;11&amp;K000000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 defaultGridColor="1"/>
  </sheetViews>
  <sheetFormatPr defaultColWidth="6.625" defaultRowHeight="15" customHeight="1" outlineLevelRow="0" outlineLevelCol="0"/>
  <cols>
    <col min="1" max="1" width="37.875" style="822" customWidth="1"/>
    <col min="2" max="2" width="10.5" style="822" customWidth="1"/>
    <col min="3" max="3" width="8.875" style="822" customWidth="1"/>
    <col min="4" max="4" width="8.375" style="822" customWidth="1"/>
    <col min="5" max="5" width="9.75" style="822" customWidth="1"/>
    <col min="6" max="6" width="9.75" style="822" customWidth="1"/>
    <col min="7" max="7" width="7.875" style="822" customWidth="1"/>
    <col min="8" max="8" width="8.25" style="822" customWidth="1"/>
    <col min="9" max="256" width="6.625" style="822" customWidth="1"/>
  </cols>
  <sheetData>
    <row r="1" ht="28.5" customHeight="1">
      <c r="A1" t="s" s="823">
        <v>322</v>
      </c>
      <c r="B1" s="3"/>
      <c r="C1" s="3"/>
      <c r="D1" s="3"/>
      <c r="E1" s="3"/>
      <c r="F1" s="3"/>
      <c r="G1" s="3"/>
      <c r="H1" s="824"/>
    </row>
    <row r="2" ht="18.75" customHeight="1">
      <c r="A2" s="230"/>
      <c r="B2" s="15"/>
      <c r="C2" s="20"/>
      <c r="D2" s="20"/>
      <c r="E2" s="20"/>
      <c r="F2" s="20"/>
      <c r="G2" s="20"/>
      <c r="H2" s="825"/>
    </row>
    <row r="3" ht="18.75" customHeight="1">
      <c r="A3" s="362"/>
      <c r="B3" s="20">
        <v>2011</v>
      </c>
      <c r="C3" s="20">
        <v>2012</v>
      </c>
      <c r="D3" s="20">
        <v>2013</v>
      </c>
      <c r="E3" s="20">
        <v>2014</v>
      </c>
      <c r="F3" s="20">
        <v>2015</v>
      </c>
      <c r="G3" s="20">
        <v>2016</v>
      </c>
      <c r="H3" s="825">
        <v>2017</v>
      </c>
    </row>
    <row r="4" ht="17" customHeight="1">
      <c r="A4" t="s" s="826">
        <v>323</v>
      </c>
      <c r="B4" s="827"/>
      <c r="C4" s="827"/>
      <c r="D4" s="827"/>
      <c r="E4" s="827"/>
      <c r="F4" s="827"/>
      <c r="G4" s="827"/>
      <c r="H4" s="454"/>
    </row>
    <row r="5" ht="17" customHeight="1">
      <c r="A5" t="s" s="828">
        <v>324</v>
      </c>
      <c r="B5" s="135"/>
      <c r="C5" s="135"/>
      <c r="D5" s="135"/>
      <c r="E5" s="135"/>
      <c r="F5" s="135"/>
      <c r="G5" s="135"/>
      <c r="H5" s="829"/>
    </row>
    <row r="6" ht="16" customHeight="1">
      <c r="A6" t="s" s="61">
        <v>325</v>
      </c>
      <c r="B6" s="830">
        <v>4332503.2</v>
      </c>
      <c r="C6" s="831">
        <v>4641935.94</v>
      </c>
      <c r="D6" s="832">
        <v>5166391.07</v>
      </c>
      <c r="E6" s="832">
        <v>5699894.92</v>
      </c>
      <c r="F6" s="832">
        <v>6441972.03</v>
      </c>
      <c r="G6" s="832">
        <v>7256311.23</v>
      </c>
      <c r="H6" s="832">
        <v>8183680.1</v>
      </c>
    </row>
    <row r="7" ht="16" customHeight="1">
      <c r="A7" t="s" s="61">
        <v>326</v>
      </c>
      <c r="B7" s="830">
        <v>2598821.44</v>
      </c>
      <c r="C7" s="831">
        <v>3090284.2</v>
      </c>
      <c r="D7" s="832">
        <v>3207545.6</v>
      </c>
      <c r="E7" s="832">
        <v>3229412.7</v>
      </c>
      <c r="F7" s="832">
        <v>3397385.7</v>
      </c>
      <c r="G7" s="832">
        <v>3574129.5</v>
      </c>
      <c r="H7" s="832">
        <v>3767464.8</v>
      </c>
    </row>
    <row r="8" ht="16" customHeight="1">
      <c r="A8" t="s" s="61">
        <v>327</v>
      </c>
      <c r="B8" s="830">
        <v>4281196</v>
      </c>
      <c r="C8" s="831">
        <v>4499928.05</v>
      </c>
      <c r="D8" s="832">
        <v>5520914</v>
      </c>
      <c r="E8" s="832">
        <v>5798067</v>
      </c>
      <c r="F8" s="832">
        <v>6362497</v>
      </c>
      <c r="G8" s="832">
        <v>7053267</v>
      </c>
      <c r="H8" s="832">
        <v>7353588</v>
      </c>
    </row>
    <row r="9" ht="16" customHeight="1">
      <c r="A9" t="s" s="61">
        <v>328</v>
      </c>
      <c r="B9" s="830">
        <v>878608.4000000001</v>
      </c>
      <c r="C9" s="831">
        <v>911150</v>
      </c>
      <c r="D9" s="832">
        <v>1071502.009</v>
      </c>
      <c r="E9" s="833">
        <v>1217362.382</v>
      </c>
      <c r="F9" s="831">
        <v>1387372.936</v>
      </c>
      <c r="G9" s="832">
        <v>1578088.268</v>
      </c>
      <c r="H9" s="834">
        <v>1793667.871</v>
      </c>
    </row>
    <row r="10" ht="17" customHeight="1">
      <c r="A10" t="s" s="826">
        <v>329</v>
      </c>
      <c r="B10" s="827"/>
      <c r="C10" s="827"/>
      <c r="D10" s="827"/>
      <c r="E10" s="827"/>
      <c r="F10" s="827"/>
      <c r="G10" s="827"/>
      <c r="H10" s="454"/>
    </row>
    <row r="11" ht="17" customHeight="1">
      <c r="A11" t="s" s="828">
        <v>324</v>
      </c>
      <c r="B11" s="135"/>
      <c r="C11" s="135"/>
      <c r="D11" s="135"/>
      <c r="E11" s="135"/>
      <c r="F11" s="135"/>
      <c r="G11" s="135"/>
      <c r="H11" s="829"/>
    </row>
    <row r="12" ht="16" customHeight="1">
      <c r="A12" t="s" s="61">
        <v>325</v>
      </c>
      <c r="B12" s="830">
        <v>1153.237185761009</v>
      </c>
      <c r="C12" s="835">
        <v>1075.53</v>
      </c>
      <c r="D12" s="835">
        <v>1075.53</v>
      </c>
      <c r="E12" s="835">
        <v>1075.53</v>
      </c>
      <c r="F12" s="835">
        <v>1075.53</v>
      </c>
      <c r="G12" s="835">
        <v>1075.53</v>
      </c>
      <c r="H12" s="836">
        <v>1075.53</v>
      </c>
    </row>
    <row r="13" ht="16" customHeight="1">
      <c r="A13" t="s" s="61">
        <v>326</v>
      </c>
      <c r="B13" s="830">
        <v>936.5151000000001</v>
      </c>
      <c r="C13" s="835">
        <v>936.52</v>
      </c>
      <c r="D13" s="835">
        <v>936.52</v>
      </c>
      <c r="E13" s="835">
        <v>936.52</v>
      </c>
      <c r="F13" s="835">
        <v>936.52</v>
      </c>
      <c r="G13" s="835">
        <v>936.52</v>
      </c>
      <c r="H13" s="836">
        <v>936.52</v>
      </c>
    </row>
    <row r="14" ht="16" customHeight="1">
      <c r="A14" t="s" s="61">
        <v>327</v>
      </c>
      <c r="B14" s="830">
        <v>1643</v>
      </c>
      <c r="C14" s="835">
        <v>1642.64</v>
      </c>
      <c r="D14" s="835">
        <v>1642.64</v>
      </c>
      <c r="E14" s="835">
        <v>1642.64</v>
      </c>
      <c r="F14" s="835">
        <v>1642.64</v>
      </c>
      <c r="G14" s="835">
        <v>1642.64</v>
      </c>
      <c r="H14" s="836">
        <v>1642.64</v>
      </c>
    </row>
    <row r="15" ht="16" customHeight="1">
      <c r="A15" t="s" s="61">
        <v>328</v>
      </c>
      <c r="B15" s="830">
        <v>297.9807</v>
      </c>
      <c r="C15" s="835">
        <v>297.981</v>
      </c>
      <c r="D15" s="835">
        <v>297.981</v>
      </c>
      <c r="E15" s="835">
        <v>297.981</v>
      </c>
      <c r="F15" s="835">
        <v>297.981</v>
      </c>
      <c r="G15" s="835">
        <v>297.981</v>
      </c>
      <c r="H15" s="836">
        <v>297.981</v>
      </c>
    </row>
    <row r="16" ht="17" customHeight="1">
      <c r="A16" t="s" s="826">
        <v>330</v>
      </c>
      <c r="B16" s="827"/>
      <c r="C16" s="827"/>
      <c r="D16" s="827"/>
      <c r="E16" s="827"/>
      <c r="F16" s="827"/>
      <c r="G16" s="827"/>
      <c r="H16" s="454"/>
    </row>
    <row r="17" ht="17" customHeight="1">
      <c r="A17" t="s" s="828">
        <v>324</v>
      </c>
      <c r="B17" s="135"/>
      <c r="C17" s="135"/>
      <c r="D17" s="135"/>
      <c r="E17" s="135"/>
      <c r="F17" s="135"/>
      <c r="G17" s="135"/>
      <c r="H17" s="829"/>
    </row>
    <row r="18" ht="16" customHeight="1">
      <c r="A18" t="s" s="61">
        <v>325</v>
      </c>
      <c r="B18" s="830">
        <v>10959.2167</v>
      </c>
      <c r="C18" s="835">
        <v>9000</v>
      </c>
      <c r="D18" s="835">
        <v>9000</v>
      </c>
      <c r="E18" s="835">
        <v>9000</v>
      </c>
      <c r="F18" s="835">
        <v>9000</v>
      </c>
      <c r="G18" s="835">
        <v>9000</v>
      </c>
      <c r="H18" s="836">
        <v>9000</v>
      </c>
    </row>
    <row r="19" ht="16" customHeight="1">
      <c r="A19" t="s" s="61">
        <v>326</v>
      </c>
      <c r="B19" s="830">
        <v>11146</v>
      </c>
      <c r="C19" s="835">
        <v>5579.55</v>
      </c>
      <c r="D19" s="835">
        <v>5579.55</v>
      </c>
      <c r="E19" s="835">
        <v>5579.55</v>
      </c>
      <c r="F19" s="835">
        <v>5579.55</v>
      </c>
      <c r="G19" s="835">
        <v>5579.55</v>
      </c>
      <c r="H19" s="836">
        <v>5579.55</v>
      </c>
    </row>
    <row r="20" ht="16" customHeight="1">
      <c r="A20" t="s" s="61">
        <v>327</v>
      </c>
      <c r="B20" s="830">
        <v>12191</v>
      </c>
      <c r="C20" s="835">
        <v>6356.66</v>
      </c>
      <c r="D20" s="835">
        <v>6356.66</v>
      </c>
      <c r="E20" s="835">
        <v>6356.66</v>
      </c>
      <c r="F20" s="835">
        <v>6356.66</v>
      </c>
      <c r="G20" s="835">
        <v>6356.66</v>
      </c>
      <c r="H20" s="836">
        <v>6356.66</v>
      </c>
    </row>
    <row r="21" ht="16" customHeight="1">
      <c r="A21" t="s" s="61">
        <v>328</v>
      </c>
      <c r="B21" s="830">
        <v>3996</v>
      </c>
      <c r="C21" s="835">
        <v>1997</v>
      </c>
      <c r="D21" s="835">
        <v>1997</v>
      </c>
      <c r="E21" s="835">
        <v>1997</v>
      </c>
      <c r="F21" s="835">
        <v>1997</v>
      </c>
      <c r="G21" s="835">
        <v>1997</v>
      </c>
      <c r="H21" s="836">
        <v>1997</v>
      </c>
    </row>
    <row r="22" ht="17" customHeight="1">
      <c r="A22" t="s" s="826">
        <v>331</v>
      </c>
      <c r="B22" s="827"/>
      <c r="C22" s="827"/>
      <c r="D22" s="827"/>
      <c r="E22" s="827"/>
      <c r="F22" s="827"/>
      <c r="G22" s="827"/>
      <c r="H22" s="454"/>
    </row>
    <row r="23" ht="17" customHeight="1">
      <c r="A23" t="s" s="828">
        <v>324</v>
      </c>
      <c r="B23" s="135"/>
      <c r="C23" s="135"/>
      <c r="D23" s="135"/>
      <c r="E23" s="135"/>
      <c r="F23" s="135"/>
      <c r="G23" s="135"/>
      <c r="H23" s="829"/>
    </row>
    <row r="24" ht="16" customHeight="1">
      <c r="A24" t="s" s="61">
        <v>325</v>
      </c>
      <c r="B24" s="837">
        <v>260.7514915843933</v>
      </c>
      <c r="C24" s="832">
        <v>346.6</v>
      </c>
      <c r="D24" s="832">
        <v>371.35</v>
      </c>
      <c r="E24" s="832">
        <v>413.31</v>
      </c>
      <c r="F24" s="832">
        <v>457.17</v>
      </c>
      <c r="G24" s="832">
        <v>516.59</v>
      </c>
      <c r="H24" s="832">
        <v>581.59</v>
      </c>
    </row>
    <row r="25" ht="16" customHeight="1">
      <c r="A25" t="s" s="61">
        <v>326</v>
      </c>
      <c r="B25" s="837">
        <v>86.075</v>
      </c>
      <c r="C25" s="832">
        <v>192.18</v>
      </c>
      <c r="D25" s="832">
        <v>205.83</v>
      </c>
      <c r="E25" s="832">
        <v>216.94</v>
      </c>
      <c r="F25" s="832">
        <v>227.57</v>
      </c>
      <c r="G25" s="832">
        <v>238.72</v>
      </c>
      <c r="H25" s="832">
        <v>250.42</v>
      </c>
    </row>
    <row r="26" ht="16" customHeight="1">
      <c r="A26" t="s" s="61">
        <v>327</v>
      </c>
      <c r="B26" s="838">
        <v>132</v>
      </c>
      <c r="C26" s="831">
        <v>342.5</v>
      </c>
      <c r="D26" s="832">
        <v>359.99</v>
      </c>
      <c r="E26" s="832">
        <v>398.09</v>
      </c>
      <c r="F26" s="832">
        <v>426.14</v>
      </c>
      <c r="G26" s="832">
        <v>470.09</v>
      </c>
      <c r="H26" s="832">
        <v>517.34</v>
      </c>
    </row>
    <row r="27" ht="16" customHeight="1">
      <c r="A27" t="s" s="61">
        <v>328</v>
      </c>
      <c r="B27" s="838">
        <v>35.741</v>
      </c>
      <c r="C27" s="831">
        <v>72.892</v>
      </c>
      <c r="D27" s="832">
        <v>72.892</v>
      </c>
      <c r="E27" s="833">
        <v>83.121</v>
      </c>
      <c r="F27" s="831">
        <v>93.854</v>
      </c>
      <c r="G27" s="832">
        <v>106.999</v>
      </c>
      <c r="H27" s="834">
        <v>122.001</v>
      </c>
    </row>
    <row r="28" ht="17" customHeight="1">
      <c r="A28" t="s" s="826">
        <v>332</v>
      </c>
      <c r="B28" s="827"/>
      <c r="C28" s="827"/>
      <c r="D28" s="827"/>
      <c r="E28" s="827"/>
      <c r="F28" s="827"/>
      <c r="G28" s="827"/>
      <c r="H28" s="454"/>
    </row>
    <row r="29" ht="17" customHeight="1">
      <c r="A29" t="s" s="828">
        <v>324</v>
      </c>
      <c r="B29" s="135"/>
      <c r="C29" s="135"/>
      <c r="D29" s="135"/>
      <c r="E29" s="135"/>
      <c r="F29" s="135"/>
      <c r="G29" s="135"/>
      <c r="H29" s="829"/>
    </row>
    <row r="30" ht="16" customHeight="1">
      <c r="A30" t="s" s="61">
        <v>325</v>
      </c>
      <c r="B30" s="839">
        <v>0.09</v>
      </c>
      <c r="C30" s="840">
        <v>0.03</v>
      </c>
      <c r="D30" s="841">
        <v>0.03</v>
      </c>
      <c r="E30" s="841">
        <v>0.03</v>
      </c>
      <c r="F30" s="841">
        <v>0.05</v>
      </c>
      <c r="G30" s="841">
        <v>0.05</v>
      </c>
      <c r="H30" s="841">
        <v>0.11</v>
      </c>
    </row>
    <row r="31" ht="16" customHeight="1">
      <c r="A31" t="s" s="61">
        <v>326</v>
      </c>
      <c r="B31" s="839">
        <v>0.06</v>
      </c>
      <c r="C31" s="840">
        <v>0.09</v>
      </c>
      <c r="D31" s="841">
        <v>0.11</v>
      </c>
      <c r="E31" s="841">
        <v>0.11</v>
      </c>
      <c r="F31" s="841">
        <v>0.11</v>
      </c>
      <c r="G31" s="841">
        <v>0.11</v>
      </c>
      <c r="H31" s="841">
        <v>0.11</v>
      </c>
    </row>
    <row r="32" ht="16" customHeight="1">
      <c r="A32" t="s" s="61">
        <v>327</v>
      </c>
      <c r="B32" s="839">
        <v>0.06</v>
      </c>
      <c r="C32" s="840">
        <v>0.11</v>
      </c>
      <c r="D32" s="841">
        <v>0.11</v>
      </c>
      <c r="E32" s="841">
        <v>0.11</v>
      </c>
      <c r="F32" s="841">
        <v>0.11</v>
      </c>
      <c r="G32" s="841">
        <v>0.11</v>
      </c>
      <c r="H32" s="841">
        <v>0.11</v>
      </c>
    </row>
    <row r="33" ht="16" customHeight="1">
      <c r="A33" t="s" s="61">
        <v>328</v>
      </c>
      <c r="B33" s="839">
        <v>0.06</v>
      </c>
      <c r="C33" s="840">
        <v>0.01</v>
      </c>
      <c r="D33" s="841">
        <v>0.04</v>
      </c>
      <c r="E33" s="841">
        <v>0.05</v>
      </c>
      <c r="F33" s="841">
        <v>0.1</v>
      </c>
      <c r="G33" s="841">
        <v>0.11</v>
      </c>
      <c r="H33" s="841">
        <v>0.11</v>
      </c>
    </row>
    <row r="34" ht="17" customHeight="1">
      <c r="A34" s="842"/>
      <c r="B34" s="843"/>
      <c r="C34" s="64"/>
      <c r="D34" s="149"/>
      <c r="E34" s="65"/>
      <c r="F34" s="63"/>
      <c r="G34" s="64"/>
      <c r="H34" s="149"/>
    </row>
    <row r="35" ht="17" customHeight="1">
      <c r="A35" t="s" s="826">
        <v>333</v>
      </c>
      <c r="B35" s="827"/>
      <c r="C35" s="827"/>
      <c r="D35" s="827"/>
      <c r="E35" s="827"/>
      <c r="F35" s="827"/>
      <c r="G35" s="827"/>
      <c r="H35" s="454"/>
    </row>
    <row r="36" ht="17" customHeight="1">
      <c r="A36" t="s" s="828">
        <v>324</v>
      </c>
      <c r="B36" s="135"/>
      <c r="C36" s="135"/>
      <c r="D36" s="135"/>
      <c r="E36" s="135"/>
      <c r="F36" s="135"/>
      <c r="G36" s="135"/>
      <c r="H36" s="829"/>
    </row>
    <row r="37" ht="16" customHeight="1">
      <c r="A37" t="s" s="61">
        <v>325</v>
      </c>
      <c r="B37" s="839">
        <v>0.12</v>
      </c>
      <c r="C37" s="840">
        <v>0.12</v>
      </c>
      <c r="D37" s="841">
        <v>0.11</v>
      </c>
      <c r="E37" s="841">
        <v>0.11</v>
      </c>
      <c r="F37" s="841">
        <v>0.11</v>
      </c>
      <c r="G37" s="841">
        <v>0.11</v>
      </c>
      <c r="H37" s="841">
        <v>0.11</v>
      </c>
    </row>
    <row r="38" ht="16" customHeight="1">
      <c r="A38" t="s" s="61">
        <v>326</v>
      </c>
      <c r="B38" s="839">
        <v>0.12</v>
      </c>
      <c r="C38" s="840">
        <v>0.12</v>
      </c>
      <c r="D38" s="841">
        <v>0.11</v>
      </c>
      <c r="E38" s="841">
        <v>0.11</v>
      </c>
      <c r="F38" s="841">
        <v>0.11</v>
      </c>
      <c r="G38" s="841">
        <v>0.11</v>
      </c>
      <c r="H38" s="841">
        <v>0.11</v>
      </c>
    </row>
    <row r="39" ht="16" customHeight="1">
      <c r="A39" t="s" s="61">
        <v>327</v>
      </c>
      <c r="B39" s="839">
        <v>0.12</v>
      </c>
      <c r="C39" s="840">
        <v>0.12</v>
      </c>
      <c r="D39" s="841">
        <v>0.11</v>
      </c>
      <c r="E39" s="841">
        <v>0.11</v>
      </c>
      <c r="F39" s="841">
        <v>0.11</v>
      </c>
      <c r="G39" s="841">
        <v>0.11</v>
      </c>
      <c r="H39" s="841">
        <v>0.11</v>
      </c>
    </row>
    <row r="40" ht="16" customHeight="1">
      <c r="A40" t="s" s="61">
        <v>328</v>
      </c>
      <c r="B40" s="839">
        <v>0.12</v>
      </c>
      <c r="C40" s="844">
        <v>0.11</v>
      </c>
      <c r="D40" s="844">
        <v>0.11</v>
      </c>
      <c r="E40" s="844">
        <v>0.11</v>
      </c>
      <c r="F40" s="844">
        <v>0.11</v>
      </c>
      <c r="G40" s="844">
        <v>0.11</v>
      </c>
      <c r="H40" s="845">
        <v>0.11</v>
      </c>
    </row>
    <row r="41" ht="16" customHeight="1">
      <c r="A41" s="842"/>
      <c r="B41" s="843"/>
      <c r="C41" s="846"/>
      <c r="D41" s="846"/>
      <c r="E41" s="846"/>
      <c r="F41" s="846"/>
      <c r="G41" s="846"/>
      <c r="H41" s="847"/>
    </row>
    <row r="42" ht="17" customHeight="1">
      <c r="A42" s="848"/>
      <c r="B42" s="849"/>
      <c r="C42" s="849"/>
      <c r="D42" s="849"/>
      <c r="E42" s="849"/>
      <c r="F42" s="849"/>
      <c r="G42" s="849"/>
      <c r="H42" s="850"/>
    </row>
    <row r="43" ht="17" customHeight="1">
      <c r="A43" s="851"/>
      <c r="B43" s="852"/>
      <c r="C43" s="852"/>
      <c r="D43" s="852"/>
      <c r="E43" s="852"/>
      <c r="F43" s="852"/>
      <c r="G43" s="852"/>
      <c r="H43" s="738"/>
    </row>
    <row r="44" ht="17" customHeight="1">
      <c r="A44" s="853"/>
      <c r="B44" s="854"/>
      <c r="C44" s="854"/>
      <c r="D44" s="854"/>
      <c r="E44" s="854"/>
      <c r="F44" s="854"/>
      <c r="G44" s="854"/>
      <c r="H44" s="855"/>
    </row>
  </sheetData>
  <pageMargins left="0.75" right="0.75" top="1" bottom="1" header="0.5" footer="0.5"/>
  <pageSetup firstPageNumber="1" fitToHeight="1" fitToWidth="1" scale="47" useFirstPageNumber="0" orientation="portrait" pageOrder="downThenOver"/>
  <headerFooter>
    <oddFooter>&amp;L&amp;"Helvetica,Regular"&amp;11&amp;K000000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DD66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123" customWidth="1"/>
    <col min="2" max="2" width="6.5" style="123" customWidth="1"/>
    <col min="3" max="3" width="5.625" style="123" customWidth="1"/>
    <col min="4" max="4" width="5.625" style="123" customWidth="1"/>
    <col min="5" max="5" width="5.625" style="123" customWidth="1"/>
    <col min="6" max="6" width="5.5" style="123" customWidth="1"/>
    <col min="7" max="7" width="5.625" style="123" customWidth="1"/>
    <col min="8" max="8" width="5.625" style="123" customWidth="1"/>
    <col min="9" max="9" width="5.625" style="123" customWidth="1"/>
    <col min="10" max="10" width="5.5" style="123" customWidth="1"/>
    <col min="11" max="11" width="6.375" style="123" customWidth="1"/>
    <col min="12" max="12" width="5.5" style="123" customWidth="1"/>
    <col min="13" max="13" width="5.5" style="123" customWidth="1"/>
    <col min="14" max="14" width="5.5" style="123" customWidth="1"/>
    <col min="15" max="15" width="5.5" style="123" customWidth="1"/>
    <col min="16" max="16" width="7.625" style="123" customWidth="1"/>
    <col min="17" max="17" width="8.125" style="123" customWidth="1"/>
    <col min="18" max="18" width="5.5" style="123" customWidth="1"/>
    <col min="19" max="19" width="5.5" style="123" customWidth="1"/>
    <col min="20" max="20" width="7.375" style="123" customWidth="1"/>
    <col min="21" max="21" width="6" style="123" customWidth="1"/>
    <col min="22" max="22" width="6.875" style="123" customWidth="1"/>
    <col min="23" max="23" width="6.875" style="123" customWidth="1"/>
    <col min="24" max="24" width="6.875" style="123" customWidth="1"/>
    <col min="25" max="25" width="6.875" style="123" customWidth="1"/>
    <col min="26" max="26" width="6.875" style="123" customWidth="1"/>
    <col min="27" max="27" width="6.875" style="123" customWidth="1"/>
    <col min="28" max="28" width="6.875" style="123" customWidth="1"/>
    <col min="29" max="29" width="6.875" style="123" customWidth="1"/>
    <col min="30" max="30" width="6.875" style="123" customWidth="1"/>
    <col min="31" max="31" width="5.5" style="123" customWidth="1"/>
    <col min="32" max="32" width="5.5" style="123" customWidth="1"/>
    <col min="33" max="33" width="6.875" style="123" customWidth="1"/>
    <col min="34" max="34" width="6.875" style="123" customWidth="1"/>
    <col min="35" max="35" width="6.875" style="123" customWidth="1"/>
    <col min="36" max="36" width="7.375" style="123" customWidth="1"/>
    <col min="37" max="37" width="5.5" style="123" customWidth="1"/>
    <col min="38" max="38" width="5.5" style="123" customWidth="1"/>
    <col min="39" max="39" width="5.5" style="123" customWidth="1"/>
    <col min="40" max="40" width="6" style="123" customWidth="1"/>
    <col min="41" max="41" width="6.875" style="123" customWidth="1"/>
    <col min="42" max="42" width="6.875" style="123" customWidth="1"/>
    <col min="43" max="43" width="6.875" style="123" customWidth="1"/>
    <col min="44" max="44" width="7.125" style="123" customWidth="1"/>
    <col min="45" max="45" width="6.875" style="123" customWidth="1"/>
    <col min="46" max="46" width="7.75" style="123" customWidth="1"/>
    <col min="47" max="47" width="5.75" style="123" customWidth="1"/>
    <col min="48" max="48" width="6.875" style="123" customWidth="1"/>
    <col min="49" max="49" width="6.875" style="123" customWidth="1"/>
    <col min="50" max="50" width="7" style="123" customWidth="1"/>
    <col min="51" max="51" width="6.875" style="123" customWidth="1"/>
    <col min="52" max="52" width="5.75" style="123" customWidth="1"/>
    <col min="53" max="53" width="6.875" style="123" customWidth="1"/>
    <col min="54" max="54" width="6.75" style="123" customWidth="1"/>
    <col min="55" max="55" width="7.875" style="123" customWidth="1"/>
    <col min="56" max="56" width="7.875" style="123" customWidth="1"/>
    <col min="57" max="57" width="9.125" style="123" customWidth="1"/>
    <col min="58" max="58" width="8.25" style="123" customWidth="1"/>
    <col min="59" max="59" width="6.875" style="123" customWidth="1"/>
    <col min="60" max="60" width="6.875" style="123" customWidth="1"/>
    <col min="61" max="61" width="6.875" style="123" customWidth="1"/>
    <col min="62" max="62" width="6.875" style="123" customWidth="1"/>
    <col min="63" max="63" width="7.125" style="123" customWidth="1"/>
    <col min="64" max="64" width="11.75" style="123" customWidth="1"/>
    <col min="65" max="65" width="7.75" style="123" customWidth="1"/>
    <col min="66" max="66" width="7.75" style="123" customWidth="1"/>
    <col min="67" max="67" width="7.75" style="123" customWidth="1"/>
    <col min="68" max="68" width="7.75" style="123" customWidth="1"/>
    <col min="69" max="69" width="7.75" style="123" customWidth="1"/>
    <col min="70" max="70" width="7.75" style="123" customWidth="1"/>
    <col min="71" max="71" width="7.75" style="123" customWidth="1"/>
    <col min="72" max="72" width="7.75" style="123" customWidth="1"/>
    <col min="73" max="73" width="7.75" style="123" customWidth="1"/>
    <col min="74" max="74" width="7.75" style="123" customWidth="1"/>
    <col min="75" max="75" width="7.75" style="123" customWidth="1"/>
    <col min="76" max="76" width="7.75" style="123" customWidth="1"/>
    <col min="77" max="77" width="6.875" style="123" customWidth="1"/>
    <col min="78" max="78" width="6.875" style="123" customWidth="1"/>
    <col min="79" max="79" width="6.875" style="123" customWidth="1"/>
    <col min="80" max="80" width="6.875" style="123" customWidth="1"/>
    <col min="81" max="81" width="6.875" style="123" customWidth="1"/>
    <col min="82" max="82" width="6.875" style="123" customWidth="1"/>
    <col min="83" max="83" width="6.875" style="123" customWidth="1"/>
    <col min="84" max="84" width="6.875" style="123" customWidth="1"/>
    <col min="85" max="85" width="6.875" style="123" customWidth="1"/>
    <col min="86" max="86" width="6.875" style="123" customWidth="1"/>
    <col min="87" max="87" width="6.875" style="123" customWidth="1"/>
    <col min="88" max="88" width="6.875" style="123" customWidth="1"/>
    <col min="89" max="89" width="6.875" style="123" customWidth="1"/>
    <col min="90" max="90" width="6.875" style="123" customWidth="1"/>
    <col min="91" max="91" width="6.875" style="123" customWidth="1"/>
    <col min="92" max="92" width="6.875" style="123" customWidth="1"/>
    <col min="93" max="93" width="6.875" style="123" customWidth="1"/>
    <col min="94" max="94" width="6.875" style="123" customWidth="1"/>
    <col min="95" max="95" width="6.875" style="123" customWidth="1"/>
    <col min="96" max="96" width="6.875" style="123" customWidth="1"/>
    <col min="97" max="97" width="6.875" style="123" customWidth="1"/>
    <col min="98" max="98" width="6.875" style="123" customWidth="1"/>
    <col min="99" max="99" width="6.875" style="123" customWidth="1"/>
    <col min="100" max="100" width="6.875" style="123" customWidth="1"/>
    <col min="101" max="101" width="6.875" style="123" customWidth="1"/>
    <col min="102" max="102" width="6.875" style="123" customWidth="1"/>
    <col min="103" max="103" width="6.875" style="123" customWidth="1"/>
    <col min="104" max="104" width="6.875" style="123" customWidth="1"/>
    <col min="105" max="105" width="6.875" style="123" customWidth="1"/>
    <col min="106" max="106" width="6.875" style="123" customWidth="1"/>
    <col min="107" max="107" width="6.875" style="123" customWidth="1"/>
    <col min="108" max="108" width="6.875" style="123" customWidth="1"/>
    <col min="109" max="256" width="6.625" style="123" customWidth="1"/>
  </cols>
  <sheetData>
    <row r="1" ht="34.5" customHeight="1">
      <c r="A1" s="12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t="s" s="125">
        <v>122</v>
      </c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7"/>
      <c r="BK1" s="127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9"/>
    </row>
    <row r="2" ht="18.75" customHeight="1">
      <c r="A2" s="10"/>
      <c r="B2" s="11">
        <v>2010</v>
      </c>
      <c r="C2" s="11">
        <v>2011</v>
      </c>
      <c r="D2" s="11"/>
      <c r="E2" s="11"/>
      <c r="F2" s="11"/>
      <c r="G2" s="11"/>
      <c r="H2" s="11"/>
      <c r="I2" s="11"/>
      <c r="J2" s="12"/>
      <c r="K2" s="13"/>
      <c r="L2" s="11"/>
      <c r="M2" s="11"/>
      <c r="N2" s="11"/>
      <c r="O2" s="11"/>
      <c r="P2" s="11"/>
      <c r="Q2" s="11"/>
      <c r="R2" s="11"/>
      <c r="S2" s="11"/>
      <c r="T2" s="11"/>
      <c r="U2" s="12">
        <v>2011</v>
      </c>
      <c r="V2" s="13">
        <v>2012</v>
      </c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2">
        <v>2012</v>
      </c>
      <c r="AO2" s="13">
        <v>2013</v>
      </c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2"/>
      <c r="BG2" t="s" s="14">
        <v>1</v>
      </c>
      <c r="BH2" s="15"/>
      <c r="BI2" s="16"/>
      <c r="BJ2" t="s" s="17">
        <v>2</v>
      </c>
      <c r="BK2" s="18"/>
      <c r="BL2" s="13">
        <v>2014</v>
      </c>
      <c r="BM2" s="11"/>
      <c r="BN2" s="11"/>
      <c r="BO2" s="11"/>
      <c r="BP2" s="11"/>
      <c r="BQ2" s="11"/>
      <c r="BR2" s="12"/>
      <c r="BS2" t="s" s="14">
        <v>3</v>
      </c>
      <c r="BT2" s="15"/>
      <c r="BU2" s="16"/>
      <c r="BV2" t="s" s="14">
        <v>3</v>
      </c>
      <c r="BW2" s="19"/>
      <c r="BX2" s="16"/>
      <c r="BY2" t="s" s="14">
        <v>3</v>
      </c>
      <c r="BZ2" s="15"/>
      <c r="CA2" s="21"/>
      <c r="CB2" t="s" s="14">
        <v>3</v>
      </c>
      <c r="CC2" s="15"/>
      <c r="CD2" s="21"/>
      <c r="CE2" t="s" s="14">
        <v>3</v>
      </c>
      <c r="CF2" s="15"/>
      <c r="CG2" s="21"/>
      <c r="CH2" t="s" s="14">
        <v>3</v>
      </c>
      <c r="CI2" s="15"/>
      <c r="CJ2" s="21"/>
      <c r="CK2" t="s" s="14">
        <v>3</v>
      </c>
      <c r="CL2" s="15"/>
      <c r="CM2" s="21"/>
      <c r="CN2" t="s" s="14">
        <v>3</v>
      </c>
      <c r="CO2" s="15"/>
      <c r="CP2" s="21"/>
      <c r="CQ2" t="s" s="14">
        <v>3</v>
      </c>
      <c r="CR2" s="15"/>
      <c r="CS2" s="21"/>
      <c r="CT2" t="s" s="14">
        <v>3</v>
      </c>
      <c r="CU2" s="15"/>
      <c r="CV2" s="21"/>
      <c r="CW2" t="s" s="14">
        <v>3</v>
      </c>
      <c r="CX2" s="15"/>
      <c r="CY2" s="20"/>
      <c r="CZ2" t="s" s="14">
        <v>3</v>
      </c>
      <c r="DA2" s="15"/>
      <c r="DB2" s="20"/>
      <c r="DC2" t="s" s="14">
        <v>3</v>
      </c>
      <c r="DD2" s="15"/>
    </row>
    <row r="3" ht="17" customHeight="1">
      <c r="A3" s="128"/>
      <c r="B3" s="129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8">
        <v>20</v>
      </c>
      <c r="T3" t="s" s="28">
        <v>21</v>
      </c>
      <c r="U3" t="s" s="28">
        <v>22</v>
      </c>
      <c r="V3" t="s" s="28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8">
        <v>21</v>
      </c>
      <c r="AN3" t="s" s="28">
        <v>22</v>
      </c>
      <c r="AO3" t="s" s="28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9">
        <v>21</v>
      </c>
      <c r="BG3" t="s" s="30">
        <v>47</v>
      </c>
      <c r="BH3" t="s" s="29">
        <v>48</v>
      </c>
      <c r="BI3" t="s" s="31">
        <v>22</v>
      </c>
      <c r="BJ3" t="s" s="32">
        <v>47</v>
      </c>
      <c r="BK3" t="s" s="33">
        <v>48</v>
      </c>
      <c r="BL3" t="s" s="30">
        <v>49</v>
      </c>
      <c r="BM3" t="s" s="28">
        <v>50</v>
      </c>
      <c r="BN3" t="s" s="28">
        <v>51</v>
      </c>
      <c r="BO3" t="s" s="29">
        <v>7</v>
      </c>
      <c r="BP3" t="s" s="31">
        <v>52</v>
      </c>
      <c r="BQ3" t="s" s="31">
        <v>53</v>
      </c>
      <c r="BR3" t="s" s="31">
        <v>54</v>
      </c>
      <c r="BS3" t="s" s="30">
        <v>47</v>
      </c>
      <c r="BT3" t="s" s="29">
        <v>48</v>
      </c>
      <c r="BU3" t="s" s="31">
        <v>11</v>
      </c>
      <c r="BV3" t="s" s="30">
        <v>47</v>
      </c>
      <c r="BW3" t="s" s="29">
        <v>48</v>
      </c>
      <c r="BX3" t="s" s="31">
        <v>12</v>
      </c>
      <c r="BY3" t="s" s="30">
        <v>47</v>
      </c>
      <c r="BZ3" t="s" s="29">
        <v>48</v>
      </c>
      <c r="CA3" t="s" s="31">
        <v>55</v>
      </c>
      <c r="CB3" t="s" s="30">
        <v>47</v>
      </c>
      <c r="CC3" t="s" s="29">
        <v>48</v>
      </c>
      <c r="CD3" t="s" s="31">
        <v>56</v>
      </c>
      <c r="CE3" t="s" s="30">
        <v>47</v>
      </c>
      <c r="CF3" t="s" s="29">
        <v>48</v>
      </c>
      <c r="CG3" t="s" s="31">
        <v>57</v>
      </c>
      <c r="CH3" t="s" s="30">
        <v>47</v>
      </c>
      <c r="CI3" t="s" s="29">
        <v>48</v>
      </c>
      <c r="CJ3" t="s" s="31">
        <v>16</v>
      </c>
      <c r="CK3" t="s" s="30">
        <v>47</v>
      </c>
      <c r="CL3" t="s" s="29">
        <v>48</v>
      </c>
      <c r="CM3" t="s" s="31">
        <v>17</v>
      </c>
      <c r="CN3" t="s" s="30">
        <v>47</v>
      </c>
      <c r="CO3" t="s" s="29">
        <v>48</v>
      </c>
      <c r="CP3" t="s" s="31">
        <v>58</v>
      </c>
      <c r="CQ3" t="s" s="30">
        <v>47</v>
      </c>
      <c r="CR3" t="s" s="29">
        <v>48</v>
      </c>
      <c r="CS3" t="s" s="31">
        <v>59</v>
      </c>
      <c r="CT3" t="s" s="30">
        <v>47</v>
      </c>
      <c r="CU3" t="s" s="29">
        <v>48</v>
      </c>
      <c r="CV3" t="s" s="31">
        <v>60</v>
      </c>
      <c r="CW3" t="s" s="30">
        <v>47</v>
      </c>
      <c r="CX3" t="s" s="29">
        <v>48</v>
      </c>
      <c r="CY3" t="s" s="31">
        <v>21</v>
      </c>
      <c r="CZ3" t="s" s="30">
        <v>47</v>
      </c>
      <c r="DA3" t="s" s="29">
        <v>48</v>
      </c>
      <c r="DB3" t="s" s="31">
        <v>61</v>
      </c>
      <c r="DC3" t="s" s="30">
        <v>47</v>
      </c>
      <c r="DD3" t="s" s="29">
        <v>48</v>
      </c>
    </row>
    <row r="4" ht="17" customHeight="1">
      <c r="A4" t="s" s="130">
        <v>62</v>
      </c>
      <c r="B4" s="131">
        <v>24784.740869</v>
      </c>
      <c r="C4" s="132">
        <v>2960.410044000001</v>
      </c>
      <c r="D4" s="133">
        <v>2598.380378</v>
      </c>
      <c r="E4" s="134">
        <v>2634.386702</v>
      </c>
      <c r="F4" s="135">
        <v>8192.762519333333</v>
      </c>
      <c r="G4" s="109">
        <v>2102.015561</v>
      </c>
      <c r="H4" s="108">
        <v>1911.769579</v>
      </c>
      <c r="I4" s="136">
        <v>1573.509313</v>
      </c>
      <c r="J4" s="135">
        <v>5586.955644333333</v>
      </c>
      <c r="K4" s="135">
        <v>13779.718163666666</v>
      </c>
      <c r="L4" s="109">
        <v>1575.525379</v>
      </c>
      <c r="M4" s="108">
        <v>1631.027582</v>
      </c>
      <c r="N4" s="136">
        <v>1785.485862</v>
      </c>
      <c r="O4" s="135">
        <v>4992.038823000001</v>
      </c>
      <c r="P4" s="135">
        <v>18771.756986666667</v>
      </c>
      <c r="Q4" s="109">
        <v>2239.508392</v>
      </c>
      <c r="R4" s="108">
        <v>2566.46889</v>
      </c>
      <c r="S4" s="136">
        <v>3112.807789</v>
      </c>
      <c r="T4" s="135">
        <v>7918.785070999999</v>
      </c>
      <c r="U4" s="135">
        <v>26690.542057666666</v>
      </c>
      <c r="V4" s="109">
        <v>3261.290496</v>
      </c>
      <c r="W4" s="108">
        <v>2922.317649999999</v>
      </c>
      <c r="X4" s="136">
        <v>2796.933496</v>
      </c>
      <c r="Y4" s="135">
        <v>8980.541642</v>
      </c>
      <c r="Z4" s="109">
        <v>2378.415998</v>
      </c>
      <c r="AA4" s="108">
        <v>1978.444372</v>
      </c>
      <c r="AB4" s="108">
        <v>1694.042285</v>
      </c>
      <c r="AC4" s="136">
        <v>6050.902655</v>
      </c>
      <c r="AD4" s="109">
        <v>15031.444297</v>
      </c>
      <c r="AE4" s="108">
        <v>1715.271167</v>
      </c>
      <c r="AF4" s="108">
        <v>1797.57162</v>
      </c>
      <c r="AG4" s="108">
        <v>1676.06154</v>
      </c>
      <c r="AH4" s="108">
        <v>5188.904327</v>
      </c>
      <c r="AI4" s="108">
        <v>20220.348624</v>
      </c>
      <c r="AJ4" s="108">
        <v>2026.315708</v>
      </c>
      <c r="AK4" s="108">
        <v>2536.609286</v>
      </c>
      <c r="AL4" s="108">
        <v>3106.284</v>
      </c>
      <c r="AM4" s="108">
        <v>7669.208994000001</v>
      </c>
      <c r="AN4" s="136">
        <v>27889.557618</v>
      </c>
      <c r="AO4" s="109">
        <v>3080.968581</v>
      </c>
      <c r="AP4" s="108">
        <v>2659.126657</v>
      </c>
      <c r="AQ4" s="136">
        <v>2813.915224</v>
      </c>
      <c r="AR4" s="135">
        <v>8554.00872</v>
      </c>
      <c r="AS4" s="109">
        <v>2391.077265</v>
      </c>
      <c r="AT4" s="108">
        <v>1929.164086</v>
      </c>
      <c r="AU4" s="108">
        <v>1531.394313</v>
      </c>
      <c r="AV4" s="136">
        <v>5851.635663999999</v>
      </c>
      <c r="AW4" s="109">
        <v>14405.644384</v>
      </c>
      <c r="AX4" s="108">
        <v>1568.986989</v>
      </c>
      <c r="AY4" s="108">
        <v>1546.385816</v>
      </c>
      <c r="AZ4" s="108">
        <v>1634.262183</v>
      </c>
      <c r="BA4" s="108">
        <v>4749.634988</v>
      </c>
      <c r="BB4" s="108">
        <v>19155.279372</v>
      </c>
      <c r="BC4" s="108">
        <v>2149.712415</v>
      </c>
      <c r="BD4" s="108">
        <v>2377.179605</v>
      </c>
      <c r="BE4" s="108">
        <v>2811.168701</v>
      </c>
      <c r="BF4" s="137">
        <v>7338.060721</v>
      </c>
      <c r="BG4" s="37">
        <v>-331.1482730000016</v>
      </c>
      <c r="BH4" s="38">
        <v>-0.04317893452363541</v>
      </c>
      <c r="BI4" s="37">
        <v>26493.340093</v>
      </c>
      <c r="BJ4" s="138">
        <v>-1396.217525</v>
      </c>
      <c r="BK4" s="139">
        <v>-0.05006237618121545</v>
      </c>
      <c r="BL4" s="109">
        <v>2848.992172</v>
      </c>
      <c r="BM4" s="108">
        <v>2508.613524</v>
      </c>
      <c r="BN4" s="136">
        <v>2550.85091</v>
      </c>
      <c r="BO4" s="135">
        <v>7908.456606000001</v>
      </c>
      <c r="BP4" s="109">
        <v>2009.930355</v>
      </c>
      <c r="BQ4" s="108">
        <v>1942.250131</v>
      </c>
      <c r="BR4" s="136">
        <v>1617.40276</v>
      </c>
      <c r="BS4" s="37">
        <v>86.00844699999993</v>
      </c>
      <c r="BT4" s="43">
        <v>0.05616348857369691</v>
      </c>
      <c r="BU4" s="136">
        <v>5569.583246</v>
      </c>
      <c r="BV4" s="37">
        <v>-282.0524179999993</v>
      </c>
      <c r="BW4" s="43">
        <v>-0.04820061162304095</v>
      </c>
      <c r="BX4" s="108">
        <v>13478.039852</v>
      </c>
      <c r="BY4" s="42">
        <v>-927.6045319999976</v>
      </c>
      <c r="BZ4" s="43">
        <v>-0.06439174168635355</v>
      </c>
      <c r="CA4" s="42">
        <v>1710.377392</v>
      </c>
      <c r="CB4" s="42">
        <v>141.3904029999999</v>
      </c>
      <c r="CC4" s="43">
        <v>0.09011572689338591</v>
      </c>
      <c r="CD4" s="42">
        <v>1640.663302</v>
      </c>
      <c r="CE4" s="42">
        <v>94.27748599999927</v>
      </c>
      <c r="CF4" s="43">
        <v>0.0609663416623056</v>
      </c>
      <c r="CG4" s="42">
        <v>1826.836374</v>
      </c>
      <c r="CH4" s="42">
        <f>CG4-AZ4</f>
        <v>192.5741910000002</v>
      </c>
      <c r="CI4" s="43">
        <f>CH4/AZ4</f>
        <v>0.1178355547862544</v>
      </c>
      <c r="CJ4" s="42">
        <v>5177.892027999999</v>
      </c>
      <c r="CK4" s="42">
        <f>CJ4-BA4</f>
        <v>428.2570399999995</v>
      </c>
      <c r="CL4" s="43">
        <f>CK4/BA4</f>
        <v>0.09016630563864279</v>
      </c>
      <c r="CM4" s="42">
        <v>18655.93188</v>
      </c>
      <c r="CN4" s="42">
        <f>CM4-BB4</f>
        <v>-499.3474919999971</v>
      </c>
      <c r="CO4" s="43">
        <f>CN4/BB4</f>
        <v>-0.0260684003768649</v>
      </c>
      <c r="CP4" s="42">
        <v>2545.022397</v>
      </c>
      <c r="CQ4" s="42">
        <f>CP4-BC4</f>
        <v>395.3099820000002</v>
      </c>
      <c r="CR4" s="43">
        <f>CQ4/BC4</f>
        <v>0.1838897050794584</v>
      </c>
      <c r="CS4" s="42">
        <v>2902.74306</v>
      </c>
      <c r="CT4" s="42">
        <f>CS4-BD4</f>
        <v>525.563455</v>
      </c>
      <c r="CU4" s="43">
        <f>CT4/BD4</f>
        <v>0.2210869779862511</v>
      </c>
      <c r="CV4" s="42">
        <v>3519.012717</v>
      </c>
      <c r="CW4" s="42">
        <f>CV4-BE4</f>
        <v>707.844016</v>
      </c>
      <c r="CX4" s="43">
        <f>CW4/BE4</f>
        <v>0.2517970606844772</v>
      </c>
      <c r="CY4" s="42">
        <v>8966.778173999999</v>
      </c>
      <c r="CZ4" s="42">
        <f>CY4-BF4</f>
        <v>1628.717452999999</v>
      </c>
      <c r="DA4" s="43">
        <f>CZ4/BF4</f>
        <v>0.2219547527508119</v>
      </c>
      <c r="DB4" s="42">
        <v>27622.709654</v>
      </c>
      <c r="DC4" s="42">
        <f>DB4-BI4</f>
        <v>1129.369561</v>
      </c>
      <c r="DD4" s="140">
        <f>DC4/BI4</f>
        <v>0.04262843254325636</v>
      </c>
    </row>
    <row r="5" ht="17" customHeight="1">
      <c r="A5" t="s" s="141">
        <v>63</v>
      </c>
      <c r="B5" s="142">
        <v>17049.42969</v>
      </c>
      <c r="C5" s="109">
        <v>2096.322977</v>
      </c>
      <c r="D5" s="108">
        <v>1821.122</v>
      </c>
      <c r="E5" s="136">
        <v>1889.2</v>
      </c>
      <c r="F5" s="135">
        <v>5806.644977</v>
      </c>
      <c r="G5" s="143">
        <v>1471.456</v>
      </c>
      <c r="H5" s="144">
        <v>1361.154</v>
      </c>
      <c r="I5" s="145">
        <v>1135.867</v>
      </c>
      <c r="J5" s="135">
        <v>3968.477</v>
      </c>
      <c r="K5" s="135">
        <v>9775.121976999999</v>
      </c>
      <c r="L5" s="143">
        <v>1165.227778</v>
      </c>
      <c r="M5" s="144">
        <v>1181.041148</v>
      </c>
      <c r="N5" s="145">
        <v>1247.140883</v>
      </c>
      <c r="O5" s="135">
        <v>3593.409809</v>
      </c>
      <c r="P5" s="135">
        <v>13368.531786</v>
      </c>
      <c r="Q5" s="143">
        <v>1577.656497</v>
      </c>
      <c r="R5" s="144">
        <v>1804.601402</v>
      </c>
      <c r="S5" s="145">
        <v>2237.416</v>
      </c>
      <c r="T5" s="135">
        <v>5619.673898999999</v>
      </c>
      <c r="U5" s="135">
        <v>18988.205685</v>
      </c>
      <c r="V5" s="143">
        <v>2387.437477</v>
      </c>
      <c r="W5" s="144">
        <v>2132.1558</v>
      </c>
      <c r="X5" s="145">
        <v>2014.903</v>
      </c>
      <c r="Y5" s="135">
        <v>6534.496277</v>
      </c>
      <c r="Z5" s="135">
        <v>1724.479</v>
      </c>
      <c r="AA5" s="135">
        <v>1418.86793</v>
      </c>
      <c r="AB5" s="135">
        <v>1252.109313</v>
      </c>
      <c r="AC5" s="135">
        <v>4395.456243</v>
      </c>
      <c r="AD5" s="109">
        <v>10929.95252</v>
      </c>
      <c r="AE5" s="108">
        <v>1296.812866</v>
      </c>
      <c r="AF5" s="108">
        <v>1343.249886</v>
      </c>
      <c r="AG5" s="108">
        <v>1178.20509</v>
      </c>
      <c r="AH5" s="108">
        <v>3818.267842</v>
      </c>
      <c r="AI5" s="108">
        <v>14748.220362</v>
      </c>
      <c r="AJ5" s="108">
        <v>1347.218109</v>
      </c>
      <c r="AK5" s="108">
        <v>1761.108923</v>
      </c>
      <c r="AL5" s="108">
        <v>2232.043</v>
      </c>
      <c r="AM5" s="108">
        <v>5340.370032000001</v>
      </c>
      <c r="AN5" s="136">
        <v>20088.590394</v>
      </c>
      <c r="AO5" s="143">
        <v>2215.476486</v>
      </c>
      <c r="AP5" s="144">
        <v>1911.500671</v>
      </c>
      <c r="AQ5" s="145">
        <v>2064.334</v>
      </c>
      <c r="AR5" s="135">
        <v>6191.311157</v>
      </c>
      <c r="AS5" s="135">
        <v>1782.877712</v>
      </c>
      <c r="AT5" s="135">
        <v>1423.999999</v>
      </c>
      <c r="AU5" s="135">
        <v>1124.927</v>
      </c>
      <c r="AV5" s="135">
        <v>4331.804711</v>
      </c>
      <c r="AW5" s="109">
        <v>10523.115868</v>
      </c>
      <c r="AX5" s="108">
        <v>1161.334089</v>
      </c>
      <c r="AY5" s="108">
        <v>1111.757937</v>
      </c>
      <c r="AZ5" s="108">
        <v>1124.47</v>
      </c>
      <c r="BA5" s="108">
        <v>3397.562026</v>
      </c>
      <c r="BB5" s="108">
        <v>13920.677894</v>
      </c>
      <c r="BC5" s="108">
        <v>1524.471138</v>
      </c>
      <c r="BD5" s="108">
        <v>1676.702945</v>
      </c>
      <c r="BE5" s="108">
        <v>2019.169324</v>
      </c>
      <c r="BF5" s="146">
        <v>5220.343407</v>
      </c>
      <c r="BG5" s="53">
        <v>-120.0266250000004</v>
      </c>
      <c r="BH5" s="54">
        <v>-0.02247533865271312</v>
      </c>
      <c r="BI5" s="53">
        <v>19141.021301</v>
      </c>
      <c r="BJ5" s="57">
        <v>-947.5690929999982</v>
      </c>
      <c r="BK5" s="54">
        <v>-0.04716951634809652</v>
      </c>
      <c r="BL5" s="109">
        <v>1988.101522</v>
      </c>
      <c r="BM5" s="108">
        <v>1764.12044</v>
      </c>
      <c r="BN5" s="136">
        <v>1854.485743</v>
      </c>
      <c r="BO5" s="135">
        <v>5606.707705</v>
      </c>
      <c r="BP5" s="143">
        <v>1428.254989</v>
      </c>
      <c r="BQ5" s="144">
        <v>1426.926101</v>
      </c>
      <c r="BR5" s="145">
        <v>1198.899185</v>
      </c>
      <c r="BS5" s="52">
        <v>73.97218500000008</v>
      </c>
      <c r="BT5" s="56">
        <v>0.06575732025278092</v>
      </c>
      <c r="BU5" s="136">
        <v>4054.080275</v>
      </c>
      <c r="BV5" s="52">
        <v>-277.7244359999995</v>
      </c>
      <c r="BW5" s="56">
        <v>-0.06411287085374785</v>
      </c>
      <c r="BX5" s="108">
        <v>9660.787980000001</v>
      </c>
      <c r="BY5" s="57">
        <v>-862.3278879999998</v>
      </c>
      <c r="BZ5" s="56">
        <v>-0.08194606035102908</v>
      </c>
      <c r="CA5" s="57">
        <v>1313.4194</v>
      </c>
      <c r="CB5" s="57">
        <v>152.085311</v>
      </c>
      <c r="CC5" s="56">
        <v>0.1309574156485473</v>
      </c>
      <c r="CD5" s="57">
        <v>1216.925567</v>
      </c>
      <c r="CE5" s="57">
        <v>105.1676299999995</v>
      </c>
      <c r="CF5" s="56">
        <v>0.0945957986895842</v>
      </c>
      <c r="CG5" s="57">
        <v>1312.117873</v>
      </c>
      <c r="CH5" s="57">
        <f>CG5-AZ5</f>
        <v>187.6478730000003</v>
      </c>
      <c r="CI5" s="56">
        <f>CH5/AZ5</f>
        <v>0.1668767268135214</v>
      </c>
      <c r="CJ5" s="57">
        <v>3842.46284</v>
      </c>
      <c r="CK5" s="57">
        <f>CJ5-BA5</f>
        <v>444.9008140000001</v>
      </c>
      <c r="CL5" s="56">
        <f>CK5/BA5</f>
        <v>0.1309470763433827</v>
      </c>
      <c r="CM5" s="57">
        <v>13503.25082</v>
      </c>
      <c r="CN5" s="57">
        <f>CM5-BB5</f>
        <v>-417.4270739999993</v>
      </c>
      <c r="CO5" s="56">
        <f>CN5/BB5</f>
        <v>-0.02998611685282338</v>
      </c>
      <c r="CP5" s="57">
        <v>1870.288195</v>
      </c>
      <c r="CQ5" s="57">
        <f>CP5-BC5</f>
        <v>345.817057</v>
      </c>
      <c r="CR5" s="56">
        <f>CQ5/BC5</f>
        <v>0.2268439515710923</v>
      </c>
      <c r="CS5" s="57">
        <v>2143.368727</v>
      </c>
      <c r="CT5" s="57">
        <f>CS5-BD5</f>
        <v>466.665782</v>
      </c>
      <c r="CU5" s="56">
        <f>CT5/BD5</f>
        <v>0.278323470112352</v>
      </c>
      <c r="CV5" s="57">
        <v>2643.137624</v>
      </c>
      <c r="CW5" s="57">
        <f>CV5-BE5</f>
        <v>623.9682999999998</v>
      </c>
      <c r="CX5" s="56">
        <f>CW5/BE5</f>
        <v>0.3090222759346951</v>
      </c>
      <c r="CY5" s="57">
        <v>6656.794545999999</v>
      </c>
      <c r="CZ5" s="57">
        <f>CY5-BF5</f>
        <v>1436.451138999999</v>
      </c>
      <c r="DA5" s="56">
        <f>CZ5/BF5</f>
        <v>0.2751641083752939</v>
      </c>
      <c r="DB5" s="57">
        <v>20160.045366</v>
      </c>
      <c r="DC5" s="57">
        <f>DB5-BI5</f>
        <v>1019.024064999998</v>
      </c>
      <c r="DD5" s="147">
        <f>DC5/BI5</f>
        <v>0.05323770602286305</v>
      </c>
    </row>
    <row r="6" ht="17" customHeight="1">
      <c r="A6" t="s" s="61">
        <v>64</v>
      </c>
      <c r="B6" s="148">
        <v>2095.157237</v>
      </c>
      <c r="C6" s="65">
        <v>282.585</v>
      </c>
      <c r="D6" s="63">
        <v>256.485</v>
      </c>
      <c r="E6" s="64">
        <v>267.414</v>
      </c>
      <c r="F6" s="149">
        <v>806.484</v>
      </c>
      <c r="G6" s="65">
        <v>211.259</v>
      </c>
      <c r="H6" s="63">
        <v>192.365</v>
      </c>
      <c r="I6" s="64">
        <v>187.964</v>
      </c>
      <c r="J6" s="149">
        <v>591.588</v>
      </c>
      <c r="K6" s="149">
        <v>1398.072</v>
      </c>
      <c r="L6" s="65">
        <v>188.250723</v>
      </c>
      <c r="M6" s="63">
        <v>195.573678</v>
      </c>
      <c r="N6" s="64">
        <v>220.287258</v>
      </c>
      <c r="O6" s="149">
        <v>604.111659</v>
      </c>
      <c r="P6" s="149">
        <v>2002.183659</v>
      </c>
      <c r="Q6" s="65">
        <v>239.736584</v>
      </c>
      <c r="R6" s="63">
        <v>264.741368</v>
      </c>
      <c r="S6" s="64">
        <v>276.494</v>
      </c>
      <c r="T6" s="149">
        <v>780.9719519999999</v>
      </c>
      <c r="U6" s="149">
        <v>2783.155611</v>
      </c>
      <c r="V6" s="65">
        <v>308.338</v>
      </c>
      <c r="W6" s="63">
        <v>272.1908</v>
      </c>
      <c r="X6" s="64">
        <v>289.866</v>
      </c>
      <c r="Y6" s="149">
        <v>870.3948</v>
      </c>
      <c r="Z6" s="149">
        <v>223.659</v>
      </c>
      <c r="AA6" s="149">
        <v>198.837</v>
      </c>
      <c r="AB6" s="149">
        <v>194.718322</v>
      </c>
      <c r="AC6" s="149">
        <v>617.2143219999999</v>
      </c>
      <c r="AD6" s="65">
        <v>1487.609122</v>
      </c>
      <c r="AE6" s="63">
        <v>195.936186</v>
      </c>
      <c r="AF6" s="63">
        <v>217.916711</v>
      </c>
      <c r="AG6" s="63">
        <v>189.560323</v>
      </c>
      <c r="AH6" s="63">
        <v>603.41322</v>
      </c>
      <c r="AI6" s="63">
        <v>2091.022342</v>
      </c>
      <c r="AJ6" s="63">
        <v>192.557936</v>
      </c>
      <c r="AK6" s="63">
        <v>261.719236</v>
      </c>
      <c r="AL6" s="63">
        <v>283.682</v>
      </c>
      <c r="AM6" s="63">
        <v>737.959172</v>
      </c>
      <c r="AN6" s="64">
        <v>2828.981514</v>
      </c>
      <c r="AO6" s="65">
        <v>290.620208</v>
      </c>
      <c r="AP6" s="63">
        <v>261.768049</v>
      </c>
      <c r="AQ6" s="64">
        <v>285.5410000000001</v>
      </c>
      <c r="AR6" s="149">
        <v>837.929257</v>
      </c>
      <c r="AS6" s="149">
        <v>247.368442</v>
      </c>
      <c r="AT6" s="149">
        <v>204.79991</v>
      </c>
      <c r="AU6" s="149">
        <v>153.564</v>
      </c>
      <c r="AV6" s="149">
        <v>605.732352</v>
      </c>
      <c r="AW6" s="65">
        <v>1443.661609</v>
      </c>
      <c r="AX6" s="63">
        <v>193.573648</v>
      </c>
      <c r="AY6" s="63">
        <v>185.871483</v>
      </c>
      <c r="AZ6" s="63">
        <v>187.582</v>
      </c>
      <c r="BA6" s="63">
        <v>567.0271309999999</v>
      </c>
      <c r="BB6" s="63">
        <v>2010.68874</v>
      </c>
      <c r="BC6" s="63">
        <v>244.489797</v>
      </c>
      <c r="BD6" s="63">
        <v>257.952625</v>
      </c>
      <c r="BE6" s="63">
        <v>278.333598</v>
      </c>
      <c r="BF6" s="150">
        <v>780.77602</v>
      </c>
      <c r="BG6" s="66">
        <v>42.81684800000005</v>
      </c>
      <c r="BH6" s="67">
        <v>0.05802061905939704</v>
      </c>
      <c r="BI6" s="66">
        <v>2791.46476</v>
      </c>
      <c r="BJ6" s="70">
        <v>-37.51675399999976</v>
      </c>
      <c r="BK6" s="67">
        <v>-0.01326157622958568</v>
      </c>
      <c r="BL6" s="65">
        <v>277.739317</v>
      </c>
      <c r="BM6" s="63">
        <v>259.942807</v>
      </c>
      <c r="BN6" s="64">
        <v>290.902703</v>
      </c>
      <c r="BO6" s="149">
        <v>828.5848269999999</v>
      </c>
      <c r="BP6" s="65">
        <v>209.971893</v>
      </c>
      <c r="BQ6" s="63">
        <v>199.78345</v>
      </c>
      <c r="BR6" s="64">
        <v>169.465293</v>
      </c>
      <c r="BS6" s="65">
        <v>15.90129299999998</v>
      </c>
      <c r="BT6" s="69">
        <v>0.1035483121043993</v>
      </c>
      <c r="BU6" s="64">
        <v>579.220636</v>
      </c>
      <c r="BV6" s="65">
        <v>-26.51171599999998</v>
      </c>
      <c r="BW6" s="69">
        <v>-0.04376803700919046</v>
      </c>
      <c r="BX6" s="63">
        <v>1407.805463</v>
      </c>
      <c r="BY6" s="70">
        <v>-35.85614600000008</v>
      </c>
      <c r="BZ6" s="69">
        <v>-0.02483694639828861</v>
      </c>
      <c r="CA6" s="70">
        <v>211.118278</v>
      </c>
      <c r="CB6" s="70">
        <v>17.54463000000001</v>
      </c>
      <c r="CC6" s="69">
        <v>0.09063542574762043</v>
      </c>
      <c r="CD6" s="70">
        <v>182.545719</v>
      </c>
      <c r="CE6" s="70">
        <v>-3.325763999999992</v>
      </c>
      <c r="CF6" s="69">
        <v>-0.01789281468206714</v>
      </c>
      <c r="CG6" s="70">
        <v>182.010588</v>
      </c>
      <c r="CH6" s="70">
        <f>CG6-AZ6</f>
        <v>-5.571411999999981</v>
      </c>
      <c r="CI6" s="69">
        <f>CH6/AZ6</f>
        <v>-0.02970120800503237</v>
      </c>
      <c r="CJ6" s="70">
        <v>575.674585</v>
      </c>
      <c r="CK6" s="70">
        <f>CJ6-BA6</f>
        <v>8.647454000000039</v>
      </c>
      <c r="CL6" s="69">
        <f>CK6/BA6</f>
        <v>0.01525051188423652</v>
      </c>
      <c r="CM6" s="70">
        <v>1983.480048</v>
      </c>
      <c r="CN6" s="70">
        <f>CM6-BB6</f>
        <v>-27.20869200000016</v>
      </c>
      <c r="CO6" s="69">
        <f>CN6/BB6</f>
        <v>-0.01353202584702402</v>
      </c>
      <c r="CP6" s="70">
        <v>224.431418</v>
      </c>
      <c r="CQ6" s="70">
        <f>CP6-BC6</f>
        <v>-20.058379</v>
      </c>
      <c r="CR6" s="69">
        <f>CQ6/BC6</f>
        <v>-0.08204178352686023</v>
      </c>
      <c r="CS6" s="70">
        <v>228.306452</v>
      </c>
      <c r="CT6" s="70">
        <f>CS6-BD6</f>
        <v>-29.646173</v>
      </c>
      <c r="CU6" s="69">
        <f>CT6/BD6</f>
        <v>-0.114928750967353</v>
      </c>
      <c r="CV6" s="70">
        <v>235.929002</v>
      </c>
      <c r="CW6" s="70">
        <f>CV6-BE6</f>
        <v>-42.404596</v>
      </c>
      <c r="CX6" s="69">
        <f>CW6/BE6</f>
        <v>-0.1523516970452126</v>
      </c>
      <c r="CY6" s="70">
        <v>688.666872</v>
      </c>
      <c r="CZ6" s="70">
        <f>CY6-BF6</f>
        <v>-92.109148</v>
      </c>
      <c r="DA6" s="69">
        <f>CZ6/BF6</f>
        <v>-0.1179712819561236</v>
      </c>
      <c r="DB6" s="70">
        <v>2672.14692</v>
      </c>
      <c r="DC6" s="70">
        <f>DB6-BI6</f>
        <v>-119.3178399999997</v>
      </c>
      <c r="DD6" s="151">
        <f>DC6/BI6</f>
        <v>-0.04274381024247632</v>
      </c>
    </row>
    <row r="7" ht="17" customHeight="1">
      <c r="A7" t="s" s="71">
        <v>65</v>
      </c>
      <c r="B7" s="152">
        <v>2023.382383</v>
      </c>
      <c r="C7" s="74">
        <v>273.428</v>
      </c>
      <c r="D7" s="44">
        <v>250.182</v>
      </c>
      <c r="E7" s="73">
        <v>261.573</v>
      </c>
      <c r="F7" s="75">
        <v>785.183</v>
      </c>
      <c r="G7" s="74">
        <v>203.465</v>
      </c>
      <c r="H7" s="44">
        <v>188.783</v>
      </c>
      <c r="I7" s="73">
        <v>185.557</v>
      </c>
      <c r="J7" s="75">
        <v>577.8049999999999</v>
      </c>
      <c r="K7" s="75">
        <v>1362.988</v>
      </c>
      <c r="L7" s="74">
        <v>183.740307</v>
      </c>
      <c r="M7" s="44">
        <v>192.932829</v>
      </c>
      <c r="N7" s="73">
        <v>216.919556</v>
      </c>
      <c r="O7" s="75">
        <v>593.5926920000001</v>
      </c>
      <c r="P7" s="75">
        <v>1956.580692</v>
      </c>
      <c r="Q7" s="74">
        <v>233.927596</v>
      </c>
      <c r="R7" s="44">
        <v>256.607368</v>
      </c>
      <c r="S7" s="73">
        <v>268.414</v>
      </c>
      <c r="T7" s="75">
        <v>758.9489639999999</v>
      </c>
      <c r="U7" s="75">
        <v>2715.529656</v>
      </c>
      <c r="V7" s="74">
        <v>302.652</v>
      </c>
      <c r="W7" s="44">
        <v>265.825</v>
      </c>
      <c r="X7" s="73">
        <v>282.685</v>
      </c>
      <c r="Y7" s="75">
        <v>851.162</v>
      </c>
      <c r="Z7" s="74">
        <v>217.533</v>
      </c>
      <c r="AA7" s="44">
        <v>194.689</v>
      </c>
      <c r="AB7" s="44">
        <v>192.898025</v>
      </c>
      <c r="AC7" s="73">
        <v>605.1200249999999</v>
      </c>
      <c r="AD7" s="74">
        <v>1456.282025</v>
      </c>
      <c r="AE7" s="44">
        <v>192.655391</v>
      </c>
      <c r="AF7" s="44">
        <v>216.170289</v>
      </c>
      <c r="AG7" s="44">
        <v>186.858614</v>
      </c>
      <c r="AH7" s="44">
        <v>595.684294</v>
      </c>
      <c r="AI7" s="44">
        <v>2051.966319</v>
      </c>
      <c r="AJ7" s="44">
        <v>188.119957</v>
      </c>
      <c r="AK7" s="44">
        <v>256.103223</v>
      </c>
      <c r="AL7" s="44">
        <v>277.051</v>
      </c>
      <c r="AM7" s="44">
        <v>721.27418</v>
      </c>
      <c r="AN7" s="73">
        <v>2773.240499</v>
      </c>
      <c r="AO7" s="74">
        <v>284.68895</v>
      </c>
      <c r="AP7" s="44">
        <v>255.992198</v>
      </c>
      <c r="AQ7" s="73">
        <v>279.196</v>
      </c>
      <c r="AR7" s="75">
        <v>819.877148</v>
      </c>
      <c r="AS7" s="74">
        <v>241.577515</v>
      </c>
      <c r="AT7" s="44">
        <v>198.418233</v>
      </c>
      <c r="AU7" s="44">
        <v>149.205</v>
      </c>
      <c r="AV7" s="73">
        <v>589.200748</v>
      </c>
      <c r="AW7" s="74">
        <v>1409.077896</v>
      </c>
      <c r="AX7" s="44">
        <v>191.097985</v>
      </c>
      <c r="AY7" s="44">
        <v>180.780643</v>
      </c>
      <c r="AZ7" s="44">
        <v>183.97</v>
      </c>
      <c r="BA7" s="44">
        <v>555.848628</v>
      </c>
      <c r="BB7" s="44">
        <v>1964.926524</v>
      </c>
      <c r="BC7" s="44">
        <v>238.532506</v>
      </c>
      <c r="BD7" s="44">
        <v>251.656366</v>
      </c>
      <c r="BE7" s="44">
        <v>269.493802</v>
      </c>
      <c r="BF7" s="153">
        <v>759.682674</v>
      </c>
      <c r="BG7" s="76">
        <v>38.40849400000002</v>
      </c>
      <c r="BH7" s="77">
        <v>0.0532508927465003</v>
      </c>
      <c r="BI7" s="76">
        <v>2724.609198</v>
      </c>
      <c r="BJ7" s="80">
        <v>-48.63130099999989</v>
      </c>
      <c r="BK7" s="77">
        <v>-0.01753591187548853</v>
      </c>
      <c r="BL7" s="74">
        <v>270.773918</v>
      </c>
      <c r="BM7" s="44">
        <v>253.352364</v>
      </c>
      <c r="BN7" s="73">
        <v>285.197998</v>
      </c>
      <c r="BO7" s="75">
        <v>809.3242799999999</v>
      </c>
      <c r="BP7" s="74">
        <v>205.152895</v>
      </c>
      <c r="BQ7" s="44">
        <v>196.375668</v>
      </c>
      <c r="BR7" s="73">
        <v>166.40034</v>
      </c>
      <c r="BS7" s="74">
        <v>17.19533999999999</v>
      </c>
      <c r="BT7" s="79">
        <v>0.1152464059515431</v>
      </c>
      <c r="BU7" s="73">
        <v>567.928903</v>
      </c>
      <c r="BV7" s="74">
        <v>-21.27184499999998</v>
      </c>
      <c r="BW7" s="79">
        <v>-0.03610288186531628</v>
      </c>
      <c r="BX7" s="44">
        <v>1377.253183</v>
      </c>
      <c r="BY7" s="80">
        <v>-31.8247130000002</v>
      </c>
      <c r="BZ7" s="79">
        <v>-0.02258548877272304</v>
      </c>
      <c r="CA7" s="80">
        <v>209.532715</v>
      </c>
      <c r="CB7" s="80">
        <v>18.43473</v>
      </c>
      <c r="CC7" s="79">
        <v>0.09646742219704725</v>
      </c>
      <c r="CD7" s="80">
        <v>179.551486</v>
      </c>
      <c r="CE7" s="80">
        <v>-1.229156999999987</v>
      </c>
      <c r="CF7" s="79">
        <v>-0.006799162673627544</v>
      </c>
      <c r="CG7" s="80">
        <v>177.957869</v>
      </c>
      <c r="CH7" s="80">
        <f>CG7-AZ7</f>
        <v>-6.012130999999982</v>
      </c>
      <c r="CI7" s="79">
        <f>CH7/AZ7</f>
        <v>-0.03267995325324772</v>
      </c>
      <c r="CJ7" s="80">
        <v>567.04207</v>
      </c>
      <c r="CK7" s="80">
        <f>CJ7-BA7</f>
        <v>11.193442</v>
      </c>
      <c r="CL7" s="79">
        <f>CK7/BA7</f>
        <v>0.02013757241836712</v>
      </c>
      <c r="CM7" s="80">
        <v>1944.295253</v>
      </c>
      <c r="CN7" s="80">
        <f>CM7-BB7</f>
        <v>-20.6312710000002</v>
      </c>
      <c r="CO7" s="79">
        <f>CN7/BB7</f>
        <v>-0.01049976716584859</v>
      </c>
      <c r="CP7" s="80">
        <v>218.193516</v>
      </c>
      <c r="CQ7" s="80">
        <f>CP7-BC7</f>
        <v>-20.33899</v>
      </c>
      <c r="CR7" s="79">
        <f>CQ7/BC7</f>
        <v>-0.08526716270695615</v>
      </c>
      <c r="CS7" s="80">
        <v>222.327406</v>
      </c>
      <c r="CT7" s="80">
        <f>CS7-BD7</f>
        <v>-29.32896</v>
      </c>
      <c r="CU7" s="79">
        <f>CT7/BD7</f>
        <v>-0.1165436840171172</v>
      </c>
      <c r="CV7" s="80">
        <v>229.322131</v>
      </c>
      <c r="CW7" s="80">
        <f>CV7-BE7</f>
        <v>-40.17167100000003</v>
      </c>
      <c r="CX7" s="79">
        <f>CW7/BE7</f>
        <v>-0.1490634318929533</v>
      </c>
      <c r="CY7" s="80">
        <v>669.8430530000001</v>
      </c>
      <c r="CZ7" s="80">
        <f>CY7-BF7</f>
        <v>-89.83962099999997</v>
      </c>
      <c r="DA7" s="79">
        <f>CZ7/BF7</f>
        <v>-0.1182594049788741</v>
      </c>
      <c r="DB7" s="80">
        <v>2614.138306</v>
      </c>
      <c r="DC7" s="80">
        <f>DB7-BI7</f>
        <v>-110.4708920000003</v>
      </c>
      <c r="DD7" s="154">
        <f>DC7/BI7</f>
        <v>-0.04054559166910669</v>
      </c>
    </row>
    <row r="8" ht="17" customHeight="1">
      <c r="A8" t="s" s="71">
        <v>66</v>
      </c>
      <c r="B8" s="152">
        <v>71.774854</v>
      </c>
      <c r="C8" s="74">
        <v>9.157</v>
      </c>
      <c r="D8" s="44">
        <v>6.303</v>
      </c>
      <c r="E8" s="73">
        <v>5.841</v>
      </c>
      <c r="F8" s="75">
        <v>21.301</v>
      </c>
      <c r="G8" s="74">
        <v>7.794</v>
      </c>
      <c r="H8" s="44">
        <v>3.582</v>
      </c>
      <c r="I8" s="73">
        <v>2.407</v>
      </c>
      <c r="J8" s="75">
        <v>13.783</v>
      </c>
      <c r="K8" s="75">
        <v>35.084</v>
      </c>
      <c r="L8" s="74">
        <v>4.510416</v>
      </c>
      <c r="M8" s="44">
        <v>2.640849</v>
      </c>
      <c r="N8" s="73">
        <v>3.367702</v>
      </c>
      <c r="O8" s="75">
        <v>10.518967</v>
      </c>
      <c r="P8" s="75">
        <v>45.60296700000001</v>
      </c>
      <c r="Q8" s="74">
        <v>5.808988</v>
      </c>
      <c r="R8" s="44">
        <v>8.134</v>
      </c>
      <c r="S8" s="73">
        <v>8.08</v>
      </c>
      <c r="T8" s="75">
        <v>22.022988</v>
      </c>
      <c r="U8" s="75">
        <v>67.625955</v>
      </c>
      <c r="V8" s="74">
        <v>5.686</v>
      </c>
      <c r="W8" s="44">
        <v>6.3658</v>
      </c>
      <c r="X8" s="73">
        <v>7.181</v>
      </c>
      <c r="Y8" s="75">
        <v>19.2328</v>
      </c>
      <c r="Z8" s="74">
        <v>6.126</v>
      </c>
      <c r="AA8" s="44">
        <v>4.148</v>
      </c>
      <c r="AB8" s="44">
        <v>1.820297</v>
      </c>
      <c r="AC8" s="73">
        <v>12.094297</v>
      </c>
      <c r="AD8" s="74">
        <v>31.327097</v>
      </c>
      <c r="AE8" s="44">
        <v>3.280795</v>
      </c>
      <c r="AF8" s="44">
        <v>1.746422</v>
      </c>
      <c r="AG8" s="44">
        <v>2.701709</v>
      </c>
      <c r="AH8" s="44">
        <v>7.728926</v>
      </c>
      <c r="AI8" s="44">
        <v>39.056023</v>
      </c>
      <c r="AJ8" s="44">
        <v>4.437979</v>
      </c>
      <c r="AK8" s="44">
        <v>5.616013</v>
      </c>
      <c r="AL8" s="44">
        <v>6.631</v>
      </c>
      <c r="AM8" s="44">
        <v>16.684992</v>
      </c>
      <c r="AN8" s="73">
        <v>55.741015</v>
      </c>
      <c r="AO8" s="74">
        <v>5.931258000000001</v>
      </c>
      <c r="AP8" s="44">
        <v>5.775851</v>
      </c>
      <c r="AQ8" s="73">
        <v>6.345</v>
      </c>
      <c r="AR8" s="75">
        <v>18.052109</v>
      </c>
      <c r="AS8" s="74">
        <v>5.790927</v>
      </c>
      <c r="AT8" s="44">
        <v>6.381677</v>
      </c>
      <c r="AU8" s="44">
        <v>4.359</v>
      </c>
      <c r="AV8" s="73">
        <v>16.531604</v>
      </c>
      <c r="AW8" s="74">
        <v>34.583713</v>
      </c>
      <c r="AX8" s="44">
        <v>2.475663</v>
      </c>
      <c r="AY8" s="44">
        <v>5.09084</v>
      </c>
      <c r="AZ8" s="44">
        <v>3.612</v>
      </c>
      <c r="BA8" s="44">
        <v>11.178503</v>
      </c>
      <c r="BB8" s="44">
        <v>45.762216</v>
      </c>
      <c r="BC8" s="44">
        <v>5.957291</v>
      </c>
      <c r="BD8" s="44">
        <v>6.296259</v>
      </c>
      <c r="BE8" s="44">
        <v>8.839796</v>
      </c>
      <c r="BF8" s="153">
        <v>21.093346</v>
      </c>
      <c r="BG8" s="76">
        <v>4.408353999999999</v>
      </c>
      <c r="BH8" s="77">
        <v>0.2642107350126388</v>
      </c>
      <c r="BI8" s="76">
        <v>66.85556200000001</v>
      </c>
      <c r="BJ8" s="80">
        <v>11.114547</v>
      </c>
      <c r="BK8" s="77">
        <v>0.1993962076219817</v>
      </c>
      <c r="BL8" s="74">
        <v>6.965399</v>
      </c>
      <c r="BM8" s="44">
        <v>6.590443</v>
      </c>
      <c r="BN8" s="73">
        <v>5.704705</v>
      </c>
      <c r="BO8" s="75">
        <v>19.260547</v>
      </c>
      <c r="BP8" s="74">
        <v>4.818998</v>
      </c>
      <c r="BQ8" s="44">
        <v>3.407782</v>
      </c>
      <c r="BR8" s="73">
        <v>3.064953</v>
      </c>
      <c r="BS8" s="74">
        <v>-1.294047</v>
      </c>
      <c r="BT8" s="79">
        <v>-0.2968678596008258</v>
      </c>
      <c r="BU8" s="73">
        <v>11.291733</v>
      </c>
      <c r="BV8" s="74">
        <v>-5.239871000000001</v>
      </c>
      <c r="BW8" s="79">
        <v>-0.3169608345324507</v>
      </c>
      <c r="BX8" s="44">
        <v>30.55228</v>
      </c>
      <c r="BY8" s="80">
        <v>-4.031433000000003</v>
      </c>
      <c r="BZ8" s="79">
        <v>-0.1165702768814905</v>
      </c>
      <c r="CA8" s="80">
        <v>1.585563</v>
      </c>
      <c r="CB8" s="80">
        <v>-0.8900999999999999</v>
      </c>
      <c r="CC8" s="79">
        <v>-0.3595400504834462</v>
      </c>
      <c r="CD8" s="80">
        <v>2.994233</v>
      </c>
      <c r="CE8" s="80">
        <v>-2.096607</v>
      </c>
      <c r="CF8" s="79">
        <v>-0.4118391071021678</v>
      </c>
      <c r="CG8" s="80">
        <v>4.052719</v>
      </c>
      <c r="CH8" s="80">
        <f>CG8-AZ8</f>
        <v>0.4407189999999996</v>
      </c>
      <c r="CI8" s="79">
        <f>CH8/AZ8</f>
        <v>0.1220152270210409</v>
      </c>
      <c r="CJ8" s="80">
        <v>8.632515</v>
      </c>
      <c r="CK8" s="80">
        <f>CJ8-BA8</f>
        <v>-2.545987999999999</v>
      </c>
      <c r="CL8" s="79">
        <f>CK8/BA8</f>
        <v>-0.2277575092121011</v>
      </c>
      <c r="CM8" s="80">
        <v>39.184795</v>
      </c>
      <c r="CN8" s="80">
        <f>CM8-BB8</f>
        <v>-6.577421000000001</v>
      </c>
      <c r="CO8" s="79">
        <f>CN8/BB8</f>
        <v>-0.1437303866578489</v>
      </c>
      <c r="CP8" s="80">
        <v>6.237902</v>
      </c>
      <c r="CQ8" s="80">
        <f>CP8-BC8</f>
        <v>0.2806110000000004</v>
      </c>
      <c r="CR8" s="79">
        <f>CQ8/BC8</f>
        <v>0.04710379264669132</v>
      </c>
      <c r="CS8" s="80">
        <v>5.979046</v>
      </c>
      <c r="CT8" s="80">
        <f>CS8-BD8</f>
        <v>-0.3172129999999997</v>
      </c>
      <c r="CU8" s="79">
        <f>CT8/BD8</f>
        <v>-0.05038118666973512</v>
      </c>
      <c r="CV8" s="80">
        <v>6.606871</v>
      </c>
      <c r="CW8" s="80">
        <f>CV8-BE8</f>
        <v>-2.232925</v>
      </c>
      <c r="CX8" s="79">
        <f>CW8/BE8</f>
        <v>-0.2525991550031245</v>
      </c>
      <c r="CY8" s="80">
        <v>18.823819</v>
      </c>
      <c r="CZ8" s="80">
        <f>CY8-BF8</f>
        <v>-2.269527</v>
      </c>
      <c r="DA8" s="79">
        <f>CZ8/BF8</f>
        <v>-0.1075944518238121</v>
      </c>
      <c r="DB8" s="80">
        <v>58.008614</v>
      </c>
      <c r="DC8" s="80">
        <f>DB8-BI8</f>
        <v>-8.846948000000005</v>
      </c>
      <c r="DD8" s="154">
        <f>DC8/BI8</f>
        <v>-0.132329274264421</v>
      </c>
    </row>
    <row r="9" ht="17" customHeight="1">
      <c r="A9" t="s" s="61">
        <v>67</v>
      </c>
      <c r="B9" s="148">
        <v>1033.335037</v>
      </c>
      <c r="C9" s="65">
        <v>166.617</v>
      </c>
      <c r="D9" s="63">
        <v>150.256</v>
      </c>
      <c r="E9" s="64">
        <v>129.467</v>
      </c>
      <c r="F9" s="149">
        <v>446.34</v>
      </c>
      <c r="G9" s="65">
        <v>98.417</v>
      </c>
      <c r="H9" s="63">
        <v>84.23699999999999</v>
      </c>
      <c r="I9" s="64">
        <v>72.387</v>
      </c>
      <c r="J9" s="149">
        <v>255.041</v>
      </c>
      <c r="K9" s="149">
        <v>701.381</v>
      </c>
      <c r="L9" s="65">
        <v>71.498257</v>
      </c>
      <c r="M9" s="63">
        <v>78.136759</v>
      </c>
      <c r="N9" s="64">
        <v>80.65064699999999</v>
      </c>
      <c r="O9" s="149">
        <v>230.285663</v>
      </c>
      <c r="P9" s="149">
        <v>931.666663</v>
      </c>
      <c r="Q9" s="65">
        <v>99.19272100000001</v>
      </c>
      <c r="R9" s="63">
        <v>122.936239</v>
      </c>
      <c r="S9" s="64">
        <v>160.965</v>
      </c>
      <c r="T9" s="149">
        <v>383.09396</v>
      </c>
      <c r="U9" s="149">
        <v>1314.760623</v>
      </c>
      <c r="V9" s="65">
        <v>168.462</v>
      </c>
      <c r="W9" s="63">
        <v>156.799</v>
      </c>
      <c r="X9" s="64">
        <v>155.079</v>
      </c>
      <c r="Y9" s="149">
        <v>480.34</v>
      </c>
      <c r="Z9" s="149">
        <v>123.489</v>
      </c>
      <c r="AA9" s="149">
        <v>95.879</v>
      </c>
      <c r="AB9" s="149">
        <v>86.26056699999999</v>
      </c>
      <c r="AC9" s="75">
        <v>305.628567</v>
      </c>
      <c r="AD9" s="74">
        <v>785.9685669999999</v>
      </c>
      <c r="AE9" s="63">
        <v>82.88705299999999</v>
      </c>
      <c r="AF9" s="63">
        <v>103.413688</v>
      </c>
      <c r="AG9" s="63">
        <v>84.74327100000001</v>
      </c>
      <c r="AH9" s="63">
        <v>271.044012</v>
      </c>
      <c r="AI9" s="63">
        <v>1057.012579</v>
      </c>
      <c r="AJ9" s="63">
        <v>107.768341</v>
      </c>
      <c r="AK9" s="63">
        <v>149.726552</v>
      </c>
      <c r="AL9" s="63">
        <v>179.614</v>
      </c>
      <c r="AM9" s="63">
        <v>437.108893</v>
      </c>
      <c r="AN9" s="64">
        <v>1494.121472</v>
      </c>
      <c r="AO9" s="65">
        <v>178.422536</v>
      </c>
      <c r="AP9" s="63">
        <v>145.560124</v>
      </c>
      <c r="AQ9" s="64">
        <v>156.657</v>
      </c>
      <c r="AR9" s="149">
        <v>480.63966</v>
      </c>
      <c r="AS9" s="149">
        <v>125.731795</v>
      </c>
      <c r="AT9" s="149">
        <v>88.99476</v>
      </c>
      <c r="AU9" s="149">
        <v>79.24600000000001</v>
      </c>
      <c r="AV9" s="149">
        <v>293.972555</v>
      </c>
      <c r="AW9" s="65">
        <v>774.612215</v>
      </c>
      <c r="AX9" s="63">
        <v>67.623672</v>
      </c>
      <c r="AY9" s="63">
        <v>82.010198</v>
      </c>
      <c r="AZ9" s="63">
        <v>83.456</v>
      </c>
      <c r="BA9" s="63">
        <v>233.08987</v>
      </c>
      <c r="BB9" s="63">
        <v>1007.702085</v>
      </c>
      <c r="BC9" s="63">
        <v>98.87273300000001</v>
      </c>
      <c r="BD9" s="63">
        <v>134.984304</v>
      </c>
      <c r="BE9" s="63">
        <v>167.204539</v>
      </c>
      <c r="BF9" s="150">
        <v>401.0615760000001</v>
      </c>
      <c r="BG9" s="66">
        <v>-36.04731699999996</v>
      </c>
      <c r="BH9" s="67">
        <v>-0.08246759006113369</v>
      </c>
      <c r="BI9" s="66">
        <v>1408.763661</v>
      </c>
      <c r="BJ9" s="70">
        <v>-85.35781099999986</v>
      </c>
      <c r="BK9" s="67">
        <v>-0.05712909733218785</v>
      </c>
      <c r="BL9" s="65">
        <v>167.226514</v>
      </c>
      <c r="BM9" s="63">
        <v>159.962929</v>
      </c>
      <c r="BN9" s="64">
        <v>158.100692</v>
      </c>
      <c r="BO9" s="149">
        <v>485.290135</v>
      </c>
      <c r="BP9" s="65">
        <v>110.165045</v>
      </c>
      <c r="BQ9" s="63">
        <v>92.582578</v>
      </c>
      <c r="BR9" s="64">
        <v>82.814751</v>
      </c>
      <c r="BS9" s="65">
        <v>3.568750999999992</v>
      </c>
      <c r="BT9" s="69">
        <v>0.0450338313605733</v>
      </c>
      <c r="BU9" s="73">
        <v>285.562374</v>
      </c>
      <c r="BV9" s="65">
        <v>-8.410181000000023</v>
      </c>
      <c r="BW9" s="69">
        <v>-0.02860872845766171</v>
      </c>
      <c r="BX9" s="44">
        <v>770.8525089999999</v>
      </c>
      <c r="BY9" s="70">
        <v>-3.759706000000051</v>
      </c>
      <c r="BZ9" s="69">
        <v>-0.004853662164364464</v>
      </c>
      <c r="CA9" s="70">
        <v>92.92447</v>
      </c>
      <c r="CB9" s="70">
        <v>25.300798</v>
      </c>
      <c r="CC9" s="69">
        <v>0.3741411439473444</v>
      </c>
      <c r="CD9" s="70">
        <v>85.01393899999999</v>
      </c>
      <c r="CE9" s="70">
        <v>3.003740999999991</v>
      </c>
      <c r="CF9" s="69">
        <v>0.03662643272730534</v>
      </c>
      <c r="CG9" s="70">
        <v>84.02024900000001</v>
      </c>
      <c r="CH9" s="70">
        <f>CG9-AZ9</f>
        <v>0.5642490000000038</v>
      </c>
      <c r="CI9" s="69">
        <f>CH9/AZ9</f>
        <v>0.006761035755368143</v>
      </c>
      <c r="CJ9" s="70">
        <v>261.958658</v>
      </c>
      <c r="CK9" s="70">
        <f>CJ9-BA9</f>
        <v>28.868788</v>
      </c>
      <c r="CL9" s="69">
        <f>CK9/BA9</f>
        <v>0.1238526067220338</v>
      </c>
      <c r="CM9" s="70">
        <v>1032.811167</v>
      </c>
      <c r="CN9" s="70">
        <f>CM9-BB9</f>
        <v>25.10908199999983</v>
      </c>
      <c r="CO9" s="69">
        <f>CN9/BB9</f>
        <v>0.02491716785521966</v>
      </c>
      <c r="CP9" s="70">
        <v>138.900309</v>
      </c>
      <c r="CQ9" s="70">
        <f>CP9-BC9</f>
        <v>40.02757599999998</v>
      </c>
      <c r="CR9" s="69">
        <f>CQ9/BC9</f>
        <v>0.40483938074211</v>
      </c>
      <c r="CS9" s="70">
        <v>171.05147</v>
      </c>
      <c r="CT9" s="70">
        <f>CS9-BD9</f>
        <v>36.06716600000001</v>
      </c>
      <c r="CU9" s="69">
        <f>CT9/BD9</f>
        <v>0.267195258494647</v>
      </c>
      <c r="CV9" s="70">
        <v>220.765581</v>
      </c>
      <c r="CW9" s="70">
        <f>CV9-BE9</f>
        <v>53.56104199999999</v>
      </c>
      <c r="CX9" s="69">
        <f>CW9/BE9</f>
        <v>0.3203324641802935</v>
      </c>
      <c r="CY9" s="70">
        <v>530.71736</v>
      </c>
      <c r="CZ9" s="70">
        <f>CY9-BF9</f>
        <v>129.6557839999999</v>
      </c>
      <c r="DA9" s="69">
        <f>CZ9/BF9</f>
        <v>0.3232814903215757</v>
      </c>
      <c r="DB9" s="70">
        <v>1563.528527</v>
      </c>
      <c r="DC9" s="70">
        <f>DB9-BI9</f>
        <v>154.764866</v>
      </c>
      <c r="DD9" s="151">
        <f>DC9/BI9</f>
        <v>0.109858644345029</v>
      </c>
    </row>
    <row r="10" ht="17" customHeight="1">
      <c r="A10" t="s" s="71">
        <v>68</v>
      </c>
      <c r="B10" s="152">
        <v>111.59284</v>
      </c>
      <c r="C10" s="74">
        <v>17.891</v>
      </c>
      <c r="D10" s="44">
        <v>14.931</v>
      </c>
      <c r="E10" s="73">
        <v>13.649</v>
      </c>
      <c r="F10" s="75">
        <v>46.471</v>
      </c>
      <c r="G10" s="74">
        <v>6.433</v>
      </c>
      <c r="H10" s="44">
        <v>3.753</v>
      </c>
      <c r="I10" s="73">
        <v>13.25</v>
      </c>
      <c r="J10" s="75">
        <v>23.436</v>
      </c>
      <c r="K10" s="75">
        <v>69.907</v>
      </c>
      <c r="L10" s="74">
        <v>14.438352</v>
      </c>
      <c r="M10" s="44">
        <v>15.306259</v>
      </c>
      <c r="N10" s="73">
        <v>13.19549</v>
      </c>
      <c r="O10" s="75">
        <v>42.940101</v>
      </c>
      <c r="P10" s="75">
        <v>112.847101</v>
      </c>
      <c r="Q10" s="74">
        <v>15.516616</v>
      </c>
      <c r="R10" s="44">
        <v>13.911012</v>
      </c>
      <c r="S10" s="73">
        <v>20.222</v>
      </c>
      <c r="T10" s="75">
        <v>49.649628</v>
      </c>
      <c r="U10" s="75">
        <v>162.496729</v>
      </c>
      <c r="V10" s="74">
        <v>18.869</v>
      </c>
      <c r="W10" s="44">
        <v>16.656</v>
      </c>
      <c r="X10" s="73">
        <v>17.694</v>
      </c>
      <c r="Y10" s="75">
        <v>53.21899999999999</v>
      </c>
      <c r="Z10" s="74">
        <v>21.449</v>
      </c>
      <c r="AA10" s="44">
        <v>21.385</v>
      </c>
      <c r="AB10" s="44">
        <v>19.180089</v>
      </c>
      <c r="AC10" s="73">
        <v>62.014089</v>
      </c>
      <c r="AD10" s="74">
        <v>115.233089</v>
      </c>
      <c r="AE10" s="44">
        <v>13.930769</v>
      </c>
      <c r="AF10" s="44">
        <v>31.353511</v>
      </c>
      <c r="AG10" s="44">
        <v>15.304506</v>
      </c>
      <c r="AH10" s="44">
        <v>60.588786</v>
      </c>
      <c r="AI10" s="44">
        <v>175.821875</v>
      </c>
      <c r="AJ10" s="44">
        <v>23.759817</v>
      </c>
      <c r="AK10" s="44">
        <v>20.558131</v>
      </c>
      <c r="AL10" s="44">
        <v>25.276</v>
      </c>
      <c r="AM10" s="44">
        <v>69.593948</v>
      </c>
      <c r="AN10" s="73">
        <v>245.415823</v>
      </c>
      <c r="AO10" s="74">
        <v>29.980396</v>
      </c>
      <c r="AP10" s="44">
        <v>24.212363</v>
      </c>
      <c r="AQ10" s="73">
        <v>21.73</v>
      </c>
      <c r="AR10" s="75">
        <v>75.922759</v>
      </c>
      <c r="AS10" s="74">
        <v>17.161062</v>
      </c>
      <c r="AT10" s="44">
        <v>16.078643</v>
      </c>
      <c r="AU10" s="44">
        <v>15.634</v>
      </c>
      <c r="AV10" s="73">
        <v>48.873705</v>
      </c>
      <c r="AW10" s="74">
        <v>124.796464</v>
      </c>
      <c r="AX10" s="44">
        <v>15.772234</v>
      </c>
      <c r="AY10" s="44">
        <v>13.947844</v>
      </c>
      <c r="AZ10" s="44">
        <v>15.723</v>
      </c>
      <c r="BA10" s="44">
        <v>45.443078</v>
      </c>
      <c r="BB10" s="44">
        <v>170.239542</v>
      </c>
      <c r="BC10" s="44">
        <v>19.649532</v>
      </c>
      <c r="BD10" s="44">
        <v>22.480816</v>
      </c>
      <c r="BE10" s="44">
        <v>29.819161</v>
      </c>
      <c r="BF10" s="153">
        <v>71.94950900000001</v>
      </c>
      <c r="BG10" s="76">
        <v>2.355561000000009</v>
      </c>
      <c r="BH10" s="77">
        <v>0.03384721039249006</v>
      </c>
      <c r="BI10" s="76">
        <v>242.189051</v>
      </c>
      <c r="BJ10" s="80">
        <v>-3.226771999999983</v>
      </c>
      <c r="BK10" s="77">
        <v>-0.01314818238105198</v>
      </c>
      <c r="BL10" s="74">
        <v>27.670248</v>
      </c>
      <c r="BM10" s="44">
        <v>25.448308</v>
      </c>
      <c r="BN10" s="73">
        <v>21.460019</v>
      </c>
      <c r="BO10" s="75">
        <v>74.578575</v>
      </c>
      <c r="BP10" s="74">
        <v>14.456535</v>
      </c>
      <c r="BQ10" s="44">
        <v>16.292507</v>
      </c>
      <c r="BR10" s="73">
        <v>14.580645</v>
      </c>
      <c r="BS10" s="74">
        <v>-1.053355</v>
      </c>
      <c r="BT10" s="79">
        <v>-0.06737591147499039</v>
      </c>
      <c r="BU10" s="73">
        <v>45.32968700000001</v>
      </c>
      <c r="BV10" s="74">
        <v>-3.544017999999994</v>
      </c>
      <c r="BW10" s="79">
        <v>-0.07251379857532786</v>
      </c>
      <c r="BX10" s="44">
        <v>119.908262</v>
      </c>
      <c r="BY10" s="80">
        <v>-4.888201999999993</v>
      </c>
      <c r="BZ10" s="79">
        <v>-0.03916939505593678</v>
      </c>
      <c r="CA10" s="80">
        <v>17.414436</v>
      </c>
      <c r="CB10" s="80">
        <v>1.642201999999999</v>
      </c>
      <c r="CC10" s="79">
        <v>0.1041198095336399</v>
      </c>
      <c r="CD10" s="80">
        <v>18.588337</v>
      </c>
      <c r="CE10" s="80">
        <v>4.640492999999999</v>
      </c>
      <c r="CF10" s="79">
        <v>0.3327032478998188</v>
      </c>
      <c r="CG10" s="80">
        <v>15.098983</v>
      </c>
      <c r="CH10" s="80">
        <f>CG10-AZ10</f>
        <v>-0.6240170000000003</v>
      </c>
      <c r="CI10" s="79">
        <f>CH10/AZ10</f>
        <v>-0.039688163836418</v>
      </c>
      <c r="CJ10" s="80">
        <v>51.10175599999999</v>
      </c>
      <c r="CK10" s="80">
        <f>CJ10-BA10</f>
        <v>5.658677999999995</v>
      </c>
      <c r="CL10" s="79">
        <f>CK10/BA10</f>
        <v>0.1245223309917518</v>
      </c>
      <c r="CM10" s="80">
        <v>171.010018</v>
      </c>
      <c r="CN10" s="80">
        <f>CM10-BB10</f>
        <v>0.7704760000000022</v>
      </c>
      <c r="CO10" s="79">
        <f>CN10/BB10</f>
        <v>0.004525834544362215</v>
      </c>
      <c r="CP10" s="80">
        <v>18.014312</v>
      </c>
      <c r="CQ10" s="80">
        <f>CP10-BC10</f>
        <v>-1.63522</v>
      </c>
      <c r="CR10" s="79">
        <f>CQ10/BC10</f>
        <v>-0.08321928481553659</v>
      </c>
      <c r="CS10" s="80">
        <v>29.59306</v>
      </c>
      <c r="CT10" s="80">
        <f>CS10-BD10</f>
        <v>7.112244</v>
      </c>
      <c r="CU10" s="79">
        <f>CT10/BD10</f>
        <v>0.3163694769798392</v>
      </c>
      <c r="CV10" s="80">
        <v>52.554048</v>
      </c>
      <c r="CW10" s="80">
        <f>CV10-BE10</f>
        <v>22.734887</v>
      </c>
      <c r="CX10" s="79">
        <f>CW10/BE10</f>
        <v>0.7624254418157506</v>
      </c>
      <c r="CY10" s="80">
        <v>100.16142</v>
      </c>
      <c r="CZ10" s="80">
        <f>CY10-BF10</f>
        <v>28.211911</v>
      </c>
      <c r="DA10" s="79">
        <f>CZ10/BF10</f>
        <v>0.392107067749413</v>
      </c>
      <c r="DB10" s="80">
        <v>271.171438</v>
      </c>
      <c r="DC10" s="80">
        <f>DB10-BI10</f>
        <v>28.98238700000002</v>
      </c>
      <c r="DD10" s="154">
        <f>DC10/BI10</f>
        <v>0.1196684444665503</v>
      </c>
    </row>
    <row r="11" ht="17" customHeight="1">
      <c r="A11" t="s" s="71">
        <v>69</v>
      </c>
      <c r="B11" s="152">
        <v>921.742197</v>
      </c>
      <c r="C11" s="74">
        <v>148.726</v>
      </c>
      <c r="D11" s="44">
        <v>135.325</v>
      </c>
      <c r="E11" s="73">
        <v>115.818</v>
      </c>
      <c r="F11" s="75">
        <v>399.869</v>
      </c>
      <c r="G11" s="74">
        <v>91.98399999999999</v>
      </c>
      <c r="H11" s="44">
        <v>80.48399999999999</v>
      </c>
      <c r="I11" s="73">
        <v>59.137</v>
      </c>
      <c r="J11" s="75">
        <v>231.605</v>
      </c>
      <c r="K11" s="75">
        <v>631.4739999999999</v>
      </c>
      <c r="L11" s="74">
        <v>57.059905</v>
      </c>
      <c r="M11" s="44">
        <v>62.8305</v>
      </c>
      <c r="N11" s="73">
        <v>67.455157</v>
      </c>
      <c r="O11" s="75">
        <v>187.345562</v>
      </c>
      <c r="P11" s="75">
        <v>818.8195619999999</v>
      </c>
      <c r="Q11" s="74">
        <v>83.67610500000001</v>
      </c>
      <c r="R11" s="44">
        <v>109.025227</v>
      </c>
      <c r="S11" s="73">
        <v>140.743</v>
      </c>
      <c r="T11" s="75">
        <v>333.444332</v>
      </c>
      <c r="U11" s="75">
        <v>1152.263894</v>
      </c>
      <c r="V11" s="74">
        <v>149.593</v>
      </c>
      <c r="W11" s="44">
        <v>140.143</v>
      </c>
      <c r="X11" s="73">
        <v>137.385</v>
      </c>
      <c r="Y11" s="75">
        <v>427.121</v>
      </c>
      <c r="Z11" s="74">
        <v>102.04</v>
      </c>
      <c r="AA11" s="44">
        <v>74.494</v>
      </c>
      <c r="AB11" s="44">
        <v>67.080478</v>
      </c>
      <c r="AC11" s="73">
        <v>243.614478</v>
      </c>
      <c r="AD11" s="74">
        <v>670.7354779999999</v>
      </c>
      <c r="AE11" s="44">
        <v>68.956284</v>
      </c>
      <c r="AF11" s="44">
        <v>72.060177</v>
      </c>
      <c r="AG11" s="44">
        <v>69.438765</v>
      </c>
      <c r="AH11" s="44">
        <v>210.455226</v>
      </c>
      <c r="AI11" s="44">
        <v>881.1907039999999</v>
      </c>
      <c r="AJ11" s="44">
        <v>84.00852399999999</v>
      </c>
      <c r="AK11" s="44">
        <v>129.168421</v>
      </c>
      <c r="AL11" s="44">
        <v>154.338</v>
      </c>
      <c r="AM11" s="44">
        <v>367.514945</v>
      </c>
      <c r="AN11" s="73">
        <v>1248.705649</v>
      </c>
      <c r="AO11" s="74">
        <v>148.44214</v>
      </c>
      <c r="AP11" s="44">
        <v>121.347761</v>
      </c>
      <c r="AQ11" s="73">
        <v>134.927</v>
      </c>
      <c r="AR11" s="75">
        <v>404.716901</v>
      </c>
      <c r="AS11" s="74">
        <v>108.570733</v>
      </c>
      <c r="AT11" s="44">
        <v>72.916117</v>
      </c>
      <c r="AU11" s="44">
        <v>63.612</v>
      </c>
      <c r="AV11" s="73">
        <v>245.09885</v>
      </c>
      <c r="AW11" s="74">
        <v>649.815751</v>
      </c>
      <c r="AX11" s="44">
        <v>51.851438</v>
      </c>
      <c r="AY11" s="44">
        <v>68.062354</v>
      </c>
      <c r="AZ11" s="44">
        <v>67.733</v>
      </c>
      <c r="BA11" s="44">
        <v>187.646792</v>
      </c>
      <c r="BB11" s="44">
        <v>837.462543</v>
      </c>
      <c r="BC11" s="44">
        <v>79.223201</v>
      </c>
      <c r="BD11" s="44">
        <v>112.503488</v>
      </c>
      <c r="BE11" s="44">
        <v>137.385378</v>
      </c>
      <c r="BF11" s="153">
        <v>329.112067</v>
      </c>
      <c r="BG11" s="76">
        <v>-38.40287799999999</v>
      </c>
      <c r="BH11" s="77">
        <v>-0.1044933778135199</v>
      </c>
      <c r="BI11" s="76">
        <v>1166.57461</v>
      </c>
      <c r="BJ11" s="80">
        <v>-82.13103899999987</v>
      </c>
      <c r="BK11" s="77">
        <v>-0.06577293781426619</v>
      </c>
      <c r="BL11" s="74">
        <v>139.556266</v>
      </c>
      <c r="BM11" s="44">
        <v>134.514621</v>
      </c>
      <c r="BN11" s="73">
        <v>136.640673</v>
      </c>
      <c r="BO11" s="75">
        <v>410.71156</v>
      </c>
      <c r="BP11" s="74">
        <v>95.70851</v>
      </c>
      <c r="BQ11" s="44">
        <v>76.290071</v>
      </c>
      <c r="BR11" s="73">
        <v>68.234106</v>
      </c>
      <c r="BS11" s="74">
        <v>4.622105999999995</v>
      </c>
      <c r="BT11" s="79">
        <v>0.07266091303527629</v>
      </c>
      <c r="BU11" s="73">
        <v>240.232687</v>
      </c>
      <c r="BV11" s="74">
        <v>-4.866163</v>
      </c>
      <c r="BW11" s="79">
        <v>-0.01985387936336707</v>
      </c>
      <c r="BX11" s="44">
        <v>650.9442469999999</v>
      </c>
      <c r="BY11" s="80">
        <v>1.128495999999927</v>
      </c>
      <c r="BZ11" s="79">
        <v>0.001736639960270719</v>
      </c>
      <c r="CA11" s="80">
        <v>75.510034</v>
      </c>
      <c r="CB11" s="80">
        <v>23.658596</v>
      </c>
      <c r="CC11" s="79">
        <v>0.4562765645959521</v>
      </c>
      <c r="CD11" s="80">
        <v>66.425602</v>
      </c>
      <c r="CE11" s="80">
        <v>-1.636752000000001</v>
      </c>
      <c r="CF11" s="79">
        <v>-0.02404783119902085</v>
      </c>
      <c r="CG11" s="80">
        <v>68.921266</v>
      </c>
      <c r="CH11" s="80">
        <f>CG11-AZ11</f>
        <v>1.188265999999999</v>
      </c>
      <c r="CI11" s="79">
        <f>CH11/AZ11</f>
        <v>0.01754338357964358</v>
      </c>
      <c r="CJ11" s="80">
        <v>210.856902</v>
      </c>
      <c r="CK11" s="80">
        <f>CJ11-BA11</f>
        <v>23.21010999999999</v>
      </c>
      <c r="CL11" s="79">
        <f>CK11/BA11</f>
        <v>0.1236904172601042</v>
      </c>
      <c r="CM11" s="80">
        <v>861.8011489999999</v>
      </c>
      <c r="CN11" s="80">
        <f>CM11-BB11</f>
        <v>24.33860599999991</v>
      </c>
      <c r="CO11" s="79">
        <f>CN11/BB11</f>
        <v>0.02906232189539242</v>
      </c>
      <c r="CP11" s="80">
        <v>120.885997</v>
      </c>
      <c r="CQ11" s="80">
        <f>CP11-BC11</f>
        <v>41.662796</v>
      </c>
      <c r="CR11" s="79">
        <f>CQ11/BC11</f>
        <v>0.5258913484195116</v>
      </c>
      <c r="CS11" s="80">
        <v>141.45841</v>
      </c>
      <c r="CT11" s="80">
        <f>CS11-BD11</f>
        <v>28.95492200000001</v>
      </c>
      <c r="CU11" s="79">
        <f>CT11/BD11</f>
        <v>0.2573691048583313</v>
      </c>
      <c r="CV11" s="80">
        <v>168.211533</v>
      </c>
      <c r="CW11" s="80">
        <f>CV11-BE11</f>
        <v>30.826155</v>
      </c>
      <c r="CX11" s="79">
        <f>CW11/BE11</f>
        <v>0.2243772623313669</v>
      </c>
      <c r="CY11" s="80">
        <v>430.55594</v>
      </c>
      <c r="CZ11" s="80">
        <f>CY11-BF11</f>
        <v>101.4438729999999</v>
      </c>
      <c r="DA11" s="79">
        <f>CZ11/BF11</f>
        <v>0.3082350456630323</v>
      </c>
      <c r="DB11" s="80">
        <v>1292.357089</v>
      </c>
      <c r="DC11" s="80">
        <f>DB11-BI11</f>
        <v>125.7824789999997</v>
      </c>
      <c r="DD11" s="154">
        <f>DC11/BI11</f>
        <v>0.1078220612053264</v>
      </c>
    </row>
    <row r="12" ht="17" customHeight="1">
      <c r="A12" t="s" s="61">
        <v>70</v>
      </c>
      <c r="B12" s="148">
        <v>5845.891963</v>
      </c>
      <c r="C12" s="65">
        <v>784.5042850000001</v>
      </c>
      <c r="D12" s="63">
        <v>667.0700000000001</v>
      </c>
      <c r="E12" s="64">
        <v>622.731</v>
      </c>
      <c r="F12" s="149">
        <v>2074.305285</v>
      </c>
      <c r="G12" s="65">
        <v>457.265</v>
      </c>
      <c r="H12" s="63">
        <v>365.0530000000001</v>
      </c>
      <c r="I12" s="64">
        <v>299.708</v>
      </c>
      <c r="J12" s="149">
        <v>1122.026</v>
      </c>
      <c r="K12" s="149">
        <v>3196.331285</v>
      </c>
      <c r="L12" s="65">
        <v>321.740424</v>
      </c>
      <c r="M12" s="63">
        <v>283.4919689999999</v>
      </c>
      <c r="N12" s="64">
        <v>348.158937</v>
      </c>
      <c r="O12" s="149">
        <v>953.3913300000002</v>
      </c>
      <c r="P12" s="149">
        <v>4149.722615000001</v>
      </c>
      <c r="Q12" s="65">
        <v>509.326734</v>
      </c>
      <c r="R12" s="63">
        <v>628.170876</v>
      </c>
      <c r="S12" s="64">
        <v>807.1439999999999</v>
      </c>
      <c r="T12" s="149">
        <v>1944.64161</v>
      </c>
      <c r="U12" s="149">
        <v>6094.364225000001</v>
      </c>
      <c r="V12" s="65">
        <v>878.6468239999999</v>
      </c>
      <c r="W12" s="63">
        <v>792.6109999999999</v>
      </c>
      <c r="X12" s="64">
        <v>676.1899999999999</v>
      </c>
      <c r="Y12" s="149">
        <v>2347.447824</v>
      </c>
      <c r="Z12" s="149">
        <v>538.025</v>
      </c>
      <c r="AA12" s="149">
        <v>459.967</v>
      </c>
      <c r="AB12" s="149">
        <v>309.847802</v>
      </c>
      <c r="AC12" s="75">
        <v>1307.839802</v>
      </c>
      <c r="AD12" s="74">
        <v>3655.287626</v>
      </c>
      <c r="AE12" s="63">
        <v>333.085043</v>
      </c>
      <c r="AF12" s="63">
        <v>388.8022090000001</v>
      </c>
      <c r="AG12" s="63">
        <v>345.6402409999999</v>
      </c>
      <c r="AH12" s="63">
        <v>1067.527493</v>
      </c>
      <c r="AI12" s="63">
        <v>4722.815119000001</v>
      </c>
      <c r="AJ12" s="63">
        <v>446.934543</v>
      </c>
      <c r="AK12" s="63">
        <v>615.5380710000002</v>
      </c>
      <c r="AL12" s="63">
        <v>838.751</v>
      </c>
      <c r="AM12" s="63">
        <v>1901.223614</v>
      </c>
      <c r="AN12" s="64">
        <v>6624.038733000001</v>
      </c>
      <c r="AO12" s="65">
        <v>848.90391</v>
      </c>
      <c r="AP12" s="63">
        <v>737.779225</v>
      </c>
      <c r="AQ12" s="64">
        <v>801.1000000000001</v>
      </c>
      <c r="AR12" s="149">
        <v>2387.783135</v>
      </c>
      <c r="AS12" s="149">
        <v>630.070973</v>
      </c>
      <c r="AT12" s="149">
        <v>481.99364</v>
      </c>
      <c r="AU12" s="149">
        <v>334.732</v>
      </c>
      <c r="AV12" s="149">
        <v>1446.796613</v>
      </c>
      <c r="AW12" s="65">
        <v>3834.579747999999</v>
      </c>
      <c r="AX12" s="63">
        <v>330.815042</v>
      </c>
      <c r="AY12" s="63">
        <v>325.5459310000001</v>
      </c>
      <c r="AZ12" s="63">
        <v>369.8299999999999</v>
      </c>
      <c r="BA12" s="63">
        <v>1026.190973</v>
      </c>
      <c r="BB12" s="63">
        <v>4860.770720999999</v>
      </c>
      <c r="BC12" s="63">
        <v>499.0255040000001</v>
      </c>
      <c r="BD12" s="63">
        <v>600.472398</v>
      </c>
      <c r="BE12" s="63">
        <v>770.426225</v>
      </c>
      <c r="BF12" s="150">
        <v>1869.924127</v>
      </c>
      <c r="BG12" s="66">
        <v>-31.29948700000023</v>
      </c>
      <c r="BH12" s="67">
        <v>-0.01646281203826883</v>
      </c>
      <c r="BI12" s="66">
        <v>6730.694847999999</v>
      </c>
      <c r="BJ12" s="70">
        <v>106.656114999998</v>
      </c>
      <c r="BK12" s="67">
        <v>0.01610137248573928</v>
      </c>
      <c r="BL12" s="65">
        <v>795.787015</v>
      </c>
      <c r="BM12" s="63">
        <v>682.615135</v>
      </c>
      <c r="BN12" s="64">
        <v>712.7908430000001</v>
      </c>
      <c r="BO12" s="149">
        <v>2191.192993</v>
      </c>
      <c r="BP12" s="65">
        <v>509.037369</v>
      </c>
      <c r="BQ12" s="63">
        <v>492.293337</v>
      </c>
      <c r="BR12" s="64">
        <v>391.260254</v>
      </c>
      <c r="BS12" s="65">
        <v>56.52825399999995</v>
      </c>
      <c r="BT12" s="69">
        <v>0.1688761576425318</v>
      </c>
      <c r="BU12" s="73">
        <v>1392.59096</v>
      </c>
      <c r="BV12" s="65">
        <v>-54.20565299999976</v>
      </c>
      <c r="BW12" s="69">
        <v>-0.03746598002299841</v>
      </c>
      <c r="BX12" s="44">
        <v>3583.783953</v>
      </c>
      <c r="BY12" s="70">
        <v>-250.7957949999991</v>
      </c>
      <c r="BZ12" s="69">
        <v>-0.06540372387112475</v>
      </c>
      <c r="CA12" s="70">
        <v>364.296402</v>
      </c>
      <c r="CB12" s="70">
        <v>33.48136</v>
      </c>
      <c r="CC12" s="69">
        <v>0.1012086989684103</v>
      </c>
      <c r="CD12" s="70">
        <v>338.0679749999999</v>
      </c>
      <c r="CE12" s="70">
        <v>12.52204399999988</v>
      </c>
      <c r="CF12" s="69">
        <v>0.03846475353427126</v>
      </c>
      <c r="CG12" s="70">
        <v>456.4930249999999</v>
      </c>
      <c r="CH12" s="70">
        <f>CG12-AZ12</f>
        <v>86.663025</v>
      </c>
      <c r="CI12" s="69">
        <f>CH12/AZ12</f>
        <v>0.2343320579725821</v>
      </c>
      <c r="CJ12" s="70">
        <v>1158.857402</v>
      </c>
      <c r="CK12" s="70">
        <f>CJ12-BA12</f>
        <v>132.6664289999999</v>
      </c>
      <c r="CL12" s="69">
        <f>CK12/BA12</f>
        <v>0.1292804482699342</v>
      </c>
      <c r="CM12" s="70">
        <v>4742.641355</v>
      </c>
      <c r="CN12" s="70">
        <f>CM12-BB12</f>
        <v>-118.1293659999992</v>
      </c>
      <c r="CO12" s="69">
        <f>CN12/BB12</f>
        <v>-0.02430259989216209</v>
      </c>
      <c r="CP12" s="70">
        <v>659.3315739999999</v>
      </c>
      <c r="CQ12" s="70">
        <f>CP12-BC12</f>
        <v>160.3060699999999</v>
      </c>
      <c r="CR12" s="69">
        <f>CQ12/BC12</f>
        <v>0.3212382307418096</v>
      </c>
      <c r="CS12" s="70">
        <v>792.97974</v>
      </c>
      <c r="CT12" s="70">
        <f>CS12-BD12</f>
        <v>192.507342</v>
      </c>
      <c r="CU12" s="69">
        <f>CT12/BD12</f>
        <v>0.3205931573893926</v>
      </c>
      <c r="CV12" s="70">
        <v>1038.950584</v>
      </c>
      <c r="CW12" s="70">
        <f>CV12-BE12</f>
        <v>268.5243590000001</v>
      </c>
      <c r="CX12" s="69">
        <f>CW12/BE12</f>
        <v>0.3485400032949295</v>
      </c>
      <c r="CY12" s="70">
        <v>2491.261898</v>
      </c>
      <c r="CZ12" s="70">
        <f>CY12-BF12</f>
        <v>621.3377709999995</v>
      </c>
      <c r="DA12" s="69">
        <f>CZ12/BF12</f>
        <v>0.3322796695483247</v>
      </c>
      <c r="DB12" s="70">
        <v>7233.903252999999</v>
      </c>
      <c r="DC12" s="70">
        <f>DB12-BI12</f>
        <v>503.2084050000003</v>
      </c>
      <c r="DD12" s="151">
        <f>DC12/BI12</f>
        <v>0.07476321781985508</v>
      </c>
    </row>
    <row r="13" ht="17" customHeight="1">
      <c r="A13" t="s" s="71">
        <v>71</v>
      </c>
      <c r="B13" s="152">
        <v>1302.014428</v>
      </c>
      <c r="C13" s="74">
        <v>181.907335</v>
      </c>
      <c r="D13" s="44">
        <v>153.024</v>
      </c>
      <c r="E13" s="73">
        <v>147.365</v>
      </c>
      <c r="F13" s="75">
        <v>482.296335</v>
      </c>
      <c r="G13" s="74">
        <v>104.206</v>
      </c>
      <c r="H13" s="44">
        <v>78.104</v>
      </c>
      <c r="I13" s="73">
        <v>62.983</v>
      </c>
      <c r="J13" s="75">
        <v>245.293</v>
      </c>
      <c r="K13" s="75">
        <v>727.589335</v>
      </c>
      <c r="L13" s="74">
        <v>68.587406</v>
      </c>
      <c r="M13" s="44">
        <v>65.487838</v>
      </c>
      <c r="N13" s="73">
        <v>74.170287</v>
      </c>
      <c r="O13" s="75">
        <v>208.245531</v>
      </c>
      <c r="P13" s="75">
        <v>935.8348659999999</v>
      </c>
      <c r="Q13" s="74">
        <v>101.072621</v>
      </c>
      <c r="R13" s="44">
        <v>139.08827</v>
      </c>
      <c r="S13" s="73">
        <v>187.806</v>
      </c>
      <c r="T13" s="75">
        <v>427.966891</v>
      </c>
      <c r="U13" s="75">
        <v>1363.801757</v>
      </c>
      <c r="V13" s="74">
        <v>201.083572</v>
      </c>
      <c r="W13" s="44">
        <v>179.688</v>
      </c>
      <c r="X13" s="73">
        <v>142.855</v>
      </c>
      <c r="Y13" s="75">
        <v>523.626572</v>
      </c>
      <c r="Z13" s="74">
        <v>104.222</v>
      </c>
      <c r="AA13" s="44">
        <v>73.937</v>
      </c>
      <c r="AB13" s="44">
        <v>62.743346</v>
      </c>
      <c r="AC13" s="73">
        <v>240.902346</v>
      </c>
      <c r="AD13" s="74">
        <v>764.528918</v>
      </c>
      <c r="AE13" s="44">
        <v>69.600493</v>
      </c>
      <c r="AF13" s="44">
        <v>73.30967800000001</v>
      </c>
      <c r="AG13" s="44">
        <v>74.96674299999999</v>
      </c>
      <c r="AH13" s="44">
        <v>217.876914</v>
      </c>
      <c r="AI13" s="44">
        <v>982.4058319999999</v>
      </c>
      <c r="AJ13" s="44">
        <v>93.384958</v>
      </c>
      <c r="AK13" s="44">
        <v>125.720465</v>
      </c>
      <c r="AL13" s="44">
        <v>180.624</v>
      </c>
      <c r="AM13" s="44">
        <v>399.729423</v>
      </c>
      <c r="AN13" s="73">
        <v>1382.135255</v>
      </c>
      <c r="AO13" s="74">
        <v>183.570777</v>
      </c>
      <c r="AP13" s="44">
        <v>154.789235</v>
      </c>
      <c r="AQ13" s="73">
        <v>138.18</v>
      </c>
      <c r="AR13" s="75">
        <v>476.540012</v>
      </c>
      <c r="AS13" s="74">
        <v>100.157645</v>
      </c>
      <c r="AT13" s="44">
        <v>81.120977</v>
      </c>
      <c r="AU13" s="44">
        <v>72.18000000000001</v>
      </c>
      <c r="AV13" s="73">
        <v>253.458622</v>
      </c>
      <c r="AW13" s="74">
        <v>729.998634</v>
      </c>
      <c r="AX13" s="44">
        <v>70.644406</v>
      </c>
      <c r="AY13" s="44">
        <v>73.321135</v>
      </c>
      <c r="AZ13" s="44">
        <v>70.06399999999999</v>
      </c>
      <c r="BA13" s="44">
        <v>214.029541</v>
      </c>
      <c r="BB13" s="44">
        <v>944.028175</v>
      </c>
      <c r="BC13" s="44">
        <v>96.615647</v>
      </c>
      <c r="BD13" s="44">
        <v>113.806275</v>
      </c>
      <c r="BE13" s="44">
        <v>160.054902</v>
      </c>
      <c r="BF13" s="153">
        <v>370.476824</v>
      </c>
      <c r="BG13" s="76">
        <v>-29.25259900000003</v>
      </c>
      <c r="BH13" s="77">
        <v>-0.07318100023875407</v>
      </c>
      <c r="BI13" s="76">
        <v>1314.504999</v>
      </c>
      <c r="BJ13" s="80">
        <v>-67.63025599999992</v>
      </c>
      <c r="BK13" s="77">
        <v>-0.04893172050661565</v>
      </c>
      <c r="BL13" s="74">
        <v>179.989045</v>
      </c>
      <c r="BM13" s="44">
        <v>153.898762</v>
      </c>
      <c r="BN13" s="73">
        <v>134.456723</v>
      </c>
      <c r="BO13" s="75">
        <v>468.34453</v>
      </c>
      <c r="BP13" s="74">
        <v>95.98389</v>
      </c>
      <c r="BQ13" s="44">
        <v>73.497675</v>
      </c>
      <c r="BR13" s="73">
        <v>68.71762699999999</v>
      </c>
      <c r="BS13" s="74">
        <v>-3.462373000000014</v>
      </c>
      <c r="BT13" s="79">
        <v>-0.0479685924078694</v>
      </c>
      <c r="BU13" s="73">
        <v>238.199192</v>
      </c>
      <c r="BV13" s="74">
        <v>-15.25943000000001</v>
      </c>
      <c r="BW13" s="79">
        <v>-0.06020481717919231</v>
      </c>
      <c r="BX13" s="44">
        <v>706.543722</v>
      </c>
      <c r="BY13" s="80">
        <v>-23.45491200000004</v>
      </c>
      <c r="BZ13" s="79">
        <v>-0.03213007656121181</v>
      </c>
      <c r="CA13" s="80">
        <v>68.344598</v>
      </c>
      <c r="CB13" s="80">
        <v>-2.299807999999999</v>
      </c>
      <c r="CC13" s="79">
        <v>-0.03255470787028768</v>
      </c>
      <c r="CD13" s="80">
        <v>59.851585</v>
      </c>
      <c r="CE13" s="80">
        <v>-13.46955</v>
      </c>
      <c r="CF13" s="79">
        <v>-0.183706239681096</v>
      </c>
      <c r="CG13" s="80">
        <v>57.985612</v>
      </c>
      <c r="CH13" s="80">
        <f>CG13-AZ13</f>
        <v>-12.07838799999999</v>
      </c>
      <c r="CI13" s="79">
        <f>CH13/AZ13</f>
        <v>-0.172390785567481</v>
      </c>
      <c r="CJ13" s="80">
        <v>186.181795</v>
      </c>
      <c r="CK13" s="80">
        <f>CJ13-BA13</f>
        <v>-27.84774599999997</v>
      </c>
      <c r="CL13" s="79">
        <f>CK13/BA13</f>
        <v>-0.1301116933199421</v>
      </c>
      <c r="CM13" s="80">
        <v>892.7255170000001</v>
      </c>
      <c r="CN13" s="80">
        <f>CM13-BB13</f>
        <v>-51.30265799999995</v>
      </c>
      <c r="CO13" s="79">
        <f>CN13/BB13</f>
        <v>-0.05434441403192224</v>
      </c>
      <c r="CP13" s="80">
        <v>87.08891800000001</v>
      </c>
      <c r="CQ13" s="80">
        <f>CP13-BC13</f>
        <v>-9.526728999999989</v>
      </c>
      <c r="CR13" s="79">
        <f>CQ13/BC13</f>
        <v>-0.09860441135378402</v>
      </c>
      <c r="CS13" s="80">
        <v>132.084325</v>
      </c>
      <c r="CT13" s="80">
        <f>CS13-BD13</f>
        <v>18.27805000000001</v>
      </c>
      <c r="CU13" s="79">
        <f>CT13/BD13</f>
        <v>0.1606066976535346</v>
      </c>
      <c r="CV13" s="80">
        <v>183.471241</v>
      </c>
      <c r="CW13" s="80">
        <f>CV13-BE13</f>
        <v>23.41633900000002</v>
      </c>
      <c r="CX13" s="79">
        <f>CW13/BE13</f>
        <v>0.1463019170759295</v>
      </c>
      <c r="CY13" s="80">
        <v>402.644484</v>
      </c>
      <c r="CZ13" s="80">
        <f>CY13-BF13</f>
        <v>32.16766000000007</v>
      </c>
      <c r="DA13" s="79">
        <f>CZ13/BF13</f>
        <v>0.08682772555834713</v>
      </c>
      <c r="DB13" s="80">
        <v>1295.370001</v>
      </c>
      <c r="DC13" s="80">
        <f>DB13-BI13</f>
        <v>-19.13499799999977</v>
      </c>
      <c r="DD13" s="154">
        <f>DC13/BI13</f>
        <v>-0.01455680884786028</v>
      </c>
    </row>
    <row r="14" ht="17" customHeight="1">
      <c r="A14" t="s" s="71">
        <v>72</v>
      </c>
      <c r="B14" s="152">
        <v>2100.62556</v>
      </c>
      <c r="C14" s="74">
        <v>288.116109</v>
      </c>
      <c r="D14" s="44">
        <v>242.393</v>
      </c>
      <c r="E14" s="73">
        <v>216.2</v>
      </c>
      <c r="F14" s="75">
        <v>746.7091089999999</v>
      </c>
      <c r="G14" s="74">
        <v>163.74</v>
      </c>
      <c r="H14" s="44">
        <v>108.951</v>
      </c>
      <c r="I14" s="73">
        <v>91.40300000000001</v>
      </c>
      <c r="J14" s="75">
        <v>364.0940000000001</v>
      </c>
      <c r="K14" s="75">
        <v>1110.803109</v>
      </c>
      <c r="L14" s="74">
        <v>104.298317</v>
      </c>
      <c r="M14" s="44">
        <v>82.057896</v>
      </c>
      <c r="N14" s="73">
        <v>114.167913</v>
      </c>
      <c r="O14" s="75">
        <v>300.524126</v>
      </c>
      <c r="P14" s="75">
        <v>1411.327235</v>
      </c>
      <c r="Q14" s="74">
        <v>182.922009</v>
      </c>
      <c r="R14" s="44">
        <v>237.818474</v>
      </c>
      <c r="S14" s="73">
        <v>283.118</v>
      </c>
      <c r="T14" s="75">
        <v>703.858483</v>
      </c>
      <c r="U14" s="75">
        <v>2115.185718</v>
      </c>
      <c r="V14" s="74">
        <v>299.170756</v>
      </c>
      <c r="W14" s="44">
        <v>263.255</v>
      </c>
      <c r="X14" s="73">
        <v>233.577</v>
      </c>
      <c r="Y14" s="75">
        <v>796.002756</v>
      </c>
      <c r="Z14" s="74">
        <v>182.362</v>
      </c>
      <c r="AA14" s="44">
        <v>148.028</v>
      </c>
      <c r="AB14" s="44">
        <v>87.76414699999999</v>
      </c>
      <c r="AC14" s="73">
        <v>418.154147</v>
      </c>
      <c r="AD14" s="74">
        <v>1214.156903</v>
      </c>
      <c r="AE14" s="44">
        <v>91.078834</v>
      </c>
      <c r="AF14" s="44">
        <v>153.698828</v>
      </c>
      <c r="AG14" s="44">
        <v>106.617371</v>
      </c>
      <c r="AH14" s="44">
        <v>351.395033</v>
      </c>
      <c r="AI14" s="44">
        <v>1565.551936</v>
      </c>
      <c r="AJ14" s="44">
        <v>174.757157</v>
      </c>
      <c r="AK14" s="44">
        <v>246.377416</v>
      </c>
      <c r="AL14" s="44">
        <v>333.371</v>
      </c>
      <c r="AM14" s="44">
        <v>754.505573</v>
      </c>
      <c r="AN14" s="73">
        <v>2320.057509</v>
      </c>
      <c r="AO14" s="74">
        <v>337.512976</v>
      </c>
      <c r="AP14" s="44">
        <v>296.086385</v>
      </c>
      <c r="AQ14" s="73">
        <v>376.05</v>
      </c>
      <c r="AR14" s="75">
        <v>1009.649361</v>
      </c>
      <c r="AS14" s="74">
        <v>249.413683</v>
      </c>
      <c r="AT14" s="44">
        <v>181.294183</v>
      </c>
      <c r="AU14" s="44">
        <v>73.602</v>
      </c>
      <c r="AV14" s="73">
        <v>504.3098659999999</v>
      </c>
      <c r="AW14" s="74">
        <v>1513.959227</v>
      </c>
      <c r="AX14" s="44">
        <v>111.379756</v>
      </c>
      <c r="AY14" s="44">
        <v>94.392499</v>
      </c>
      <c r="AZ14" s="44">
        <v>84.434</v>
      </c>
      <c r="BA14" s="44">
        <v>290.206255</v>
      </c>
      <c r="BB14" s="44">
        <v>1804.165482</v>
      </c>
      <c r="BC14" s="44">
        <v>195.698872</v>
      </c>
      <c r="BD14" s="44">
        <v>239.685262</v>
      </c>
      <c r="BE14" s="44">
        <v>298.146133</v>
      </c>
      <c r="BF14" s="153">
        <v>733.5302670000001</v>
      </c>
      <c r="BG14" s="76">
        <v>-20.97530599999993</v>
      </c>
      <c r="BH14" s="77">
        <v>-0.0278000676875052</v>
      </c>
      <c r="BI14" s="76">
        <v>2537.695749</v>
      </c>
      <c r="BJ14" s="80">
        <v>217.6382399999998</v>
      </c>
      <c r="BK14" s="77">
        <v>0.09380726087854918</v>
      </c>
      <c r="BL14" s="74">
        <v>290.561771</v>
      </c>
      <c r="BM14" s="44">
        <v>250.788827</v>
      </c>
      <c r="BN14" s="73">
        <v>295.58433</v>
      </c>
      <c r="BO14" s="75">
        <v>836.934928</v>
      </c>
      <c r="BP14" s="74">
        <v>210.550534</v>
      </c>
      <c r="BQ14" s="44">
        <v>199.274752</v>
      </c>
      <c r="BR14" s="73">
        <v>147.23051</v>
      </c>
      <c r="BS14" s="74">
        <v>73.62851000000001</v>
      </c>
      <c r="BT14" s="79">
        <v>1.00036018042988</v>
      </c>
      <c r="BU14" s="73">
        <v>557.055796</v>
      </c>
      <c r="BV14" s="74">
        <v>52.74593000000004</v>
      </c>
      <c r="BW14" s="79">
        <v>0.1045903194763198</v>
      </c>
      <c r="BX14" s="44">
        <v>1393.990724</v>
      </c>
      <c r="BY14" s="80">
        <v>-119.9685029999998</v>
      </c>
      <c r="BZ14" s="79">
        <v>-0.07924156797651978</v>
      </c>
      <c r="CA14" s="80">
        <v>108.323453</v>
      </c>
      <c r="CB14" s="80">
        <v>-3.056303</v>
      </c>
      <c r="CC14" s="79">
        <v>-0.02744038153576131</v>
      </c>
      <c r="CD14" s="80">
        <v>120.500216</v>
      </c>
      <c r="CE14" s="80">
        <v>26.10771699999999</v>
      </c>
      <c r="CF14" s="79">
        <v>0.2765867762437351</v>
      </c>
      <c r="CG14" s="80">
        <v>177.333389</v>
      </c>
      <c r="CH14" s="80">
        <f>CG14-AZ14</f>
        <v>92.89938899999999</v>
      </c>
      <c r="CI14" s="79">
        <f>CH14/AZ14</f>
        <v>1.100260428263496</v>
      </c>
      <c r="CJ14" s="80">
        <v>406.157058</v>
      </c>
      <c r="CK14" s="80">
        <f>CJ14-BA14</f>
        <v>115.950803</v>
      </c>
      <c r="CL14" s="79">
        <f>CK14/BA14</f>
        <v>0.3995461882790914</v>
      </c>
      <c r="CM14" s="80">
        <v>1800.147782</v>
      </c>
      <c r="CN14" s="80">
        <f>CM14-BB14</f>
        <v>-4.017699999999877</v>
      </c>
      <c r="CO14" s="79">
        <f>CN14/BB14</f>
        <v>-0.002226902155087278</v>
      </c>
      <c r="CP14" s="80">
        <v>257.507055</v>
      </c>
      <c r="CQ14" s="80">
        <f>CP14-BC14</f>
        <v>61.80818299999999</v>
      </c>
      <c r="CR14" s="79">
        <f>CQ14/BC14</f>
        <v>0.3158331081233825</v>
      </c>
      <c r="CS14" s="80">
        <v>323.695961</v>
      </c>
      <c r="CT14" s="80">
        <f>CS14-BD14</f>
        <v>84.01069900000002</v>
      </c>
      <c r="CU14" s="79">
        <f>CT14/BD14</f>
        <v>0.3505042333391363</v>
      </c>
      <c r="CV14" s="80">
        <v>412.379254</v>
      </c>
      <c r="CW14" s="80">
        <f>CV14-BE14</f>
        <v>114.233121</v>
      </c>
      <c r="CX14" s="79">
        <f>CW14/BE14</f>
        <v>0.3831447345989893</v>
      </c>
      <c r="CY14" s="80">
        <v>993.5822700000001</v>
      </c>
      <c r="CZ14" s="80">
        <f>CY14-BF14</f>
        <v>260.052003</v>
      </c>
      <c r="DA14" s="79">
        <f>CZ14/BF14</f>
        <v>0.354521162519392</v>
      </c>
      <c r="DB14" s="80">
        <v>2793.730052</v>
      </c>
      <c r="DC14" s="80">
        <f>DB14-BI14</f>
        <v>256.0343029999999</v>
      </c>
      <c r="DD14" s="154">
        <f>DC14/BI14</f>
        <v>0.1008924348401073</v>
      </c>
    </row>
    <row r="15" ht="17" customHeight="1">
      <c r="A15" t="s" s="71">
        <v>73</v>
      </c>
      <c r="B15" s="152">
        <v>763.743375</v>
      </c>
      <c r="C15" s="74">
        <v>115.369647</v>
      </c>
      <c r="D15" s="44">
        <v>98.985</v>
      </c>
      <c r="E15" s="73">
        <v>85.935</v>
      </c>
      <c r="F15" s="75">
        <v>300.289647</v>
      </c>
      <c r="G15" s="74">
        <v>59.597</v>
      </c>
      <c r="H15" s="44">
        <v>51.067</v>
      </c>
      <c r="I15" s="73">
        <v>33.424</v>
      </c>
      <c r="J15" s="75">
        <v>144.088</v>
      </c>
      <c r="K15" s="75">
        <v>444.377647</v>
      </c>
      <c r="L15" s="74">
        <v>35.499242</v>
      </c>
      <c r="M15" s="44">
        <v>48.226621</v>
      </c>
      <c r="N15" s="73">
        <v>32.979332</v>
      </c>
      <c r="O15" s="75">
        <v>116.705195</v>
      </c>
      <c r="P15" s="75">
        <v>561.082842</v>
      </c>
      <c r="Q15" s="74">
        <v>54.004672</v>
      </c>
      <c r="R15" s="44">
        <v>75.201813</v>
      </c>
      <c r="S15" s="73">
        <v>111.818</v>
      </c>
      <c r="T15" s="75">
        <v>241.024485</v>
      </c>
      <c r="U15" s="75">
        <v>802.1073270000001</v>
      </c>
      <c r="V15" s="74">
        <v>125.299053</v>
      </c>
      <c r="W15" s="44">
        <v>119.29</v>
      </c>
      <c r="X15" s="73">
        <v>96.666</v>
      </c>
      <c r="Y15" s="75">
        <v>341.255053</v>
      </c>
      <c r="Z15" s="74">
        <v>58.32</v>
      </c>
      <c r="AA15" s="44">
        <v>24.714</v>
      </c>
      <c r="AB15" s="44">
        <v>30.248648</v>
      </c>
      <c r="AC15" s="73">
        <v>113.282648</v>
      </c>
      <c r="AD15" s="74">
        <v>454.537701</v>
      </c>
      <c r="AE15" s="44">
        <v>7.875171</v>
      </c>
      <c r="AF15" s="44">
        <v>51.133602</v>
      </c>
      <c r="AG15" s="44">
        <v>45.112691</v>
      </c>
      <c r="AH15" s="44">
        <v>104.121464</v>
      </c>
      <c r="AI15" s="44">
        <v>558.659165</v>
      </c>
      <c r="AJ15" s="44">
        <v>53.512457</v>
      </c>
      <c r="AK15" s="44">
        <v>71.408991</v>
      </c>
      <c r="AL15" s="44">
        <v>116.324</v>
      </c>
      <c r="AM15" s="44">
        <v>241.245448</v>
      </c>
      <c r="AN15" s="73">
        <v>799.904613</v>
      </c>
      <c r="AO15" s="74">
        <v>120.792955</v>
      </c>
      <c r="AP15" s="44">
        <v>98.803168</v>
      </c>
      <c r="AQ15" s="73">
        <v>80.91200000000001</v>
      </c>
      <c r="AR15" s="75">
        <v>300.508123</v>
      </c>
      <c r="AS15" s="74">
        <v>56.994308</v>
      </c>
      <c r="AT15" s="44">
        <v>38.42094</v>
      </c>
      <c r="AU15" s="44">
        <v>29.664</v>
      </c>
      <c r="AV15" s="73">
        <v>125.079248</v>
      </c>
      <c r="AW15" s="74">
        <v>425.587371</v>
      </c>
      <c r="AX15" s="44">
        <v>33.114794</v>
      </c>
      <c r="AY15" s="44">
        <v>51.903268</v>
      </c>
      <c r="AZ15" s="44">
        <v>32.421</v>
      </c>
      <c r="BA15" s="44">
        <v>117.439062</v>
      </c>
      <c r="BB15" s="44">
        <v>543.026433</v>
      </c>
      <c r="BC15" s="44">
        <v>52.02457</v>
      </c>
      <c r="BD15" s="44">
        <v>65.79288200000001</v>
      </c>
      <c r="BE15" s="44">
        <v>105.370446</v>
      </c>
      <c r="BF15" s="153">
        <v>223.187898</v>
      </c>
      <c r="BG15" s="76">
        <v>-18.05754999999999</v>
      </c>
      <c r="BH15" s="77">
        <v>-0.07485136051147379</v>
      </c>
      <c r="BI15" s="76">
        <v>766.214331</v>
      </c>
      <c r="BJ15" s="80">
        <v>-33.69028200000002</v>
      </c>
      <c r="BK15" s="77">
        <v>-0.04211787437210346</v>
      </c>
      <c r="BL15" s="74">
        <v>119.780479</v>
      </c>
      <c r="BM15" s="44">
        <v>94.340735</v>
      </c>
      <c r="BN15" s="73">
        <v>70.4736</v>
      </c>
      <c r="BO15" s="75">
        <v>284.594814</v>
      </c>
      <c r="BP15" s="74">
        <v>49.147851</v>
      </c>
      <c r="BQ15" s="44">
        <v>26.999035</v>
      </c>
      <c r="BR15" s="73">
        <v>40.095995</v>
      </c>
      <c r="BS15" s="74">
        <v>10.431995</v>
      </c>
      <c r="BT15" s="79">
        <v>0.3516718918554477</v>
      </c>
      <c r="BU15" s="73">
        <v>116.242881</v>
      </c>
      <c r="BV15" s="74">
        <v>-8.836366999999996</v>
      </c>
      <c r="BW15" s="79">
        <v>-0.07064614747284055</v>
      </c>
      <c r="BX15" s="44">
        <v>400.8376950000001</v>
      </c>
      <c r="BY15" s="80">
        <v>-24.74967599999991</v>
      </c>
      <c r="BZ15" s="79">
        <v>-0.05815415984230395</v>
      </c>
      <c r="CA15" s="80">
        <v>17.221682</v>
      </c>
      <c r="CB15" s="80">
        <v>-15.893112</v>
      </c>
      <c r="CC15" s="79">
        <v>-0.4799399325872298</v>
      </c>
      <c r="CD15" s="80">
        <v>54.744996</v>
      </c>
      <c r="CE15" s="80">
        <v>2.841728000000003</v>
      </c>
      <c r="CF15" s="79">
        <v>0.0547504638821587</v>
      </c>
      <c r="CG15" s="80">
        <v>29.276179</v>
      </c>
      <c r="CH15" s="80">
        <f>CG15-AZ15</f>
        <v>-3.144821</v>
      </c>
      <c r="CI15" s="79">
        <f>CH15/AZ15</f>
        <v>-0.09699950649270536</v>
      </c>
      <c r="CJ15" s="80">
        <v>101.242857</v>
      </c>
      <c r="CK15" s="80">
        <f>CJ15-BA15</f>
        <v>-16.19620499999999</v>
      </c>
      <c r="CL15" s="79">
        <f>CK15/BA15</f>
        <v>-0.1379115664258285</v>
      </c>
      <c r="CM15" s="80">
        <v>502.0805520000001</v>
      </c>
      <c r="CN15" s="80">
        <f>CM15-BB15</f>
        <v>-40.94588099999993</v>
      </c>
      <c r="CO15" s="79">
        <f>CN15/BB15</f>
        <v>-0.07540310841553441</v>
      </c>
      <c r="CP15" s="80">
        <v>66.713865</v>
      </c>
      <c r="CQ15" s="80">
        <f>CP15-BC15</f>
        <v>14.689295</v>
      </c>
      <c r="CR15" s="79">
        <f>CQ15/BC15</f>
        <v>0.2823530305007808</v>
      </c>
      <c r="CS15" s="80">
        <v>81.04004300000001</v>
      </c>
      <c r="CT15" s="80">
        <f>CS15-BD15</f>
        <v>15.24716100000001</v>
      </c>
      <c r="CU15" s="79">
        <f>CT15/BD15</f>
        <v>0.231744841334052</v>
      </c>
      <c r="CV15" s="80">
        <v>135.239842</v>
      </c>
      <c r="CW15" s="80">
        <f>CV15-BE15</f>
        <v>29.86939600000001</v>
      </c>
      <c r="CX15" s="79">
        <f>CW15/BE15</f>
        <v>0.283470338542555</v>
      </c>
      <c r="CY15" s="80">
        <v>282.99375</v>
      </c>
      <c r="CZ15" s="80">
        <f>CY15-BF15</f>
        <v>59.80585200000002</v>
      </c>
      <c r="DA15" s="79">
        <f>CZ15/BF15</f>
        <v>0.2679618946005756</v>
      </c>
      <c r="DB15" s="80">
        <v>785.0743020000001</v>
      </c>
      <c r="DC15" s="80">
        <f>DB15-BI15</f>
        <v>18.85997100000009</v>
      </c>
      <c r="DD15" s="154">
        <f>DC15/BI15</f>
        <v>0.02461448479485577</v>
      </c>
    </row>
    <row r="16" ht="17" customHeight="1">
      <c r="A16" t="s" s="71">
        <v>74</v>
      </c>
      <c r="B16" s="152">
        <v>909.297723</v>
      </c>
      <c r="C16" s="74">
        <v>101.527867</v>
      </c>
      <c r="D16" s="44">
        <v>92.23399999999999</v>
      </c>
      <c r="E16" s="73">
        <v>101.22</v>
      </c>
      <c r="F16" s="75">
        <v>294.981867</v>
      </c>
      <c r="G16" s="74">
        <v>72.896</v>
      </c>
      <c r="H16" s="44">
        <v>60.737</v>
      </c>
      <c r="I16" s="73">
        <v>59.276</v>
      </c>
      <c r="J16" s="75">
        <v>192.909</v>
      </c>
      <c r="K16" s="75">
        <v>487.890867</v>
      </c>
      <c r="L16" s="74">
        <v>66.49945700000001</v>
      </c>
      <c r="M16" s="44">
        <v>41.834742</v>
      </c>
      <c r="N16" s="73">
        <v>72.10656</v>
      </c>
      <c r="O16" s="75">
        <v>180.440759</v>
      </c>
      <c r="P16" s="75">
        <v>668.3316259999999</v>
      </c>
      <c r="Q16" s="74">
        <v>106.301475</v>
      </c>
      <c r="R16" s="44">
        <v>98.67785000000001</v>
      </c>
      <c r="S16" s="73">
        <v>105.934</v>
      </c>
      <c r="T16" s="75">
        <v>310.913325</v>
      </c>
      <c r="U16" s="75">
        <v>979.2449509999999</v>
      </c>
      <c r="V16" s="74">
        <v>111.381329</v>
      </c>
      <c r="W16" s="44">
        <v>111.111</v>
      </c>
      <c r="X16" s="73">
        <v>112.533</v>
      </c>
      <c r="Y16" s="75">
        <v>335.025329</v>
      </c>
      <c r="Z16" s="74">
        <v>129.09</v>
      </c>
      <c r="AA16" s="44">
        <v>157.678</v>
      </c>
      <c r="AB16" s="44">
        <v>70.114554</v>
      </c>
      <c r="AC16" s="73">
        <v>356.882554</v>
      </c>
      <c r="AD16" s="74">
        <v>691.9078830000001</v>
      </c>
      <c r="AE16" s="44">
        <v>80.597318</v>
      </c>
      <c r="AF16" s="44">
        <v>62.547747</v>
      </c>
      <c r="AG16" s="44">
        <v>69.35562899999999</v>
      </c>
      <c r="AH16" s="44">
        <v>212.500694</v>
      </c>
      <c r="AI16" s="44">
        <v>904.408577</v>
      </c>
      <c r="AJ16" s="44">
        <v>63.991459</v>
      </c>
      <c r="AK16" s="44">
        <v>102.164702</v>
      </c>
      <c r="AL16" s="44">
        <v>108.523</v>
      </c>
      <c r="AM16" s="44">
        <v>274.679161</v>
      </c>
      <c r="AN16" s="73">
        <v>1179.087738</v>
      </c>
      <c r="AO16" s="74">
        <v>103.556658</v>
      </c>
      <c r="AP16" s="44">
        <v>94.666476</v>
      </c>
      <c r="AQ16" s="73">
        <v>114.996</v>
      </c>
      <c r="AR16" s="75">
        <v>313.219134</v>
      </c>
      <c r="AS16" s="74">
        <v>157.888701</v>
      </c>
      <c r="AT16" s="44">
        <v>121.140904</v>
      </c>
      <c r="AU16" s="44">
        <v>97.36199999999999</v>
      </c>
      <c r="AV16" s="73">
        <v>376.391605</v>
      </c>
      <c r="AW16" s="74">
        <v>689.610739</v>
      </c>
      <c r="AX16" s="44">
        <v>55.676583</v>
      </c>
      <c r="AY16" s="44">
        <v>52.901909</v>
      </c>
      <c r="AZ16" s="44">
        <v>120.588</v>
      </c>
      <c r="BA16" s="44">
        <v>229.166492</v>
      </c>
      <c r="BB16" s="44">
        <v>918.777231</v>
      </c>
      <c r="BC16" s="44">
        <v>84.59930300000001</v>
      </c>
      <c r="BD16" s="44">
        <v>106.940534</v>
      </c>
      <c r="BE16" s="44">
        <v>103.660401</v>
      </c>
      <c r="BF16" s="153">
        <v>295.200238</v>
      </c>
      <c r="BG16" s="76">
        <v>20.52107699999999</v>
      </c>
      <c r="BH16" s="77">
        <v>0.07470926052522775</v>
      </c>
      <c r="BI16" s="76">
        <v>1213.977469</v>
      </c>
      <c r="BJ16" s="80">
        <v>34.88973099999976</v>
      </c>
      <c r="BK16" s="77">
        <v>0.02959044511749442</v>
      </c>
      <c r="BL16" s="74">
        <v>102.6193</v>
      </c>
      <c r="BM16" s="44">
        <v>93.790336</v>
      </c>
      <c r="BN16" s="73">
        <v>131.141547</v>
      </c>
      <c r="BO16" s="75">
        <v>327.551183</v>
      </c>
      <c r="BP16" s="74">
        <v>99.019662</v>
      </c>
      <c r="BQ16" s="44">
        <v>128.501818</v>
      </c>
      <c r="BR16" s="73">
        <v>71.913898</v>
      </c>
      <c r="BS16" s="74">
        <v>-25.44810199999999</v>
      </c>
      <c r="BT16" s="79">
        <v>-0.261376122101025</v>
      </c>
      <c r="BU16" s="73">
        <v>299.435378</v>
      </c>
      <c r="BV16" s="74">
        <v>-76.95622700000001</v>
      </c>
      <c r="BW16" s="79">
        <v>-0.2044578730707876</v>
      </c>
      <c r="BX16" s="44">
        <v>626.9865609999999</v>
      </c>
      <c r="BY16" s="80">
        <v>-62.62417800000003</v>
      </c>
      <c r="BZ16" s="79">
        <v>-0.09081090890610395</v>
      </c>
      <c r="CA16" s="80">
        <v>73.185227</v>
      </c>
      <c r="CB16" s="80">
        <v>17.508644</v>
      </c>
      <c r="CC16" s="79">
        <v>0.3144705198593096</v>
      </c>
      <c r="CD16" s="80">
        <v>56.59162</v>
      </c>
      <c r="CE16" s="80">
        <v>3.689710999999996</v>
      </c>
      <c r="CF16" s="79">
        <v>0.06974627323940229</v>
      </c>
      <c r="CG16" s="80">
        <v>127.853329</v>
      </c>
      <c r="CH16" s="80">
        <f>CG16-AZ16</f>
        <v>7.265329000000008</v>
      </c>
      <c r="CI16" s="79">
        <f>CH16/AZ16</f>
        <v>0.06024918731548752</v>
      </c>
      <c r="CJ16" s="80">
        <v>257.630176</v>
      </c>
      <c r="CK16" s="80">
        <f>CJ16-BA16</f>
        <v>28.463684</v>
      </c>
      <c r="CL16" s="79">
        <f>CK16/BA16</f>
        <v>0.1242052612124464</v>
      </c>
      <c r="CM16" s="80">
        <v>884.6167369999999</v>
      </c>
      <c r="CN16" s="80">
        <f>CM16-BB16</f>
        <v>-34.16049400000009</v>
      </c>
      <c r="CO16" s="79">
        <f>CN16/BB16</f>
        <v>-0.03718038807167619</v>
      </c>
      <c r="CP16" s="80">
        <v>162.252084</v>
      </c>
      <c r="CQ16" s="80">
        <f>CP16-BC16</f>
        <v>77.65278099999999</v>
      </c>
      <c r="CR16" s="79">
        <f>CQ16/BC16</f>
        <v>0.9178891343821117</v>
      </c>
      <c r="CS16" s="80">
        <v>138.221475</v>
      </c>
      <c r="CT16" s="80">
        <f>CS16-BD16</f>
        <v>31.280941</v>
      </c>
      <c r="CU16" s="79">
        <f>CT16/BD16</f>
        <v>0.2925078062542684</v>
      </c>
      <c r="CV16" s="80">
        <v>139.979924</v>
      </c>
      <c r="CW16" s="80">
        <f>CV16-BE16</f>
        <v>36.31952300000002</v>
      </c>
      <c r="CX16" s="79">
        <f>CW16/BE16</f>
        <v>0.350370273022579</v>
      </c>
      <c r="CY16" s="80">
        <v>440.453483</v>
      </c>
      <c r="CZ16" s="80">
        <f>CY16-BF16</f>
        <v>145.253245</v>
      </c>
      <c r="DA16" s="79">
        <f>CZ16/BF16</f>
        <v>0.4920498912334887</v>
      </c>
      <c r="DB16" s="80">
        <v>1325.07022</v>
      </c>
      <c r="DC16" s="80">
        <f>DB16-BI16</f>
        <v>111.0927510000001</v>
      </c>
      <c r="DD16" s="154">
        <f>DC16/BI16</f>
        <v>0.09151137795951973</v>
      </c>
    </row>
    <row r="17" ht="17" customHeight="1">
      <c r="A17" t="s" s="71">
        <v>75</v>
      </c>
      <c r="B17" s="152">
        <v>420.591832</v>
      </c>
      <c r="C17" s="74">
        <v>59.695089</v>
      </c>
      <c r="D17" s="44">
        <v>46.368</v>
      </c>
      <c r="E17" s="73">
        <v>37.014</v>
      </c>
      <c r="F17" s="75">
        <v>143.077089</v>
      </c>
      <c r="G17" s="74">
        <v>27.778</v>
      </c>
      <c r="H17" s="44">
        <v>38.721</v>
      </c>
      <c r="I17" s="73">
        <v>20.631</v>
      </c>
      <c r="J17" s="75">
        <v>87.13</v>
      </c>
      <c r="K17" s="75">
        <v>230.207089</v>
      </c>
      <c r="L17" s="74">
        <v>27.294277</v>
      </c>
      <c r="M17" s="44">
        <v>32.450638</v>
      </c>
      <c r="N17" s="73">
        <v>32.462841</v>
      </c>
      <c r="O17" s="75">
        <v>92.20775599999999</v>
      </c>
      <c r="P17" s="75">
        <v>322.414845</v>
      </c>
      <c r="Q17" s="74">
        <v>31.846228</v>
      </c>
      <c r="R17" s="44">
        <v>37.176332</v>
      </c>
      <c r="S17" s="73">
        <v>79.09</v>
      </c>
      <c r="T17" s="75">
        <v>148.11256</v>
      </c>
      <c r="U17" s="75">
        <v>470.527405</v>
      </c>
      <c r="V17" s="74">
        <v>102.870221</v>
      </c>
      <c r="W17" s="44">
        <v>82.732</v>
      </c>
      <c r="X17" s="73">
        <v>54.496</v>
      </c>
      <c r="Y17" s="75">
        <v>240.098221</v>
      </c>
      <c r="Z17" s="74">
        <v>33</v>
      </c>
      <c r="AA17" s="44">
        <v>33.343</v>
      </c>
      <c r="AB17" s="44">
        <v>32.45724</v>
      </c>
      <c r="AC17" s="73">
        <v>98.80024</v>
      </c>
      <c r="AD17" s="74">
        <v>338.898461</v>
      </c>
      <c r="AE17" s="44">
        <v>53.841814</v>
      </c>
      <c r="AF17" s="44">
        <v>27.065197</v>
      </c>
      <c r="AG17" s="44">
        <v>24.179379</v>
      </c>
      <c r="AH17" s="44">
        <v>105.08639</v>
      </c>
      <c r="AI17" s="44">
        <v>443.984851</v>
      </c>
      <c r="AJ17" s="44">
        <v>30.757137</v>
      </c>
      <c r="AK17" s="44">
        <v>36.907987</v>
      </c>
      <c r="AL17" s="44">
        <v>61.501</v>
      </c>
      <c r="AM17" s="44">
        <v>129.166124</v>
      </c>
      <c r="AN17" s="73">
        <v>573.150975</v>
      </c>
      <c r="AO17" s="74">
        <v>63.81920600000001</v>
      </c>
      <c r="AP17" s="44">
        <v>57.851725</v>
      </c>
      <c r="AQ17" s="73">
        <v>52.599</v>
      </c>
      <c r="AR17" s="75">
        <v>174.269931</v>
      </c>
      <c r="AS17" s="74">
        <v>36.334422</v>
      </c>
      <c r="AT17" s="44">
        <v>30.955399</v>
      </c>
      <c r="AU17" s="44">
        <v>33.158</v>
      </c>
      <c r="AV17" s="73">
        <v>100.447821</v>
      </c>
      <c r="AW17" s="74">
        <v>274.717752</v>
      </c>
      <c r="AX17" s="44">
        <v>29.459005</v>
      </c>
      <c r="AY17" s="44">
        <v>33.513526</v>
      </c>
      <c r="AZ17" s="44">
        <v>35.714</v>
      </c>
      <c r="BA17" s="44">
        <v>98.686531</v>
      </c>
      <c r="BB17" s="44">
        <v>373.404283</v>
      </c>
      <c r="BC17" s="44">
        <v>38.746791</v>
      </c>
      <c r="BD17" s="44">
        <v>38.805852</v>
      </c>
      <c r="BE17" s="44">
        <v>63.998699</v>
      </c>
      <c r="BF17" s="153">
        <v>141.551342</v>
      </c>
      <c r="BG17" s="76">
        <v>12.38521800000001</v>
      </c>
      <c r="BH17" s="77">
        <v>0.09588596155443985</v>
      </c>
      <c r="BI17" s="76">
        <v>514.9556250000001</v>
      </c>
      <c r="BJ17" s="80">
        <v>-58.19534999999996</v>
      </c>
      <c r="BK17" s="77">
        <v>-0.1015358126190049</v>
      </c>
      <c r="BL17" s="74">
        <v>62.380407</v>
      </c>
      <c r="BM17" s="44">
        <v>54.030255</v>
      </c>
      <c r="BN17" s="73">
        <v>45.996293</v>
      </c>
      <c r="BO17" s="75">
        <v>162.406955</v>
      </c>
      <c r="BP17" s="74">
        <v>23.94402</v>
      </c>
      <c r="BQ17" s="44">
        <v>27.536874</v>
      </c>
      <c r="BR17" s="73">
        <v>31.683717</v>
      </c>
      <c r="BS17" s="74">
        <v>-1.474283</v>
      </c>
      <c r="BT17" s="79">
        <v>-0.04446236202424753</v>
      </c>
      <c r="BU17" s="73">
        <v>83.16461100000001</v>
      </c>
      <c r="BV17" s="74">
        <v>-17.28321</v>
      </c>
      <c r="BW17" s="79">
        <v>-0.1720615721469956</v>
      </c>
      <c r="BX17" s="44">
        <v>245.571566</v>
      </c>
      <c r="BY17" s="80">
        <v>-29.146186</v>
      </c>
      <c r="BZ17" s="79">
        <v>-0.1060950222102866</v>
      </c>
      <c r="CA17" s="80">
        <v>55.46404</v>
      </c>
      <c r="CB17" s="80">
        <v>26.005035</v>
      </c>
      <c r="CC17" s="79">
        <v>0.8827533380709903</v>
      </c>
      <c r="CD17" s="80">
        <v>25.395373</v>
      </c>
      <c r="CE17" s="80">
        <v>-8.118153</v>
      </c>
      <c r="CF17" s="79">
        <v>-0.2422351202317536</v>
      </c>
      <c r="CG17" s="80">
        <v>29.175326</v>
      </c>
      <c r="CH17" s="80">
        <f>CG17-AZ17</f>
        <v>-6.538673999999997</v>
      </c>
      <c r="CI17" s="79">
        <f>CH17/AZ17</f>
        <v>-0.1830843366746933</v>
      </c>
      <c r="CJ17" s="80">
        <v>110.034739</v>
      </c>
      <c r="CK17" s="80">
        <f>CJ17-BA17</f>
        <v>11.348208</v>
      </c>
      <c r="CL17" s="79">
        <f>CK17/BA17</f>
        <v>0.1149924704517175</v>
      </c>
      <c r="CM17" s="80">
        <v>355.606305</v>
      </c>
      <c r="CN17" s="80">
        <f>CM17-BB17</f>
        <v>-17.797978</v>
      </c>
      <c r="CO17" s="79">
        <f>CN17/BB17</f>
        <v>-0.04766409709339087</v>
      </c>
      <c r="CP17" s="80">
        <v>48.792784</v>
      </c>
      <c r="CQ17" s="80">
        <f>CP17-BC17</f>
        <v>10.045993</v>
      </c>
      <c r="CR17" s="79">
        <f>CQ17/BC17</f>
        <v>0.2592729033999227</v>
      </c>
      <c r="CS17" s="80">
        <v>80.330991</v>
      </c>
      <c r="CT17" s="80">
        <f>CS17-BD17</f>
        <v>41.525139</v>
      </c>
      <c r="CU17" s="79">
        <f>CT17/BD17</f>
        <v>1.070074147579597</v>
      </c>
      <c r="CV17" s="80">
        <v>128.431022</v>
      </c>
      <c r="CW17" s="80">
        <f>CV17-BE17</f>
        <v>64.43232299999998</v>
      </c>
      <c r="CX17" s="79">
        <f>CW17/BE17</f>
        <v>1.006775512733469</v>
      </c>
      <c r="CY17" s="80">
        <v>257.554797</v>
      </c>
      <c r="CZ17" s="80">
        <f>CY17-BF17</f>
        <v>116.0034549999999</v>
      </c>
      <c r="DA17" s="79">
        <f>CZ17/BF17</f>
        <v>0.8195150491755843</v>
      </c>
      <c r="DB17" s="80">
        <v>613.161102</v>
      </c>
      <c r="DC17" s="80">
        <f>DB17-BI17</f>
        <v>98.20547699999997</v>
      </c>
      <c r="DD17" s="154">
        <f>DC17/BI17</f>
        <v>0.1907066788521826</v>
      </c>
    </row>
    <row r="18" ht="17" customHeight="1">
      <c r="A18" t="s" s="71">
        <v>76</v>
      </c>
      <c r="B18" s="152">
        <v>142.463552</v>
      </c>
      <c r="C18" s="74">
        <v>17.178141</v>
      </c>
      <c r="D18" s="44">
        <v>15.458</v>
      </c>
      <c r="E18" s="73">
        <v>15.591</v>
      </c>
      <c r="F18" s="75">
        <v>48.227141</v>
      </c>
      <c r="G18" s="74">
        <v>11.516</v>
      </c>
      <c r="H18" s="44">
        <v>10.738</v>
      </c>
      <c r="I18" s="73">
        <v>17.491</v>
      </c>
      <c r="J18" s="75">
        <v>39.745</v>
      </c>
      <c r="K18" s="75">
        <v>87.97214099999999</v>
      </c>
      <c r="L18" s="74">
        <v>6.7425</v>
      </c>
      <c r="M18" s="44">
        <v>0.113122</v>
      </c>
      <c r="N18" s="73">
        <v>6.403486</v>
      </c>
      <c r="O18" s="75">
        <v>13.259108</v>
      </c>
      <c r="P18" s="75">
        <v>101.231249</v>
      </c>
      <c r="Q18" s="74">
        <v>15.657696</v>
      </c>
      <c r="R18" s="44">
        <v>20.833075</v>
      </c>
      <c r="S18" s="73">
        <v>17.083</v>
      </c>
      <c r="T18" s="75">
        <v>53.573771</v>
      </c>
      <c r="U18" s="75">
        <v>154.80502</v>
      </c>
      <c r="V18" s="74">
        <v>16.979893</v>
      </c>
      <c r="W18" s="44">
        <v>15.929</v>
      </c>
      <c r="X18" s="73">
        <v>15.263</v>
      </c>
      <c r="Y18" s="75">
        <v>48.171893</v>
      </c>
      <c r="Z18" s="74">
        <v>13.007</v>
      </c>
      <c r="AA18" s="44">
        <v>6.946</v>
      </c>
      <c r="AB18" s="44">
        <v>12.640291</v>
      </c>
      <c r="AC18" s="73">
        <v>32.593291</v>
      </c>
      <c r="AD18" s="74">
        <v>80.765184</v>
      </c>
      <c r="AE18" s="44">
        <v>15.519386</v>
      </c>
      <c r="AF18" s="44">
        <v>6.582559</v>
      </c>
      <c r="AG18" s="44">
        <v>9.391662999999999</v>
      </c>
      <c r="AH18" s="44">
        <v>31.493608</v>
      </c>
      <c r="AI18" s="44">
        <v>112.258792</v>
      </c>
      <c r="AJ18" s="44">
        <v>12.770513</v>
      </c>
      <c r="AK18" s="44">
        <v>13.487932</v>
      </c>
      <c r="AL18" s="44">
        <v>16.686</v>
      </c>
      <c r="AM18" s="44">
        <v>42.944445</v>
      </c>
      <c r="AN18" s="73">
        <v>155.203237</v>
      </c>
      <c r="AO18" s="74">
        <v>17.154711</v>
      </c>
      <c r="AP18" s="44">
        <v>15.44993</v>
      </c>
      <c r="AQ18" s="73">
        <v>16.802</v>
      </c>
      <c r="AR18" s="75">
        <v>49.406641</v>
      </c>
      <c r="AS18" s="74">
        <v>10.890632</v>
      </c>
      <c r="AT18" s="44">
        <v>12.333162</v>
      </c>
      <c r="AU18" s="44">
        <v>13.427</v>
      </c>
      <c r="AV18" s="73">
        <v>36.650794</v>
      </c>
      <c r="AW18" s="74">
        <v>86.057435</v>
      </c>
      <c r="AX18" s="44">
        <v>15.527197</v>
      </c>
      <c r="AY18" s="44">
        <v>3.030894</v>
      </c>
      <c r="AZ18" s="44">
        <v>8.74</v>
      </c>
      <c r="BA18" s="44">
        <v>27.298091</v>
      </c>
      <c r="BB18" s="44">
        <v>113.355526</v>
      </c>
      <c r="BC18" s="44">
        <v>11.492301</v>
      </c>
      <c r="BD18" s="44">
        <v>14.796224</v>
      </c>
      <c r="BE18" s="44">
        <v>16.852086</v>
      </c>
      <c r="BF18" s="153">
        <v>43.140611</v>
      </c>
      <c r="BG18" s="76">
        <v>0.1961659999999981</v>
      </c>
      <c r="BH18" s="77">
        <v>0.004567901622666071</v>
      </c>
      <c r="BI18" s="76">
        <v>156.496137</v>
      </c>
      <c r="BJ18" s="80">
        <v>1.292900000000003</v>
      </c>
      <c r="BK18" s="77">
        <v>0.00833036749098226</v>
      </c>
      <c r="BL18" s="74">
        <v>16.743693</v>
      </c>
      <c r="BM18" s="44">
        <v>15.016942</v>
      </c>
      <c r="BN18" s="73">
        <v>13.912782</v>
      </c>
      <c r="BO18" s="75">
        <v>45.673417</v>
      </c>
      <c r="BP18" s="74">
        <v>11.441733</v>
      </c>
      <c r="BQ18" s="44">
        <v>16.529653</v>
      </c>
      <c r="BR18" s="73">
        <v>13.383496</v>
      </c>
      <c r="BS18" s="74">
        <v>-0.04350400000000043</v>
      </c>
      <c r="BT18" s="79">
        <v>-0.00324003872793628</v>
      </c>
      <c r="BU18" s="73">
        <v>41.354882</v>
      </c>
      <c r="BV18" s="74">
        <v>4.704087999999999</v>
      </c>
      <c r="BW18" s="79">
        <v>0.1283488701499891</v>
      </c>
      <c r="BX18" s="44">
        <v>87.028299</v>
      </c>
      <c r="BY18" s="80">
        <v>0.9708640000000059</v>
      </c>
      <c r="BZ18" s="79">
        <v>0.01128158188772424</v>
      </c>
      <c r="CA18" s="80">
        <v>22.869309</v>
      </c>
      <c r="CB18" s="80">
        <v>7.342112000000002</v>
      </c>
      <c r="CC18" s="79">
        <v>0.4728549525068821</v>
      </c>
      <c r="CD18" s="80">
        <v>2.422869</v>
      </c>
      <c r="CE18" s="80">
        <v>-0.608025</v>
      </c>
      <c r="CF18" s="79">
        <v>-0.2006091272080119</v>
      </c>
      <c r="CG18" s="80">
        <v>16.079213</v>
      </c>
      <c r="CH18" s="80">
        <f>CG18-AZ18</f>
        <v>7.339212999999999</v>
      </c>
      <c r="CI18" s="79">
        <f>CH18/AZ18</f>
        <v>0.8397268878718535</v>
      </c>
      <c r="CJ18" s="80">
        <v>41.371391</v>
      </c>
      <c r="CK18" s="80">
        <f>CJ18-BA18</f>
        <v>14.0733</v>
      </c>
      <c r="CL18" s="79">
        <f>CK18/BA18</f>
        <v>0.5155415446450085</v>
      </c>
      <c r="CM18" s="80">
        <v>128.39969</v>
      </c>
      <c r="CN18" s="80">
        <f>CM18-BB18</f>
        <v>15.04416400000002</v>
      </c>
      <c r="CO18" s="79">
        <f>CN18/BB18</f>
        <v>0.1327166352701678</v>
      </c>
      <c r="CP18" s="80">
        <v>16.624208</v>
      </c>
      <c r="CQ18" s="80">
        <f>CP18-BC18</f>
        <v>5.131907</v>
      </c>
      <c r="CR18" s="79">
        <f>CQ18/BC18</f>
        <v>0.4465517392905042</v>
      </c>
      <c r="CS18" s="80">
        <v>16.069466</v>
      </c>
      <c r="CT18" s="80">
        <f>CS18-BD18</f>
        <v>1.273242000000002</v>
      </c>
      <c r="CU18" s="79">
        <f>CT18/BD18</f>
        <v>0.08605181970751467</v>
      </c>
      <c r="CV18" s="80">
        <v>16.850177</v>
      </c>
      <c r="CW18" s="80">
        <f>CV18-BE18</f>
        <v>-0.001909000000001271</v>
      </c>
      <c r="CX18" s="79">
        <f>CW18/BE18</f>
        <v>-0.0001132797447153587</v>
      </c>
      <c r="CY18" s="80">
        <v>49.543851</v>
      </c>
      <c r="CZ18" s="80">
        <f>CY18-BF18</f>
        <v>6.403240000000004</v>
      </c>
      <c r="DA18" s="79">
        <f>CZ18/BF18</f>
        <v>0.1484271977510936</v>
      </c>
      <c r="DB18" s="80">
        <v>177.943541</v>
      </c>
      <c r="DC18" s="80">
        <f>DB18-BI18</f>
        <v>21.44740400000003</v>
      </c>
      <c r="DD18" s="154">
        <f>DC18/BI18</f>
        <v>0.1370474978561294</v>
      </c>
    </row>
    <row r="19" ht="17" customHeight="1">
      <c r="A19" t="s" s="71">
        <v>77</v>
      </c>
      <c r="B19" s="152">
        <v>207.155493</v>
      </c>
      <c r="C19" s="74">
        <v>20.710097</v>
      </c>
      <c r="D19" s="44">
        <v>18.608</v>
      </c>
      <c r="E19" s="73">
        <v>19.406</v>
      </c>
      <c r="F19" s="75">
        <v>58.724097</v>
      </c>
      <c r="G19" s="74">
        <v>17.532</v>
      </c>
      <c r="H19" s="44">
        <v>16.735</v>
      </c>
      <c r="I19" s="73">
        <v>14.5</v>
      </c>
      <c r="J19" s="75">
        <v>48.767</v>
      </c>
      <c r="K19" s="75">
        <v>107.491097</v>
      </c>
      <c r="L19" s="74">
        <v>12.819225</v>
      </c>
      <c r="M19" s="44">
        <v>13.321112</v>
      </c>
      <c r="N19" s="73">
        <v>15.868518</v>
      </c>
      <c r="O19" s="75">
        <v>42.008855</v>
      </c>
      <c r="P19" s="75">
        <v>149.499952</v>
      </c>
      <c r="Q19" s="74">
        <v>17.522033</v>
      </c>
      <c r="R19" s="44">
        <v>19.375062</v>
      </c>
      <c r="S19" s="73">
        <v>22.295</v>
      </c>
      <c r="T19" s="75">
        <v>59.192095</v>
      </c>
      <c r="U19" s="75">
        <v>208.692047</v>
      </c>
      <c r="V19" s="74">
        <v>21.862</v>
      </c>
      <c r="W19" s="44">
        <v>20.606</v>
      </c>
      <c r="X19" s="73">
        <v>20.8</v>
      </c>
      <c r="Y19" s="75">
        <v>63.268</v>
      </c>
      <c r="Z19" s="74">
        <v>18.024</v>
      </c>
      <c r="AA19" s="44">
        <v>15.321</v>
      </c>
      <c r="AB19" s="44">
        <v>13.879576</v>
      </c>
      <c r="AC19" s="73">
        <v>47.224576</v>
      </c>
      <c r="AD19" s="74">
        <v>110.492576</v>
      </c>
      <c r="AE19" s="44">
        <v>14.572027</v>
      </c>
      <c r="AF19" s="44">
        <v>14.464598</v>
      </c>
      <c r="AG19" s="44">
        <v>16.016765</v>
      </c>
      <c r="AH19" s="44">
        <v>45.05339</v>
      </c>
      <c r="AI19" s="44">
        <v>155.545966</v>
      </c>
      <c r="AJ19" s="44">
        <v>17.760862</v>
      </c>
      <c r="AK19" s="44">
        <v>19.470578</v>
      </c>
      <c r="AL19" s="44">
        <v>21.722</v>
      </c>
      <c r="AM19" s="44">
        <v>58.95344</v>
      </c>
      <c r="AN19" s="73">
        <v>214.499406</v>
      </c>
      <c r="AO19" s="74">
        <v>22.496627</v>
      </c>
      <c r="AP19" s="44">
        <v>20.132306</v>
      </c>
      <c r="AQ19" s="73">
        <v>21.561</v>
      </c>
      <c r="AR19" s="75">
        <v>64.189933</v>
      </c>
      <c r="AS19" s="74">
        <v>18.391582</v>
      </c>
      <c r="AT19" s="44">
        <v>16.728075</v>
      </c>
      <c r="AU19" s="44">
        <v>15.339</v>
      </c>
      <c r="AV19" s="73">
        <v>50.458657</v>
      </c>
      <c r="AW19" s="74">
        <v>114.64859</v>
      </c>
      <c r="AX19" s="44">
        <v>15.013301</v>
      </c>
      <c r="AY19" s="44">
        <v>16.4827</v>
      </c>
      <c r="AZ19" s="44">
        <v>17.869</v>
      </c>
      <c r="BA19" s="44">
        <v>49.365001</v>
      </c>
      <c r="BB19" s="44">
        <v>164.013591</v>
      </c>
      <c r="BC19" s="44">
        <v>19.84802</v>
      </c>
      <c r="BD19" s="44">
        <v>20.645369</v>
      </c>
      <c r="BE19" s="44">
        <v>22.343558</v>
      </c>
      <c r="BF19" s="153">
        <v>62.836947</v>
      </c>
      <c r="BG19" s="76">
        <v>3.883507000000002</v>
      </c>
      <c r="BH19" s="77">
        <v>0.06587413728528824</v>
      </c>
      <c r="BI19" s="76">
        <v>226.850538</v>
      </c>
      <c r="BJ19" s="80">
        <v>12.35113200000001</v>
      </c>
      <c r="BK19" s="77">
        <v>0.05758119442065035</v>
      </c>
      <c r="BL19" s="74">
        <v>23.71232</v>
      </c>
      <c r="BM19" s="44">
        <v>20.749278</v>
      </c>
      <c r="BN19" s="73">
        <v>21.225568</v>
      </c>
      <c r="BO19" s="75">
        <v>65.68716599999999</v>
      </c>
      <c r="BP19" s="74">
        <v>18.949679</v>
      </c>
      <c r="BQ19" s="44">
        <v>19.95353</v>
      </c>
      <c r="BR19" s="73">
        <v>18.235011</v>
      </c>
      <c r="BS19" s="74">
        <v>2.896011</v>
      </c>
      <c r="BT19" s="79">
        <v>0.1888005085077254</v>
      </c>
      <c r="BU19" s="73">
        <v>57.13822</v>
      </c>
      <c r="BV19" s="74">
        <v>6.679563000000002</v>
      </c>
      <c r="BW19" s="79">
        <v>0.1323769477257391</v>
      </c>
      <c r="BX19" s="44">
        <v>122.825386</v>
      </c>
      <c r="BY19" s="80">
        <v>8.176795999999996</v>
      </c>
      <c r="BZ19" s="79">
        <v>0.07132051078866296</v>
      </c>
      <c r="CA19" s="80">
        <v>18.888093</v>
      </c>
      <c r="CB19" s="80">
        <v>3.874792000000001</v>
      </c>
      <c r="CC19" s="79">
        <v>0.2580906091205393</v>
      </c>
      <c r="CD19" s="80">
        <v>18.561316</v>
      </c>
      <c r="CE19" s="80">
        <v>2.078616</v>
      </c>
      <c r="CF19" s="79">
        <v>0.1261089505966862</v>
      </c>
      <c r="CG19" s="80">
        <v>18.789977</v>
      </c>
      <c r="CH19" s="80">
        <f>CG19-AZ19</f>
        <v>0.9209770000000006</v>
      </c>
      <c r="CI19" s="79">
        <f>CH19/AZ19</f>
        <v>0.05154048911522752</v>
      </c>
      <c r="CJ19" s="80">
        <v>56.239386</v>
      </c>
      <c r="CK19" s="80">
        <f>CJ19-BA19</f>
        <v>6.874384999999997</v>
      </c>
      <c r="CL19" s="79">
        <f>CK19/BA19</f>
        <v>0.139256251610326</v>
      </c>
      <c r="CM19" s="80">
        <v>179.064772</v>
      </c>
      <c r="CN19" s="80">
        <f>CM19-BB19</f>
        <v>15.05118100000001</v>
      </c>
      <c r="CO19" s="79">
        <f>CN19/BB19</f>
        <v>0.09176788891842515</v>
      </c>
      <c r="CP19" s="80">
        <v>20.35266</v>
      </c>
      <c r="CQ19" s="80">
        <f>CP19-BC19</f>
        <v>0.5046399999999984</v>
      </c>
      <c r="CR19" s="79">
        <f>CQ19/BC19</f>
        <v>0.02542520614146894</v>
      </c>
      <c r="CS19" s="80">
        <v>21.537479</v>
      </c>
      <c r="CT19" s="80">
        <f>CS19-BD19</f>
        <v>0.8921099999999988</v>
      </c>
      <c r="CU19" s="79">
        <f>CT19/BD19</f>
        <v>0.04321114338038709</v>
      </c>
      <c r="CV19" s="80">
        <v>22.599124</v>
      </c>
      <c r="CW19" s="80">
        <f>CV19-BE19</f>
        <v>0.2555659999999982</v>
      </c>
      <c r="CX19" s="79">
        <f>CW19/BE19</f>
        <v>0.01143801716808031</v>
      </c>
      <c r="CY19" s="80">
        <v>64.48926299999999</v>
      </c>
      <c r="CZ19" s="80">
        <f>CY19-BF19</f>
        <v>1.652315999999992</v>
      </c>
      <c r="DA19" s="79">
        <f>CZ19/BF19</f>
        <v>0.02629529407276887</v>
      </c>
      <c r="DB19" s="80">
        <v>243.554035</v>
      </c>
      <c r="DC19" s="80">
        <f>DB19-BI19</f>
        <v>16.703497</v>
      </c>
      <c r="DD19" s="154">
        <f>DC19/BI19</f>
        <v>0.07363216833102683</v>
      </c>
    </row>
    <row r="20" ht="17" customHeight="1">
      <c r="A20" t="s" s="61">
        <v>78</v>
      </c>
      <c r="B20" s="148">
        <v>8075.045453000001</v>
      </c>
      <c r="C20" s="65">
        <v>862.6166919999999</v>
      </c>
      <c r="D20" s="63">
        <v>747.311</v>
      </c>
      <c r="E20" s="64">
        <v>869.588</v>
      </c>
      <c r="F20" s="149">
        <v>2479.515692</v>
      </c>
      <c r="G20" s="65">
        <v>704.515</v>
      </c>
      <c r="H20" s="63">
        <v>719.4990000000001</v>
      </c>
      <c r="I20" s="64">
        <v>575.808</v>
      </c>
      <c r="J20" s="149">
        <v>1999.822</v>
      </c>
      <c r="K20" s="149">
        <v>4479.337692</v>
      </c>
      <c r="L20" s="65">
        <v>583.7383739999999</v>
      </c>
      <c r="M20" s="63">
        <v>623.838742</v>
      </c>
      <c r="N20" s="64">
        <v>598.0440409999999</v>
      </c>
      <c r="O20" s="149">
        <v>1805.621157</v>
      </c>
      <c r="P20" s="149">
        <v>6284.958849000001</v>
      </c>
      <c r="Q20" s="65">
        <v>729.400458</v>
      </c>
      <c r="R20" s="63">
        <v>788.7529189999999</v>
      </c>
      <c r="S20" s="64">
        <v>992.8129999999999</v>
      </c>
      <c r="T20" s="149">
        <v>2510.966377</v>
      </c>
      <c r="U20" s="149">
        <v>8795.925225999999</v>
      </c>
      <c r="V20" s="65">
        <v>1031.990653</v>
      </c>
      <c r="W20" s="63">
        <v>910.5550000000001</v>
      </c>
      <c r="X20" s="64">
        <v>893.768</v>
      </c>
      <c r="Y20" s="149">
        <v>2836.313653</v>
      </c>
      <c r="Z20" s="149">
        <v>839.3059999999999</v>
      </c>
      <c r="AA20" s="149">
        <v>664.18493</v>
      </c>
      <c r="AB20" s="149">
        <v>661.2826219999998</v>
      </c>
      <c r="AC20" s="75">
        <v>2164.773552</v>
      </c>
      <c r="AD20" s="74">
        <v>5001.087205</v>
      </c>
      <c r="AE20" s="63">
        <v>684.904584</v>
      </c>
      <c r="AF20" s="63">
        <v>633.1172779999999</v>
      </c>
      <c r="AG20" s="63">
        <v>558.261255</v>
      </c>
      <c r="AH20" s="63">
        <v>1876.283117</v>
      </c>
      <c r="AI20" s="63">
        <v>6877.370322</v>
      </c>
      <c r="AJ20" s="63">
        <v>599.9572889999999</v>
      </c>
      <c r="AK20" s="63">
        <v>734.1250640000001</v>
      </c>
      <c r="AL20" s="63">
        <v>929.9959999999999</v>
      </c>
      <c r="AM20" s="63">
        <v>2264.078353</v>
      </c>
      <c r="AN20" s="64">
        <v>9141.448675</v>
      </c>
      <c r="AO20" s="65">
        <v>897.5298320000001</v>
      </c>
      <c r="AP20" s="63">
        <v>766.3932729999999</v>
      </c>
      <c r="AQ20" s="64">
        <v>821.0359999999999</v>
      </c>
      <c r="AR20" s="149">
        <v>2484.959105</v>
      </c>
      <c r="AS20" s="149">
        <v>779.7065019999999</v>
      </c>
      <c r="AT20" s="149">
        <v>648.211689</v>
      </c>
      <c r="AU20" s="149">
        <v>557.385</v>
      </c>
      <c r="AV20" s="149">
        <v>1985.303191</v>
      </c>
      <c r="AW20" s="65">
        <v>4470.262296000001</v>
      </c>
      <c r="AX20" s="63">
        <v>569.3217269999999</v>
      </c>
      <c r="AY20" s="63">
        <v>518.3303250000001</v>
      </c>
      <c r="AZ20" s="63">
        <v>483.602</v>
      </c>
      <c r="BA20" s="63">
        <v>1571.254052</v>
      </c>
      <c r="BB20" s="63">
        <v>6041.516348000001</v>
      </c>
      <c r="BC20" s="63">
        <v>682.0831039999999</v>
      </c>
      <c r="BD20" s="63">
        <v>683.293618</v>
      </c>
      <c r="BE20" s="63">
        <v>803.204962</v>
      </c>
      <c r="BF20" s="150">
        <v>2168.581684</v>
      </c>
      <c r="BG20" s="66">
        <v>-95.49666900000057</v>
      </c>
      <c r="BH20" s="67">
        <v>-0.04217904776725745</v>
      </c>
      <c r="BI20" s="66">
        <v>8210.098032000002</v>
      </c>
      <c r="BJ20" s="70">
        <v>-931.3506429999979</v>
      </c>
      <c r="BK20" s="67">
        <v>-0.1018821716460601</v>
      </c>
      <c r="BL20" s="65">
        <v>747.348676</v>
      </c>
      <c r="BM20" s="63">
        <v>661.599569</v>
      </c>
      <c r="BN20" s="64">
        <v>692.691505</v>
      </c>
      <c r="BO20" s="149">
        <v>2101.63975</v>
      </c>
      <c r="BP20" s="65">
        <v>599.080682</v>
      </c>
      <c r="BQ20" s="63">
        <v>642.266736</v>
      </c>
      <c r="BR20" s="64">
        <v>555.3588870000001</v>
      </c>
      <c r="BS20" s="65">
        <v>-2.026112999999896</v>
      </c>
      <c r="BT20" s="69">
        <v>-0.003635033235555129</v>
      </c>
      <c r="BU20" s="73">
        <v>1796.706305</v>
      </c>
      <c r="BV20" s="65">
        <v>-188.596886</v>
      </c>
      <c r="BW20" s="69">
        <v>-0.09499651582436813</v>
      </c>
      <c r="BX20" s="44">
        <v>3898.346055</v>
      </c>
      <c r="BY20" s="70">
        <v>-571.9162410000008</v>
      </c>
      <c r="BZ20" s="69">
        <v>-0.1279379604887509</v>
      </c>
      <c r="CA20" s="70">
        <v>645.08025</v>
      </c>
      <c r="CB20" s="70">
        <v>75.75852300000008</v>
      </c>
      <c r="CC20" s="69">
        <v>0.1330680341310777</v>
      </c>
      <c r="CD20" s="70">
        <v>611.2979339999999</v>
      </c>
      <c r="CE20" s="70">
        <v>92.96760899999981</v>
      </c>
      <c r="CF20" s="69">
        <v>0.1793597721684522</v>
      </c>
      <c r="CG20" s="70">
        <v>589.594011</v>
      </c>
      <c r="CH20" s="70">
        <f>CG20-AZ20</f>
        <v>105.992011</v>
      </c>
      <c r="CI20" s="69">
        <f>CH20/AZ20</f>
        <v>0.2191719864682116</v>
      </c>
      <c r="CJ20" s="70">
        <v>1845.972195</v>
      </c>
      <c r="CK20" s="70">
        <f>CJ20-BA20</f>
        <v>274.7181429999998</v>
      </c>
      <c r="CL20" s="69">
        <f>CK20/BA20</f>
        <v>0.1748400538094522</v>
      </c>
      <c r="CM20" s="70">
        <v>5744.31825</v>
      </c>
      <c r="CN20" s="70">
        <f>CM20-BB20</f>
        <v>-297.1980980000008</v>
      </c>
      <c r="CO20" s="69">
        <f>CN20/BB20</f>
        <v>-0.04919263325313784</v>
      </c>
      <c r="CP20" s="70">
        <v>847.6248939999999</v>
      </c>
      <c r="CQ20" s="70">
        <f>CP20-BC20</f>
        <v>165.54179</v>
      </c>
      <c r="CR20" s="69">
        <f>CQ20/BC20</f>
        <v>0.2427003235077936</v>
      </c>
      <c r="CS20" s="70">
        <v>951.031065</v>
      </c>
      <c r="CT20" s="70">
        <f>CS20-BD20</f>
        <v>267.737447</v>
      </c>
      <c r="CU20" s="69">
        <f>CT20/BD20</f>
        <v>0.3918336714217635</v>
      </c>
      <c r="CV20" s="70">
        <v>1147.492457</v>
      </c>
      <c r="CW20" s="70">
        <f>CV20-BE20</f>
        <v>344.287495</v>
      </c>
      <c r="CX20" s="69">
        <f>CW20/BE20</f>
        <v>0.4286421415309932</v>
      </c>
      <c r="CY20" s="70">
        <v>2946.148416</v>
      </c>
      <c r="CZ20" s="70">
        <f>CY20-BF20</f>
        <v>777.5667319999998</v>
      </c>
      <c r="DA20" s="69">
        <f>CZ20/BF20</f>
        <v>0.3585600384513807</v>
      </c>
      <c r="DB20" s="70">
        <v>8690.466666</v>
      </c>
      <c r="DC20" s="70">
        <f>DB20-BI20</f>
        <v>480.3686339999986</v>
      </c>
      <c r="DD20" s="151">
        <f>DC20/BI20</f>
        <v>0.05850948820923878</v>
      </c>
    </row>
    <row r="21" ht="17" customHeight="1">
      <c r="A21" t="s" s="71">
        <v>79</v>
      </c>
      <c r="B21" s="152">
        <v>3756.473737</v>
      </c>
      <c r="C21" s="74">
        <v>399.06</v>
      </c>
      <c r="D21" s="44">
        <v>342.787</v>
      </c>
      <c r="E21" s="73">
        <v>431.363</v>
      </c>
      <c r="F21" s="75">
        <v>1173.21</v>
      </c>
      <c r="G21" s="74">
        <v>344.325</v>
      </c>
      <c r="H21" s="44">
        <v>346.363</v>
      </c>
      <c r="I21" s="73">
        <v>264.595</v>
      </c>
      <c r="J21" s="75">
        <v>955.283</v>
      </c>
      <c r="K21" s="75">
        <v>2128.493</v>
      </c>
      <c r="L21" s="74">
        <v>283.929219</v>
      </c>
      <c r="M21" s="44">
        <v>331.664002</v>
      </c>
      <c r="N21" s="73">
        <v>329.189531</v>
      </c>
      <c r="O21" s="75">
        <v>944.782752</v>
      </c>
      <c r="P21" s="75">
        <v>3073.275752</v>
      </c>
      <c r="Q21" s="74">
        <v>396.525105</v>
      </c>
      <c r="R21" s="44">
        <v>402.585318</v>
      </c>
      <c r="S21" s="73">
        <v>522.097</v>
      </c>
      <c r="T21" s="75">
        <v>1321.207423</v>
      </c>
      <c r="U21" s="75">
        <v>4394.483174999999</v>
      </c>
      <c r="V21" s="74">
        <v>526.2859999999999</v>
      </c>
      <c r="W21" s="44">
        <v>443.124</v>
      </c>
      <c r="X21" s="73">
        <v>433.197</v>
      </c>
      <c r="Y21" s="75">
        <v>1402.607</v>
      </c>
      <c r="Z21" s="74">
        <v>433.114</v>
      </c>
      <c r="AA21" s="44">
        <v>277.527</v>
      </c>
      <c r="AB21" s="44">
        <v>301.537</v>
      </c>
      <c r="AC21" s="73">
        <v>1012.178</v>
      </c>
      <c r="AD21" s="74">
        <v>2414.785</v>
      </c>
      <c r="AE21" s="44">
        <v>359.845412</v>
      </c>
      <c r="AF21" s="44">
        <v>361.456469</v>
      </c>
      <c r="AG21" s="44">
        <v>264.786792</v>
      </c>
      <c r="AH21" s="44">
        <v>986.0886730000001</v>
      </c>
      <c r="AI21" s="44">
        <v>3400.873673</v>
      </c>
      <c r="AJ21" s="44">
        <v>270.800462</v>
      </c>
      <c r="AK21" s="44">
        <v>367.966138</v>
      </c>
      <c r="AL21" s="44">
        <v>484.973</v>
      </c>
      <c r="AM21" s="44">
        <v>1123.7396</v>
      </c>
      <c r="AN21" s="73">
        <v>4524.613273</v>
      </c>
      <c r="AO21" s="74">
        <v>442.500456</v>
      </c>
      <c r="AP21" s="44">
        <v>407.7</v>
      </c>
      <c r="AQ21" s="73">
        <v>442.976</v>
      </c>
      <c r="AR21" s="75">
        <v>1293.176456</v>
      </c>
      <c r="AS21" s="74">
        <v>461.528126</v>
      </c>
      <c r="AT21" s="44">
        <v>324.544288</v>
      </c>
      <c r="AU21" s="44">
        <v>262.798</v>
      </c>
      <c r="AV21" s="73">
        <v>1048.870414</v>
      </c>
      <c r="AW21" s="74">
        <v>2342.04687</v>
      </c>
      <c r="AX21" s="44">
        <v>289.987196</v>
      </c>
      <c r="AY21" s="44">
        <v>275.869803</v>
      </c>
      <c r="AZ21" s="44">
        <v>222.788</v>
      </c>
      <c r="BA21" s="44">
        <v>788.644999</v>
      </c>
      <c r="BB21" s="44">
        <v>3130.691869</v>
      </c>
      <c r="BC21" s="44">
        <v>362.503649</v>
      </c>
      <c r="BD21" s="44">
        <v>346.228946</v>
      </c>
      <c r="BE21" s="44">
        <v>371.213392</v>
      </c>
      <c r="BF21" s="153">
        <v>1079.945987</v>
      </c>
      <c r="BG21" s="76">
        <v>-43.79361299999982</v>
      </c>
      <c r="BH21" s="77">
        <v>-0.03897131773232854</v>
      </c>
      <c r="BI21" s="76">
        <v>4210.637856</v>
      </c>
      <c r="BJ21" s="80">
        <v>-313.9754169999997</v>
      </c>
      <c r="BK21" s="77">
        <v>-0.06939276310609888</v>
      </c>
      <c r="BL21" s="74">
        <v>316.951936</v>
      </c>
      <c r="BM21" s="44">
        <v>285.457861</v>
      </c>
      <c r="BN21" s="73">
        <v>326.940499</v>
      </c>
      <c r="BO21" s="75">
        <v>929.3502960000001</v>
      </c>
      <c r="BP21" s="74">
        <v>290.561337</v>
      </c>
      <c r="BQ21" s="44">
        <v>343.776021</v>
      </c>
      <c r="BR21" s="73">
        <v>271.607939</v>
      </c>
      <c r="BS21" s="74">
        <v>8.809938999999986</v>
      </c>
      <c r="BT21" s="79">
        <v>0.03352361509600525</v>
      </c>
      <c r="BU21" s="73">
        <v>905.945297</v>
      </c>
      <c r="BV21" s="74">
        <v>-142.925117</v>
      </c>
      <c r="BW21" s="79">
        <v>-0.1362657532258318</v>
      </c>
      <c r="BX21" s="44">
        <v>1835.295593</v>
      </c>
      <c r="BY21" s="80">
        <v>-506.7512770000001</v>
      </c>
      <c r="BZ21" s="79">
        <v>-0.2163711083203045</v>
      </c>
      <c r="CA21" s="80">
        <v>411.003591</v>
      </c>
      <c r="CB21" s="80">
        <v>121.016395</v>
      </c>
      <c r="CC21" s="79">
        <v>0.4173163390289825</v>
      </c>
      <c r="CD21" s="80">
        <v>310.905045</v>
      </c>
      <c r="CE21" s="80">
        <v>35.03524199999998</v>
      </c>
      <c r="CF21" s="79">
        <v>0.1269991917165359</v>
      </c>
      <c r="CG21" s="80">
        <v>276.123017</v>
      </c>
      <c r="CH21" s="80">
        <f>CG21-AZ21</f>
        <v>53.33501699999999</v>
      </c>
      <c r="CI21" s="79">
        <f>CH21/AZ21</f>
        <v>0.2393980690162845</v>
      </c>
      <c r="CJ21" s="80">
        <v>998.031653</v>
      </c>
      <c r="CK21" s="80">
        <f>CJ21-BA21</f>
        <v>209.386654</v>
      </c>
      <c r="CL21" s="79">
        <f>CK21/BA21</f>
        <v>0.2655017837753385</v>
      </c>
      <c r="CM21" s="80">
        <v>2833.327246</v>
      </c>
      <c r="CN21" s="80">
        <f>CM21-BB21</f>
        <v>-297.3646230000004</v>
      </c>
      <c r="CO21" s="79">
        <f>CN21/BB21</f>
        <v>-0.09498367627440259</v>
      </c>
      <c r="CP21" s="80">
        <v>469.900691</v>
      </c>
      <c r="CQ21" s="80">
        <f>CP21-BC21</f>
        <v>107.397042</v>
      </c>
      <c r="CR21" s="79">
        <f>CQ21/BC21</f>
        <v>0.2962647198069998</v>
      </c>
      <c r="CS21" s="80">
        <v>528.3130259999999</v>
      </c>
      <c r="CT21" s="80">
        <f>CS21-BD21</f>
        <v>182.0840799999999</v>
      </c>
      <c r="CU21" s="79">
        <f>CT21/BD21</f>
        <v>0.5259065774356136</v>
      </c>
      <c r="CV21" s="80">
        <v>579.7767650000001</v>
      </c>
      <c r="CW21" s="80">
        <f>CV21-BE21</f>
        <v>208.5633730000001</v>
      </c>
      <c r="CX21" s="79">
        <f>CW21/BE21</f>
        <v>0.5618422651087978</v>
      </c>
      <c r="CY21" s="80">
        <v>1577.990482</v>
      </c>
      <c r="CZ21" s="80">
        <f>CY21-BF21</f>
        <v>498.0444949999999</v>
      </c>
      <c r="DA21" s="79">
        <f>CZ21/BF21</f>
        <v>0.4611753745050954</v>
      </c>
      <c r="DB21" s="80">
        <v>4411.317728</v>
      </c>
      <c r="DC21" s="80">
        <f>DB21-BI21</f>
        <v>200.6798719999997</v>
      </c>
      <c r="DD21" s="154">
        <f>DC21/BI21</f>
        <v>0.04766020704298719</v>
      </c>
    </row>
    <row r="22" ht="17" customHeight="1">
      <c r="A22" t="s" s="71">
        <v>80</v>
      </c>
      <c r="B22" s="152">
        <v>755.914903</v>
      </c>
      <c r="C22" s="74">
        <v>94.98657799999999</v>
      </c>
      <c r="D22" s="44">
        <v>83.015</v>
      </c>
      <c r="E22" s="73">
        <v>95.096</v>
      </c>
      <c r="F22" s="75">
        <v>273.097578</v>
      </c>
      <c r="G22" s="74">
        <v>67.944</v>
      </c>
      <c r="H22" s="44">
        <v>66.509</v>
      </c>
      <c r="I22" s="73">
        <v>67.149</v>
      </c>
      <c r="J22" s="75">
        <v>201.602</v>
      </c>
      <c r="K22" s="75">
        <v>474.699578</v>
      </c>
      <c r="L22" s="74">
        <v>60.978889</v>
      </c>
      <c r="M22" s="44">
        <v>59.875085</v>
      </c>
      <c r="N22" s="73">
        <v>55.337365</v>
      </c>
      <c r="O22" s="75">
        <v>176.191339</v>
      </c>
      <c r="P22" s="75">
        <v>650.8909169999999</v>
      </c>
      <c r="Q22" s="74">
        <v>62.154094</v>
      </c>
      <c r="R22" s="44">
        <v>83.215125</v>
      </c>
      <c r="S22" s="73">
        <v>97.489</v>
      </c>
      <c r="T22" s="75">
        <v>242.858219</v>
      </c>
      <c r="U22" s="75">
        <v>893.7491359999999</v>
      </c>
      <c r="V22" s="74">
        <v>98.16694699999999</v>
      </c>
      <c r="W22" s="44">
        <v>91.34</v>
      </c>
      <c r="X22" s="73">
        <v>85.604</v>
      </c>
      <c r="Y22" s="75">
        <v>275.110947</v>
      </c>
      <c r="Z22" s="74">
        <v>71.42100000000001</v>
      </c>
      <c r="AA22" s="44">
        <v>69.84099999999999</v>
      </c>
      <c r="AB22" s="44">
        <v>79.854592</v>
      </c>
      <c r="AC22" s="73">
        <v>221.116592</v>
      </c>
      <c r="AD22" s="74">
        <v>496.227539</v>
      </c>
      <c r="AE22" s="44">
        <v>70.672404</v>
      </c>
      <c r="AF22" s="44">
        <v>65.388893</v>
      </c>
      <c r="AG22" s="44">
        <v>70.40376500000001</v>
      </c>
      <c r="AH22" s="44">
        <v>206.465062</v>
      </c>
      <c r="AI22" s="44">
        <v>702.692601</v>
      </c>
      <c r="AJ22" s="44">
        <v>74.644256</v>
      </c>
      <c r="AK22" s="44">
        <v>76.583512</v>
      </c>
      <c r="AL22" s="44">
        <v>90.893</v>
      </c>
      <c r="AM22" s="44">
        <v>242.120768</v>
      </c>
      <c r="AN22" s="73">
        <v>944.813369</v>
      </c>
      <c r="AO22" s="74">
        <v>88.62890100000001</v>
      </c>
      <c r="AP22" s="44">
        <v>61.769953</v>
      </c>
      <c r="AQ22" s="73">
        <v>70.15900000000001</v>
      </c>
      <c r="AR22" s="75">
        <v>220.557854</v>
      </c>
      <c r="AS22" s="74">
        <v>63.742605</v>
      </c>
      <c r="AT22" s="44">
        <v>71.96542100000001</v>
      </c>
      <c r="AU22" s="44">
        <v>73.283</v>
      </c>
      <c r="AV22" s="73">
        <v>208.991026</v>
      </c>
      <c r="AW22" s="74">
        <v>429.5488800000001</v>
      </c>
      <c r="AX22" s="44">
        <v>72.74002900000001</v>
      </c>
      <c r="AY22" s="44">
        <v>29.539186</v>
      </c>
      <c r="AZ22" s="44">
        <v>60.597</v>
      </c>
      <c r="BA22" s="44">
        <v>162.876215</v>
      </c>
      <c r="BB22" s="44">
        <v>592.4250950000001</v>
      </c>
      <c r="BC22" s="44">
        <v>74.065681</v>
      </c>
      <c r="BD22" s="44">
        <v>65.229798</v>
      </c>
      <c r="BE22" s="44">
        <v>82.553579</v>
      </c>
      <c r="BF22" s="153">
        <v>221.849058</v>
      </c>
      <c r="BG22" s="76">
        <v>-20.27170999999998</v>
      </c>
      <c r="BH22" s="77">
        <v>-0.08372561415301638</v>
      </c>
      <c r="BI22" s="76">
        <v>814.2741530000001</v>
      </c>
      <c r="BJ22" s="80">
        <v>-130.5392159999999</v>
      </c>
      <c r="BK22" s="77">
        <v>-0.1381640229521349</v>
      </c>
      <c r="BL22" s="74">
        <v>80.24159400000001</v>
      </c>
      <c r="BM22" s="44">
        <v>76.437917</v>
      </c>
      <c r="BN22" s="73">
        <v>63.623086</v>
      </c>
      <c r="BO22" s="75">
        <v>220.302597</v>
      </c>
      <c r="BP22" s="74">
        <v>66.980649</v>
      </c>
      <c r="BQ22" s="44">
        <v>70.782303</v>
      </c>
      <c r="BR22" s="73">
        <v>38.679297</v>
      </c>
      <c r="BS22" s="74">
        <v>-34.603703</v>
      </c>
      <c r="BT22" s="79">
        <v>-0.4721927732216203</v>
      </c>
      <c r="BU22" s="73">
        <v>176.442249</v>
      </c>
      <c r="BV22" s="74">
        <v>-32.54877700000006</v>
      </c>
      <c r="BW22" s="79">
        <v>-0.1557424623581687</v>
      </c>
      <c r="BX22" s="44">
        <v>396.7448459999999</v>
      </c>
      <c r="BY22" s="80">
        <v>-32.80403400000012</v>
      </c>
      <c r="BZ22" s="79">
        <v>-0.07636857067349381</v>
      </c>
      <c r="CA22" s="80">
        <v>1.395173</v>
      </c>
      <c r="CB22" s="80">
        <v>-71.34485600000001</v>
      </c>
      <c r="CC22" s="79">
        <v>-0.9808197354444277</v>
      </c>
      <c r="CD22" s="80">
        <v>72.769694</v>
      </c>
      <c r="CE22" s="80">
        <v>43.230508</v>
      </c>
      <c r="CF22" s="79">
        <v>1.463496929130004</v>
      </c>
      <c r="CG22" s="80">
        <v>72.77529200000001</v>
      </c>
      <c r="CH22" s="80">
        <f>CG22-AZ22</f>
        <v>12.17829200000001</v>
      </c>
      <c r="CI22" s="79">
        <f>CH22/AZ22</f>
        <v>0.2009718632935625</v>
      </c>
      <c r="CJ22" s="80">
        <v>146.940159</v>
      </c>
      <c r="CK22" s="80">
        <f>CJ22-BA22</f>
        <v>-15.93605600000001</v>
      </c>
      <c r="CL22" s="79">
        <f>CK22/BA22</f>
        <v>-0.09784151725284142</v>
      </c>
      <c r="CM22" s="80">
        <v>543.6850049999999</v>
      </c>
      <c r="CN22" s="80">
        <f>CM22-BB22</f>
        <v>-48.74009000000012</v>
      </c>
      <c r="CO22" s="79">
        <f>CN22/BB22</f>
        <v>-0.08227215627994307</v>
      </c>
      <c r="CP22" s="80">
        <v>81.074207</v>
      </c>
      <c r="CQ22" s="80">
        <f>CP22-BC22</f>
        <v>7.008526000000003</v>
      </c>
      <c r="CR22" s="79">
        <f>CQ22/BC22</f>
        <v>0.09462582272078215</v>
      </c>
      <c r="CS22" s="80">
        <v>87.916675</v>
      </c>
      <c r="CT22" s="80">
        <f>CS22-BD22</f>
        <v>22.686877</v>
      </c>
      <c r="CU22" s="79">
        <f>CT22/BD22</f>
        <v>0.3477992833888585</v>
      </c>
      <c r="CV22" s="80">
        <v>114.202067</v>
      </c>
      <c r="CW22" s="80">
        <f>CV22-BE22</f>
        <v>31.648488</v>
      </c>
      <c r="CX22" s="79">
        <f>CW22/BE22</f>
        <v>0.3833690602317799</v>
      </c>
      <c r="CY22" s="80">
        <v>283.192949</v>
      </c>
      <c r="CZ22" s="80">
        <f>CY22-BF22</f>
        <v>61.34389099999999</v>
      </c>
      <c r="DA22" s="79">
        <f>CZ22/BF22</f>
        <v>0.2765118389639499</v>
      </c>
      <c r="DB22" s="80">
        <v>826.8779539999999</v>
      </c>
      <c r="DC22" s="80">
        <f>DB22-BI22</f>
        <v>12.60380099999986</v>
      </c>
      <c r="DD22" s="154">
        <f>DC22/BI22</f>
        <v>0.01547857187111263</v>
      </c>
    </row>
    <row r="23" ht="17" customHeight="1">
      <c r="A23" t="s" s="71">
        <v>81</v>
      </c>
      <c r="B23" s="152">
        <v>1652.44234</v>
      </c>
      <c r="C23" s="74">
        <v>176.644274</v>
      </c>
      <c r="D23" s="44">
        <v>145.872</v>
      </c>
      <c r="E23" s="73">
        <v>147.483</v>
      </c>
      <c r="F23" s="75">
        <v>469.999274</v>
      </c>
      <c r="G23" s="74">
        <v>127.145</v>
      </c>
      <c r="H23" s="44">
        <v>136.155</v>
      </c>
      <c r="I23" s="73">
        <v>109.356</v>
      </c>
      <c r="J23" s="75">
        <v>372.656</v>
      </c>
      <c r="K23" s="75">
        <v>842.655274</v>
      </c>
      <c r="L23" s="74">
        <v>78.17563199999999</v>
      </c>
      <c r="M23" s="44">
        <v>73.796654</v>
      </c>
      <c r="N23" s="73">
        <v>73.020365</v>
      </c>
      <c r="O23" s="75">
        <v>224.992651</v>
      </c>
      <c r="P23" s="75">
        <v>1067.647925</v>
      </c>
      <c r="Q23" s="74">
        <v>97.52795500000001</v>
      </c>
      <c r="R23" s="44">
        <v>118.585348</v>
      </c>
      <c r="S23" s="73">
        <v>164.723</v>
      </c>
      <c r="T23" s="75">
        <v>380.836303</v>
      </c>
      <c r="U23" s="75">
        <v>1448.484228</v>
      </c>
      <c r="V23" s="74">
        <v>192.569195</v>
      </c>
      <c r="W23" s="44">
        <v>186.259</v>
      </c>
      <c r="X23" s="73">
        <v>180.15</v>
      </c>
      <c r="Y23" s="75">
        <v>558.978195</v>
      </c>
      <c r="Z23" s="74">
        <v>138.924</v>
      </c>
      <c r="AA23" s="44">
        <v>138.287</v>
      </c>
      <c r="AB23" s="44">
        <v>113.407518</v>
      </c>
      <c r="AC23" s="73">
        <v>390.618518</v>
      </c>
      <c r="AD23" s="74">
        <v>949.596713</v>
      </c>
      <c r="AE23" s="44">
        <v>79.608026</v>
      </c>
      <c r="AF23" s="44">
        <v>75.78711</v>
      </c>
      <c r="AG23" s="44">
        <v>75.148197</v>
      </c>
      <c r="AH23" s="44">
        <v>230.543333</v>
      </c>
      <c r="AI23" s="44">
        <v>1180.140046</v>
      </c>
      <c r="AJ23" s="44">
        <v>92.664236</v>
      </c>
      <c r="AK23" s="44">
        <v>123.447816</v>
      </c>
      <c r="AL23" s="44">
        <v>174.801</v>
      </c>
      <c r="AM23" s="44">
        <v>390.913052</v>
      </c>
      <c r="AN23" s="73">
        <v>1571.053098</v>
      </c>
      <c r="AO23" s="74">
        <v>190.728053</v>
      </c>
      <c r="AP23" s="44">
        <v>150.078884</v>
      </c>
      <c r="AQ23" s="73">
        <v>150.074</v>
      </c>
      <c r="AR23" s="75">
        <v>490.880937</v>
      </c>
      <c r="AS23" s="74">
        <v>130.973637</v>
      </c>
      <c r="AT23" s="44">
        <v>100.770491</v>
      </c>
      <c r="AU23" s="44">
        <v>76.873</v>
      </c>
      <c r="AV23" s="73">
        <v>308.617128</v>
      </c>
      <c r="AW23" s="74">
        <v>799.498065</v>
      </c>
      <c r="AX23" s="44">
        <v>52.753041</v>
      </c>
      <c r="AY23" s="44">
        <v>62.258776</v>
      </c>
      <c r="AZ23" s="44">
        <v>51.578</v>
      </c>
      <c r="BA23" s="44">
        <v>166.589817</v>
      </c>
      <c r="BB23" s="44">
        <v>966.087882</v>
      </c>
      <c r="BC23" s="44">
        <v>89.692904</v>
      </c>
      <c r="BD23" s="44">
        <v>118.627702</v>
      </c>
      <c r="BE23" s="44">
        <v>173.05013</v>
      </c>
      <c r="BF23" s="153">
        <v>381.370736</v>
      </c>
      <c r="BG23" s="76">
        <v>-9.542316000000028</v>
      </c>
      <c r="BH23" s="77">
        <v>-0.02441032846352753</v>
      </c>
      <c r="BI23" s="76">
        <v>1347.458618</v>
      </c>
      <c r="BJ23" s="80">
        <v>-223.5944799999997</v>
      </c>
      <c r="BK23" s="77">
        <v>-0.1423214023031065</v>
      </c>
      <c r="BL23" s="74">
        <v>164.795168</v>
      </c>
      <c r="BM23" s="44">
        <v>148.62378</v>
      </c>
      <c r="BN23" s="73">
        <v>149.845263</v>
      </c>
      <c r="BO23" s="75">
        <v>463.264211</v>
      </c>
      <c r="BP23" s="74">
        <v>123.017323</v>
      </c>
      <c r="BQ23" s="44">
        <v>96.655192</v>
      </c>
      <c r="BR23" s="73">
        <v>103.796641</v>
      </c>
      <c r="BS23" s="74">
        <v>26.92364099999999</v>
      </c>
      <c r="BT23" s="79">
        <v>0.3502353362038685</v>
      </c>
      <c r="BU23" s="73">
        <v>323.469156</v>
      </c>
      <c r="BV23" s="74">
        <v>14.85202800000002</v>
      </c>
      <c r="BW23" s="79">
        <v>0.04812444499191898</v>
      </c>
      <c r="BX23" s="44">
        <v>786.733367</v>
      </c>
      <c r="BY23" s="80">
        <v>-12.76469799999995</v>
      </c>
      <c r="BZ23" s="79">
        <v>-0.01596588979862003</v>
      </c>
      <c r="CA23" s="80">
        <v>81.320268</v>
      </c>
      <c r="CB23" s="80">
        <v>28.567227</v>
      </c>
      <c r="CC23" s="79">
        <v>0.5415275870067849</v>
      </c>
      <c r="CD23" s="80">
        <v>94.96119299999999</v>
      </c>
      <c r="CE23" s="80">
        <v>32.702417</v>
      </c>
      <c r="CF23" s="79">
        <v>0.5252659801728193</v>
      </c>
      <c r="CG23" s="80">
        <v>97.59358900000001</v>
      </c>
      <c r="CH23" s="80">
        <f>CG23-AZ23</f>
        <v>46.01558900000001</v>
      </c>
      <c r="CI23" s="79">
        <f>CH23/AZ23</f>
        <v>0.8921553569351275</v>
      </c>
      <c r="CJ23" s="80">
        <v>273.87505</v>
      </c>
      <c r="CK23" s="80">
        <f>CJ23-BA23</f>
        <v>107.285233</v>
      </c>
      <c r="CL23" s="79">
        <f>CK23/BA23</f>
        <v>0.6440083489616893</v>
      </c>
      <c r="CM23" s="80">
        <v>1060.608417</v>
      </c>
      <c r="CN23" s="80">
        <f>CM23-BB23</f>
        <v>94.52053499999988</v>
      </c>
      <c r="CO23" s="79">
        <f>CN23/BB23</f>
        <v>0.09783844385287495</v>
      </c>
      <c r="CP23" s="80">
        <v>121.177231</v>
      </c>
      <c r="CQ23" s="80">
        <f>CP23-BC23</f>
        <v>31.48432700000001</v>
      </c>
      <c r="CR23" s="79">
        <f>CQ23/BC23</f>
        <v>0.3510236105188433</v>
      </c>
      <c r="CS23" s="80">
        <v>140.38287</v>
      </c>
      <c r="CT23" s="80">
        <f>CS23-BD23</f>
        <v>21.755168</v>
      </c>
      <c r="CU23" s="79">
        <f>CT23/BD23</f>
        <v>0.1833902843367901</v>
      </c>
      <c r="CV23" s="80">
        <v>225.148902</v>
      </c>
      <c r="CW23" s="80">
        <f>CV23-BE23</f>
        <v>52.098772</v>
      </c>
      <c r="CX23" s="79">
        <f>CW23/BE23</f>
        <v>0.3010617328054015</v>
      </c>
      <c r="CY23" s="80">
        <v>486.709003</v>
      </c>
      <c r="CZ23" s="80">
        <f>CY23-BF23</f>
        <v>105.338267</v>
      </c>
      <c r="DA23" s="79">
        <f>CZ23/BF23</f>
        <v>0.2762096224394103</v>
      </c>
      <c r="DB23" s="80">
        <v>1547.31742</v>
      </c>
      <c r="DC23" s="80">
        <f>DB23-BI23</f>
        <v>199.8588019999997</v>
      </c>
      <c r="DD23" s="154">
        <f>DC23/BI23</f>
        <v>0.1483227754308665</v>
      </c>
    </row>
    <row r="24" ht="17" customHeight="1">
      <c r="A24" t="s" s="71">
        <v>82</v>
      </c>
      <c r="B24" s="152">
        <v>1878.204776</v>
      </c>
      <c r="C24" s="74">
        <v>190.50584</v>
      </c>
      <c r="D24" s="44">
        <v>170.471</v>
      </c>
      <c r="E24" s="73">
        <v>188.549</v>
      </c>
      <c r="F24" s="75">
        <v>549.52584</v>
      </c>
      <c r="G24" s="74">
        <v>163.006</v>
      </c>
      <c r="H24" s="44">
        <v>167.306</v>
      </c>
      <c r="I24" s="73">
        <v>128.523</v>
      </c>
      <c r="J24" s="75">
        <v>458.835</v>
      </c>
      <c r="K24" s="75">
        <v>1008.36084</v>
      </c>
      <c r="L24" s="74">
        <v>158.19343</v>
      </c>
      <c r="M24" s="44">
        <v>153.127841</v>
      </c>
      <c r="N24" s="73">
        <v>138.36875</v>
      </c>
      <c r="O24" s="75">
        <v>449.690021</v>
      </c>
      <c r="P24" s="75">
        <v>1458.050861</v>
      </c>
      <c r="Q24" s="74">
        <v>172.217142</v>
      </c>
      <c r="R24" s="44">
        <v>184.138592</v>
      </c>
      <c r="S24" s="73">
        <v>208.464</v>
      </c>
      <c r="T24" s="75">
        <v>564.8197339999999</v>
      </c>
      <c r="U24" s="75">
        <v>2022.870595</v>
      </c>
      <c r="V24" s="74">
        <v>214.441511</v>
      </c>
      <c r="W24" s="44">
        <v>189.832</v>
      </c>
      <c r="X24" s="73">
        <v>194.691</v>
      </c>
      <c r="Y24" s="75">
        <v>598.964511</v>
      </c>
      <c r="Z24" s="74">
        <v>195.698</v>
      </c>
      <c r="AA24" s="44">
        <v>178.48</v>
      </c>
      <c r="AB24" s="44">
        <v>166.048512</v>
      </c>
      <c r="AC24" s="73">
        <v>540.226512</v>
      </c>
      <c r="AD24" s="74">
        <v>1139.191023</v>
      </c>
      <c r="AE24" s="44">
        <v>174.59447</v>
      </c>
      <c r="AF24" s="44">
        <v>130.174176</v>
      </c>
      <c r="AG24" s="44">
        <v>147.916152</v>
      </c>
      <c r="AH24" s="44">
        <v>452.684798</v>
      </c>
      <c r="AI24" s="44">
        <v>1591.875821</v>
      </c>
      <c r="AJ24" s="44">
        <v>161.570936</v>
      </c>
      <c r="AK24" s="44">
        <v>165.614368</v>
      </c>
      <c r="AL24" s="44">
        <v>179.295</v>
      </c>
      <c r="AM24" s="44">
        <v>506.4803039999999</v>
      </c>
      <c r="AN24" s="73">
        <v>2098.356125</v>
      </c>
      <c r="AO24" s="74">
        <v>175.672422</v>
      </c>
      <c r="AP24" s="44">
        <v>146.696014</v>
      </c>
      <c r="AQ24" s="73">
        <v>157.801</v>
      </c>
      <c r="AR24" s="75">
        <v>480.169436</v>
      </c>
      <c r="AS24" s="74">
        <v>123.415096</v>
      </c>
      <c r="AT24" s="44">
        <v>150.003218</v>
      </c>
      <c r="AU24" s="44">
        <v>144.257</v>
      </c>
      <c r="AV24" s="73">
        <v>417.675314</v>
      </c>
      <c r="AW24" s="74">
        <v>897.84475</v>
      </c>
      <c r="AX24" s="44">
        <v>153.437984</v>
      </c>
      <c r="AY24" s="44">
        <v>148.54127</v>
      </c>
      <c r="AZ24" s="44">
        <v>148.577</v>
      </c>
      <c r="BA24" s="44">
        <v>450.556254</v>
      </c>
      <c r="BB24" s="44">
        <v>1348.401004</v>
      </c>
      <c r="BC24" s="44">
        <v>154.51992</v>
      </c>
      <c r="BD24" s="44">
        <v>153.207172</v>
      </c>
      <c r="BE24" s="44">
        <v>176.226576</v>
      </c>
      <c r="BF24" s="153">
        <v>483.953668</v>
      </c>
      <c r="BG24" s="76">
        <v>-22.52663599999994</v>
      </c>
      <c r="BH24" s="77">
        <v>-0.04447682530217389</v>
      </c>
      <c r="BI24" s="76">
        <v>1832.354672</v>
      </c>
      <c r="BJ24" s="80">
        <v>-266.0014529999999</v>
      </c>
      <c r="BK24" s="77">
        <v>-0.1267665911571612</v>
      </c>
      <c r="BL24" s="74">
        <v>185.33772</v>
      </c>
      <c r="BM24" s="44">
        <v>151.053778</v>
      </c>
      <c r="BN24" s="73">
        <v>152.123784</v>
      </c>
      <c r="BO24" s="75">
        <v>488.515282</v>
      </c>
      <c r="BP24" s="74">
        <v>118.494494</v>
      </c>
      <c r="BQ24" s="44">
        <v>130.736039</v>
      </c>
      <c r="BR24" s="73">
        <v>141.253412</v>
      </c>
      <c r="BS24" s="74">
        <v>-3.003588000000008</v>
      </c>
      <c r="BT24" s="79">
        <v>-0.02082109013774034</v>
      </c>
      <c r="BU24" s="73">
        <v>390.483945</v>
      </c>
      <c r="BV24" s="74">
        <v>-27.19136900000001</v>
      </c>
      <c r="BW24" s="79">
        <v>-0.06510169044848077</v>
      </c>
      <c r="BX24" s="44">
        <v>878.999227</v>
      </c>
      <c r="BY24" s="80">
        <v>-18.84552299999996</v>
      </c>
      <c r="BZ24" s="79">
        <v>-0.02098973458384644</v>
      </c>
      <c r="CA24" s="80">
        <v>150.716172</v>
      </c>
      <c r="CB24" s="80">
        <v>-2.721812</v>
      </c>
      <c r="CC24" s="79">
        <v>-0.01773884098998589</v>
      </c>
      <c r="CD24" s="80">
        <v>132.497504</v>
      </c>
      <c r="CE24" s="80">
        <v>-16.04376600000001</v>
      </c>
      <c r="CF24" s="79">
        <v>-0.1080088112886069</v>
      </c>
      <c r="CG24" s="80">
        <v>143.102113</v>
      </c>
      <c r="CH24" s="80">
        <f>CG24-AZ24</f>
        <v>-5.474886999999995</v>
      </c>
      <c r="CI24" s="79">
        <f>CH24/AZ24</f>
        <v>-0.03684881913082103</v>
      </c>
      <c r="CJ24" s="80">
        <v>426.315789</v>
      </c>
      <c r="CK24" s="80">
        <f>CJ24-BA24</f>
        <v>-24.24046499999997</v>
      </c>
      <c r="CL24" s="79">
        <f>CK24/BA24</f>
        <v>-0.0538011952665071</v>
      </c>
      <c r="CM24" s="80">
        <v>1305.315016</v>
      </c>
      <c r="CN24" s="80">
        <f>CM24-BB24</f>
        <v>-43.08598799999982</v>
      </c>
      <c r="CO24" s="79">
        <f>CN24/BB24</f>
        <v>-0.03195339359151042</v>
      </c>
      <c r="CP24" s="80">
        <v>175.219896</v>
      </c>
      <c r="CQ24" s="80">
        <f>CP24-BC24</f>
        <v>20.69997599999999</v>
      </c>
      <c r="CR24" s="79">
        <f>CQ24/BC24</f>
        <v>0.1339631550417577</v>
      </c>
      <c r="CS24" s="80">
        <v>193.743792</v>
      </c>
      <c r="CT24" s="80">
        <f>CS24-BD24</f>
        <v>40.53661999999997</v>
      </c>
      <c r="CU24" s="79">
        <f>CT24/BD24</f>
        <v>0.2645869607200893</v>
      </c>
      <c r="CV24" s="80">
        <v>227.946872</v>
      </c>
      <c r="CW24" s="80">
        <f>CV24-BE24</f>
        <v>51.72029600000002</v>
      </c>
      <c r="CX24" s="79">
        <f>CW24/BE24</f>
        <v>0.2934874930555311</v>
      </c>
      <c r="CY24" s="80">
        <v>596.91056</v>
      </c>
      <c r="CZ24" s="80">
        <f>CY24-BF24</f>
        <v>112.956892</v>
      </c>
      <c r="DA24" s="79">
        <f>CZ24/BF24</f>
        <v>0.2334043514264676</v>
      </c>
      <c r="DB24" s="80">
        <v>1902.225576</v>
      </c>
      <c r="DC24" s="80">
        <f>DB24-BI24</f>
        <v>69.87090400000011</v>
      </c>
      <c r="DD24" s="154">
        <f>DC24/BI24</f>
        <v>0.03813175749634572</v>
      </c>
    </row>
    <row r="25" ht="17" customHeight="1">
      <c r="A25" t="s" s="71">
        <v>83</v>
      </c>
      <c r="B25" s="155">
        <v>32.009697</v>
      </c>
      <c r="C25" s="74">
        <v>1.42</v>
      </c>
      <c r="D25" s="44">
        <v>5.166</v>
      </c>
      <c r="E25" s="73">
        <v>7.097</v>
      </c>
      <c r="F25" s="75">
        <v>13.683</v>
      </c>
      <c r="G25" s="74">
        <v>2.095</v>
      </c>
      <c r="H25" s="44">
        <v>3.166</v>
      </c>
      <c r="I25" s="73">
        <v>6.185</v>
      </c>
      <c r="J25" s="75">
        <v>11.446</v>
      </c>
      <c r="K25" s="75">
        <v>25.129</v>
      </c>
      <c r="L25" s="74">
        <v>2.461204</v>
      </c>
      <c r="M25" s="44">
        <v>5.37516</v>
      </c>
      <c r="N25" s="73">
        <v>2.12803</v>
      </c>
      <c r="O25" s="75">
        <v>9.964394</v>
      </c>
      <c r="P25" s="75">
        <v>35.093394</v>
      </c>
      <c r="Q25" s="74">
        <v>0.976162</v>
      </c>
      <c r="R25" s="44">
        <v>0.228536</v>
      </c>
      <c r="S25" s="73">
        <v>0.04</v>
      </c>
      <c r="T25" s="75">
        <v>1.244698</v>
      </c>
      <c r="U25" s="75">
        <v>36.338092</v>
      </c>
      <c r="V25" s="74">
        <v>0.527</v>
      </c>
      <c r="W25" s="44">
        <v>0</v>
      </c>
      <c r="X25" s="73">
        <v>0.126</v>
      </c>
      <c r="Y25" s="75">
        <v>0.653</v>
      </c>
      <c r="Z25" s="74">
        <v>0.149</v>
      </c>
      <c r="AA25" s="44">
        <v>0.04993</v>
      </c>
      <c r="AB25" s="44">
        <v>0.435</v>
      </c>
      <c r="AC25" s="73">
        <v>0.63393</v>
      </c>
      <c r="AD25" s="74">
        <v>1.28693</v>
      </c>
      <c r="AE25" s="44">
        <v>0.184272</v>
      </c>
      <c r="AF25" s="44">
        <v>0.31063</v>
      </c>
      <c r="AG25" s="44">
        <v>0.006349</v>
      </c>
      <c r="AH25" s="44">
        <v>0.501251</v>
      </c>
      <c r="AI25" s="44">
        <v>1.788181</v>
      </c>
      <c r="AJ25" s="44">
        <v>0.277399</v>
      </c>
      <c r="AK25" s="44">
        <v>0.51323</v>
      </c>
      <c r="AL25" s="44">
        <v>0.034</v>
      </c>
      <c r="AM25" s="44">
        <v>0.8246290000000001</v>
      </c>
      <c r="AN25" s="73">
        <v>2.61281</v>
      </c>
      <c r="AO25" s="74">
        <v>0</v>
      </c>
      <c r="AP25" s="44">
        <v>0.148422</v>
      </c>
      <c r="AQ25" s="73">
        <v>0.026</v>
      </c>
      <c r="AR25" s="75">
        <v>0.174422</v>
      </c>
      <c r="AS25" s="74">
        <v>0.047038</v>
      </c>
      <c r="AT25" s="44">
        <v>0.928271</v>
      </c>
      <c r="AU25" s="44">
        <v>0.174</v>
      </c>
      <c r="AV25" s="73">
        <v>1.149309</v>
      </c>
      <c r="AW25" s="74">
        <v>1.323731</v>
      </c>
      <c r="AX25" s="44">
        <v>0.403477</v>
      </c>
      <c r="AY25" s="44">
        <v>2.12129</v>
      </c>
      <c r="AZ25" s="44">
        <v>0.062</v>
      </c>
      <c r="BA25" s="44">
        <v>2.586767</v>
      </c>
      <c r="BB25" s="44">
        <v>3.910498</v>
      </c>
      <c r="BC25" s="44">
        <v>1.30095</v>
      </c>
      <c r="BD25" s="44">
        <v>0</v>
      </c>
      <c r="BE25" s="44">
        <v>0.161285</v>
      </c>
      <c r="BF25" s="153">
        <v>1.462235</v>
      </c>
      <c r="BG25" s="76">
        <v>0.6376060000000001</v>
      </c>
      <c r="BH25" s="77">
        <v>0.7732034648308512</v>
      </c>
      <c r="BI25" s="76">
        <v>5.372733</v>
      </c>
      <c r="BJ25" s="80">
        <v>2.759923000000001</v>
      </c>
      <c r="BK25" s="77">
        <v>1.056304515062328</v>
      </c>
      <c r="BL25" s="74">
        <v>0.022258</v>
      </c>
      <c r="BM25" s="44">
        <v>0.026233</v>
      </c>
      <c r="BN25" s="73">
        <v>0.158873</v>
      </c>
      <c r="BO25" s="75">
        <v>0.207364</v>
      </c>
      <c r="BP25" s="74">
        <v>0.026879</v>
      </c>
      <c r="BQ25" s="44">
        <v>0.317181</v>
      </c>
      <c r="BR25" s="73">
        <v>0.021598</v>
      </c>
      <c r="BS25" s="74">
        <v>-0.152402</v>
      </c>
      <c r="BT25" s="79">
        <v>-0.8758735632183907</v>
      </c>
      <c r="BU25" s="73">
        <v>0.365658</v>
      </c>
      <c r="BV25" s="74">
        <v>-0.7836509999999999</v>
      </c>
      <c r="BW25" s="79">
        <v>-0.6818453522942916</v>
      </c>
      <c r="BX25" s="44">
        <v>0.5730219999999999</v>
      </c>
      <c r="BY25" s="80">
        <v>-0.7507090000000001</v>
      </c>
      <c r="BZ25" s="79">
        <v>-0.5671159774908952</v>
      </c>
      <c r="CA25" s="80">
        <v>0.645046</v>
      </c>
      <c r="CB25" s="80">
        <v>0.241569</v>
      </c>
      <c r="CC25" s="79">
        <v>0.5987181425459197</v>
      </c>
      <c r="CD25" s="80">
        <v>0.164498</v>
      </c>
      <c r="CE25" s="80">
        <v>-1.956792</v>
      </c>
      <c r="CF25" s="79">
        <v>-0.9224537899108561</v>
      </c>
      <c r="CG25" s="80">
        <v>0</v>
      </c>
      <c r="CH25" s="80">
        <f>CG25-AZ25</f>
        <v>-0.062</v>
      </c>
      <c r="CI25" s="79">
        <f>CH25/AZ25</f>
        <v>-1</v>
      </c>
      <c r="CJ25" s="80">
        <v>0.809544</v>
      </c>
      <c r="CK25" s="80">
        <f>CJ25-BA25</f>
        <v>-1.777223</v>
      </c>
      <c r="CL25" s="79">
        <f>CK25/BA25</f>
        <v>-0.6870440979029035</v>
      </c>
      <c r="CM25" s="80">
        <v>1.382566</v>
      </c>
      <c r="CN25" s="80">
        <f>CM25-BB25</f>
        <v>-2.527932</v>
      </c>
      <c r="CO25" s="79">
        <f>CN25/BB25</f>
        <v>-0.6464475880054151</v>
      </c>
      <c r="CP25" s="80">
        <v>0.252869</v>
      </c>
      <c r="CQ25" s="80">
        <f>CP25-BC25</f>
        <v>-1.048081</v>
      </c>
      <c r="CR25" s="79">
        <f>CQ25/BC25</f>
        <v>-0.8056274261116876</v>
      </c>
      <c r="CS25" s="80">
        <v>0.674702</v>
      </c>
      <c r="CT25" s="80">
        <f>CS25-BD25</f>
        <v>0.674702</v>
      </c>
      <c r="CU25" s="79">
        <f>CT25/BD25</f>
      </c>
      <c r="CV25" s="80">
        <v>0.417851</v>
      </c>
      <c r="CW25" s="80">
        <f>CV25-BE25</f>
        <v>0.256566</v>
      </c>
      <c r="CX25" s="79">
        <f>CW25/BE25</f>
        <v>1.590761695135939</v>
      </c>
      <c r="CY25" s="80">
        <v>1.345422</v>
      </c>
      <c r="CZ25" s="80">
        <f>CY25-BF25</f>
        <v>-0.1168130000000001</v>
      </c>
      <c r="DA25" s="79">
        <f>CZ25/BF25</f>
        <v>-0.07988661193310244</v>
      </c>
      <c r="DB25" s="80">
        <v>2.727988</v>
      </c>
      <c r="DC25" s="80">
        <f>DB25-BI25</f>
        <v>-2.644745</v>
      </c>
      <c r="DD25" s="154">
        <f>DC25/BI25</f>
        <v>-0.4922531977673189</v>
      </c>
    </row>
    <row r="26" ht="17" customHeight="1">
      <c r="A26" s="156"/>
      <c r="B26" s="157"/>
      <c r="C26" s="74"/>
      <c r="D26" s="44"/>
      <c r="E26" s="73"/>
      <c r="F26" s="149"/>
      <c r="G26" s="74"/>
      <c r="H26" s="44"/>
      <c r="I26" s="73"/>
      <c r="J26" s="149"/>
      <c r="K26" s="149"/>
      <c r="L26" s="74"/>
      <c r="M26" s="44"/>
      <c r="N26" s="73"/>
      <c r="O26" s="149"/>
      <c r="P26" s="149"/>
      <c r="Q26" s="74"/>
      <c r="R26" s="44"/>
      <c r="S26" s="73"/>
      <c r="T26" s="149"/>
      <c r="U26" s="149"/>
      <c r="V26" s="74"/>
      <c r="W26" s="44"/>
      <c r="X26" s="73"/>
      <c r="Y26" s="149"/>
      <c r="Z26" s="74"/>
      <c r="AA26" s="44"/>
      <c r="AB26" s="44"/>
      <c r="AC26" s="64"/>
      <c r="AD26" s="65"/>
      <c r="AE26" s="63"/>
      <c r="AF26" s="63"/>
      <c r="AG26" s="24"/>
      <c r="AH26" s="24"/>
      <c r="AI26" s="24"/>
      <c r="AJ26" s="63"/>
      <c r="AK26" s="63"/>
      <c r="AL26" s="63"/>
      <c r="AM26" s="63"/>
      <c r="AN26" s="64"/>
      <c r="AO26" s="74"/>
      <c r="AP26" s="44"/>
      <c r="AQ26" s="73"/>
      <c r="AR26" s="149"/>
      <c r="AS26" s="74"/>
      <c r="AT26" s="44"/>
      <c r="AU26" s="44"/>
      <c r="AV26" s="64"/>
      <c r="AW26" s="65"/>
      <c r="AX26" s="63"/>
      <c r="AY26" s="63"/>
      <c r="AZ26" s="44"/>
      <c r="BA26" s="44"/>
      <c r="BB26" s="44"/>
      <c r="BC26" s="63"/>
      <c r="BD26" s="63"/>
      <c r="BE26" s="63"/>
      <c r="BF26" s="153"/>
      <c r="BG26" s="76"/>
      <c r="BH26" s="77"/>
      <c r="BI26" s="76"/>
      <c r="BJ26" s="80"/>
      <c r="BK26" s="77"/>
      <c r="BL26" s="74"/>
      <c r="BM26" s="44"/>
      <c r="BN26" s="73"/>
      <c r="BO26" s="149"/>
      <c r="BP26" s="74"/>
      <c r="BQ26" s="44"/>
      <c r="BR26" s="73"/>
      <c r="BS26" s="74">
        <v>0</v>
      </c>
      <c r="BT26" s="79"/>
      <c r="BU26" s="64"/>
      <c r="BV26" s="74">
        <v>0</v>
      </c>
      <c r="BW26" s="79"/>
      <c r="BX26" s="63"/>
      <c r="BY26" s="80">
        <v>0</v>
      </c>
      <c r="BZ26" s="79"/>
      <c r="CA26" s="80"/>
      <c r="CB26" s="80">
        <v>0</v>
      </c>
      <c r="CC26" s="79"/>
      <c r="CD26" s="80"/>
      <c r="CE26" s="80">
        <v>0</v>
      </c>
      <c r="CF26" s="79"/>
      <c r="CG26" s="80"/>
      <c r="CH26" s="80">
        <f>CG26-AZ26</f>
        <v>0</v>
      </c>
      <c r="CI26" s="79">
        <f>CH26/AZ26</f>
      </c>
      <c r="CJ26" s="80"/>
      <c r="CK26" s="80">
        <f>CJ26-BA26</f>
        <v>0</v>
      </c>
      <c r="CL26" s="79">
        <f>CK26/BA26</f>
      </c>
      <c r="CM26" s="80"/>
      <c r="CN26" s="80">
        <f>CM26-BB26</f>
        <v>0</v>
      </c>
      <c r="CO26" s="79">
        <f>CN26/BB26</f>
      </c>
      <c r="CP26" s="80"/>
      <c r="CQ26" s="80">
        <f>CP26-BC26</f>
        <v>0</v>
      </c>
      <c r="CR26" s="79">
        <f>CQ26/BC26</f>
      </c>
      <c r="CS26" s="80"/>
      <c r="CT26" s="80">
        <f>CS26-BD26</f>
        <v>0</v>
      </c>
      <c r="CU26" s="79">
        <f>CT26/BD26</f>
      </c>
      <c r="CV26" s="80"/>
      <c r="CW26" s="80">
        <f>CV26-BE26</f>
        <v>0</v>
      </c>
      <c r="CX26" s="79">
        <f>CW26/BE26</f>
      </c>
      <c r="CY26" s="80"/>
      <c r="CZ26" s="80">
        <f>CY26-BF26</f>
        <v>0</v>
      </c>
      <c r="DA26" s="79">
        <f>CZ26/BF26</f>
      </c>
      <c r="DB26" s="80"/>
      <c r="DC26" s="80">
        <f>DB26-BI26</f>
        <v>0</v>
      </c>
      <c r="DD26" s="154">
        <f>DC26/BI26</f>
      </c>
    </row>
    <row r="27" ht="17" customHeight="1">
      <c r="A27" t="s" s="141">
        <v>84</v>
      </c>
      <c r="B27" s="158">
        <v>7020.669179</v>
      </c>
      <c r="C27" s="109">
        <v>788.477067</v>
      </c>
      <c r="D27" s="108">
        <v>707.7184279999999</v>
      </c>
      <c r="E27" s="136">
        <v>671.450212</v>
      </c>
      <c r="F27" s="135">
        <v>2167.231102333333</v>
      </c>
      <c r="G27" s="109">
        <v>565.7391110000001</v>
      </c>
      <c r="H27" s="108">
        <v>493.636479</v>
      </c>
      <c r="I27" s="136">
        <v>389.9121230000001</v>
      </c>
      <c r="J27" s="135">
        <v>1448.948904333333</v>
      </c>
      <c r="K27" s="135">
        <v>3616.180006666666</v>
      </c>
      <c r="L27" s="109">
        <v>368.0329810000001</v>
      </c>
      <c r="M27" s="108">
        <v>398.818264</v>
      </c>
      <c r="N27" s="136">
        <v>471.502888</v>
      </c>
      <c r="O27" s="135">
        <v>1238.354133</v>
      </c>
      <c r="P27" s="159">
        <v>4854.534139666666</v>
      </c>
      <c r="Q27" s="109">
        <v>587.8702639999999</v>
      </c>
      <c r="R27" s="108">
        <v>683.624728</v>
      </c>
      <c r="S27" s="136">
        <v>793.1977890000001</v>
      </c>
      <c r="T27" s="135">
        <v>2064.692781</v>
      </c>
      <c r="U27" s="135">
        <v>6919.226920666666</v>
      </c>
      <c r="V27" s="109">
        <v>792.800514</v>
      </c>
      <c r="W27" s="108">
        <v>717.6071899999999</v>
      </c>
      <c r="X27" s="136">
        <v>703.662296</v>
      </c>
      <c r="Y27" s="135">
        <v>2214.07</v>
      </c>
      <c r="Z27" s="109">
        <v>583.031258</v>
      </c>
      <c r="AA27" s="108">
        <v>502.852692</v>
      </c>
      <c r="AB27" s="108">
        <v>397.115142</v>
      </c>
      <c r="AC27" s="136">
        <v>1482.999092</v>
      </c>
      <c r="AD27" s="109">
        <v>3697.069092</v>
      </c>
      <c r="AE27" s="108">
        <v>371.927791</v>
      </c>
      <c r="AF27" s="108">
        <v>400.888984</v>
      </c>
      <c r="AG27" s="108">
        <v>436.860943</v>
      </c>
      <c r="AH27" s="48">
        <v>1209.677718</v>
      </c>
      <c r="AI27" s="48">
        <v>4906.74681</v>
      </c>
      <c r="AJ27" s="108">
        <v>602.518388</v>
      </c>
      <c r="AK27" s="108">
        <v>697.819153</v>
      </c>
      <c r="AL27" s="108">
        <v>794.365</v>
      </c>
      <c r="AM27" s="108">
        <v>2094.702541</v>
      </c>
      <c r="AN27" s="136">
        <v>7001.449350999999</v>
      </c>
      <c r="AO27" s="109">
        <v>819.91797</v>
      </c>
      <c r="AP27" s="108">
        <v>709.362244</v>
      </c>
      <c r="AQ27" s="136">
        <v>706.283224</v>
      </c>
      <c r="AR27" s="135">
        <v>2235.563438</v>
      </c>
      <c r="AS27" s="109">
        <v>583.6335530000001</v>
      </c>
      <c r="AT27" s="108">
        <v>478.864137</v>
      </c>
      <c r="AU27" s="108">
        <v>385.2096</v>
      </c>
      <c r="AV27" s="136">
        <v>1447.70729</v>
      </c>
      <c r="AW27" s="109">
        <v>3683.270728</v>
      </c>
      <c r="AX27" s="108">
        <v>376.843077</v>
      </c>
      <c r="AY27" s="108">
        <v>401.315217</v>
      </c>
      <c r="AZ27" s="108">
        <v>474.7570000000001</v>
      </c>
      <c r="BA27" s="48">
        <v>1252.915294</v>
      </c>
      <c r="BB27" s="48">
        <v>4936.186022</v>
      </c>
      <c r="BC27" s="108">
        <v>597.208347</v>
      </c>
      <c r="BD27" s="108">
        <v>672.27135</v>
      </c>
      <c r="BE27" s="108">
        <v>761.6578569999999</v>
      </c>
      <c r="BF27" s="146">
        <v>2031.137554</v>
      </c>
      <c r="BG27" s="53">
        <v>-63.5649870000002</v>
      </c>
      <c r="BH27" s="54">
        <v>-0.03034559120248859</v>
      </c>
      <c r="BI27" s="53">
        <v>6967.323576</v>
      </c>
      <c r="BJ27" s="57">
        <v>-34.12577499999952</v>
      </c>
      <c r="BK27" s="54">
        <v>-0.004874101530867425</v>
      </c>
      <c r="BL27" s="109">
        <v>828.5244870000001</v>
      </c>
      <c r="BM27" s="108">
        <v>713.221592</v>
      </c>
      <c r="BN27" s="136">
        <v>666.3122930000001</v>
      </c>
      <c r="BO27" s="135">
        <v>2208.058372</v>
      </c>
      <c r="BP27" s="109">
        <v>554.4947070000001</v>
      </c>
      <c r="BQ27" s="108">
        <v>489.598294</v>
      </c>
      <c r="BR27" s="136">
        <v>398.3057219999999</v>
      </c>
      <c r="BS27" s="52">
        <v>13.09612199999992</v>
      </c>
      <c r="BT27" s="56">
        <v>0.0339973925883465</v>
      </c>
      <c r="BU27" s="136">
        <v>1442.398723</v>
      </c>
      <c r="BV27" s="52">
        <v>-5.308566999999812</v>
      </c>
      <c r="BW27" s="56">
        <v>-0.003666878682361137</v>
      </c>
      <c r="BX27" s="108">
        <v>3650.457095</v>
      </c>
      <c r="BY27" s="57">
        <v>-32.81363299999975</v>
      </c>
      <c r="BZ27" s="56">
        <v>-0.008908830065233195</v>
      </c>
      <c r="CA27" s="57">
        <v>379.732073</v>
      </c>
      <c r="CB27" s="57">
        <v>2.88899600000002</v>
      </c>
      <c r="CC27" s="56">
        <v>0.007666310399009984</v>
      </c>
      <c r="CD27" s="57">
        <v>404.361861</v>
      </c>
      <c r="CE27" s="57">
        <v>3.046643999999958</v>
      </c>
      <c r="CF27" s="56">
        <v>0.007591648337620743</v>
      </c>
      <c r="CG27" s="57">
        <v>480.8493129999999</v>
      </c>
      <c r="CH27" s="57">
        <f>CG27-AZ27</f>
        <v>6.092312999999876</v>
      </c>
      <c r="CI27" s="56">
        <f>CH27/AZ27</f>
        <v>0.01283248693542144</v>
      </c>
      <c r="CJ27" s="57">
        <v>1264.943247</v>
      </c>
      <c r="CK27" s="57">
        <f>CJ27-BA27</f>
        <v>12.0279529999998</v>
      </c>
      <c r="CL27" s="56">
        <f>CK27/BA27</f>
        <v>0.009599973005038436</v>
      </c>
      <c r="CM27" s="57">
        <v>4915.400342</v>
      </c>
      <c r="CN27" s="57">
        <f>CM27-BB27</f>
        <v>-20.78567999999996</v>
      </c>
      <c r="CO27" s="56">
        <f>CN27/BB27</f>
        <v>-0.004210878582646729</v>
      </c>
      <c r="CP27" s="57">
        <v>630.511645</v>
      </c>
      <c r="CQ27" s="57">
        <f>CP27-BC27</f>
        <v>33.30329800000004</v>
      </c>
      <c r="CR27" s="56">
        <f>CQ27/BC27</f>
        <v>0.05576495735080548</v>
      </c>
      <c r="CS27" s="57">
        <v>709.080322</v>
      </c>
      <c r="CT27" s="57">
        <f>CS27-BD27</f>
        <v>36.80897200000004</v>
      </c>
      <c r="CU27" s="56">
        <f>CT27/BD27</f>
        <v>0.05475314692497314</v>
      </c>
      <c r="CV27" s="57">
        <v>821.278948</v>
      </c>
      <c r="CW27" s="57">
        <f>CV27-BE27</f>
        <v>59.62109100000009</v>
      </c>
      <c r="CX27" s="56">
        <f>CW27/BE27</f>
        <v>0.07827804893240942</v>
      </c>
      <c r="CY27" s="57">
        <v>2160.870915</v>
      </c>
      <c r="CZ27" s="57">
        <f>CY27-BF27</f>
        <v>129.7333610000001</v>
      </c>
      <c r="DA27" s="56">
        <f>CZ27/BF27</f>
        <v>0.0638722674121755</v>
      </c>
      <c r="DB27" s="57">
        <v>7076.270857</v>
      </c>
      <c r="DC27" s="57">
        <f>DB27-BI27</f>
        <v>108.9472809999997</v>
      </c>
      <c r="DD27" s="147">
        <f>DC27/BI27</f>
        <v>0.0156368912411769</v>
      </c>
    </row>
    <row r="28" ht="17" customHeight="1">
      <c r="A28" t="s" s="61">
        <v>85</v>
      </c>
      <c r="B28" s="160">
        <v>982.842397</v>
      </c>
      <c r="C28" s="65">
        <v>103.3823</v>
      </c>
      <c r="D28" s="63">
        <v>93.15549999999999</v>
      </c>
      <c r="E28" s="64">
        <v>91.83399999999999</v>
      </c>
      <c r="F28" s="149">
        <v>288.3718</v>
      </c>
      <c r="G28" s="65">
        <v>85.5115</v>
      </c>
      <c r="H28" s="63">
        <v>75.39100000000001</v>
      </c>
      <c r="I28" s="64">
        <v>64.85300000000001</v>
      </c>
      <c r="J28" s="149">
        <v>225.7555</v>
      </c>
      <c r="K28" s="149">
        <v>514.1273</v>
      </c>
      <c r="L28" s="65">
        <v>58.65620000000001</v>
      </c>
      <c r="M28" s="63">
        <v>72.068</v>
      </c>
      <c r="N28" s="64">
        <v>63.75110000000001</v>
      </c>
      <c r="O28" s="149">
        <v>194.4753</v>
      </c>
      <c r="P28" s="149">
        <v>708.6025999999999</v>
      </c>
      <c r="Q28" s="65">
        <v>75.341864</v>
      </c>
      <c r="R28" s="63">
        <v>87.03569999999999</v>
      </c>
      <c r="S28" s="64">
        <v>106.376</v>
      </c>
      <c r="T28" s="149">
        <v>268.753564</v>
      </c>
      <c r="U28" s="149">
        <v>977.356164</v>
      </c>
      <c r="V28" s="65">
        <v>105.9776</v>
      </c>
      <c r="W28" s="63">
        <v>99.90550000000002</v>
      </c>
      <c r="X28" s="64">
        <v>97.7894</v>
      </c>
      <c r="Y28" s="149">
        <v>303.6725</v>
      </c>
      <c r="Z28" s="65">
        <v>84.9174</v>
      </c>
      <c r="AA28" s="63">
        <v>74.3432</v>
      </c>
      <c r="AB28" s="63">
        <v>65.03099999999999</v>
      </c>
      <c r="AC28" s="64">
        <v>224.2916</v>
      </c>
      <c r="AD28" s="65">
        <v>527.9641</v>
      </c>
      <c r="AE28" s="63">
        <v>58.5072</v>
      </c>
      <c r="AF28" s="63">
        <v>75.44799999999999</v>
      </c>
      <c r="AG28" s="63">
        <v>63.8593</v>
      </c>
      <c r="AH28" s="63">
        <v>197.8145</v>
      </c>
      <c r="AI28" s="63">
        <v>725.7786</v>
      </c>
      <c r="AJ28" s="63">
        <v>75.992243</v>
      </c>
      <c r="AK28" s="63">
        <v>85.9636</v>
      </c>
      <c r="AL28" s="63">
        <v>102.848</v>
      </c>
      <c r="AM28" s="63">
        <v>264.803843</v>
      </c>
      <c r="AN28" s="64">
        <v>990.582443</v>
      </c>
      <c r="AO28" s="65">
        <v>101.013636</v>
      </c>
      <c r="AP28" s="63">
        <v>90.03603100000001</v>
      </c>
      <c r="AQ28" s="64">
        <v>102.458</v>
      </c>
      <c r="AR28" s="149">
        <v>293.507667</v>
      </c>
      <c r="AS28" s="65">
        <v>83.5455</v>
      </c>
      <c r="AT28" s="63">
        <v>75.7561</v>
      </c>
      <c r="AU28" s="63">
        <v>58.7346</v>
      </c>
      <c r="AV28" s="64">
        <v>218.0362</v>
      </c>
      <c r="AW28" s="65">
        <v>511.543867</v>
      </c>
      <c r="AX28" s="63">
        <v>56.1432</v>
      </c>
      <c r="AY28" s="63">
        <v>75.11420000000001</v>
      </c>
      <c r="AZ28" s="63">
        <v>68.544</v>
      </c>
      <c r="BA28" s="63">
        <v>199.8014</v>
      </c>
      <c r="BB28" s="63">
        <v>711.3452669999999</v>
      </c>
      <c r="BC28" s="63">
        <v>77.56639999999999</v>
      </c>
      <c r="BD28" s="63">
        <v>85.70140000000001</v>
      </c>
      <c r="BE28" s="63">
        <v>97.88667199999999</v>
      </c>
      <c r="BF28" s="150">
        <v>261.154472</v>
      </c>
      <c r="BG28" s="66">
        <v>-3.649370999999974</v>
      </c>
      <c r="BH28" s="67">
        <v>-0.01378141253033094</v>
      </c>
      <c r="BI28" s="66">
        <v>972.4997389999999</v>
      </c>
      <c r="BJ28" s="70">
        <v>-18.08270400000015</v>
      </c>
      <c r="BK28" s="67">
        <v>-0.01825461790463023</v>
      </c>
      <c r="BL28" s="65">
        <v>100.432911</v>
      </c>
      <c r="BM28" s="63">
        <v>89.515596</v>
      </c>
      <c r="BN28" s="64">
        <v>90.53162499999999</v>
      </c>
      <c r="BO28" s="149">
        <v>280.480132</v>
      </c>
      <c r="BP28" s="65">
        <v>78.663821</v>
      </c>
      <c r="BQ28" s="63">
        <v>73.18425499999999</v>
      </c>
      <c r="BR28" s="64">
        <v>60.846502</v>
      </c>
      <c r="BS28" s="65">
        <v>2.111902000000001</v>
      </c>
      <c r="BT28" s="69">
        <v>0.03595669332897476</v>
      </c>
      <c r="BU28" s="64">
        <v>212.694578</v>
      </c>
      <c r="BV28" s="65">
        <v>-5.341622000000029</v>
      </c>
      <c r="BW28" s="69">
        <v>-0.02449878506413168</v>
      </c>
      <c r="BX28" s="63">
        <v>493.17471</v>
      </c>
      <c r="BY28" s="70">
        <v>-18.36915699999997</v>
      </c>
      <c r="BZ28" s="69">
        <v>-0.03590925077008102</v>
      </c>
      <c r="CA28" s="70">
        <v>57.847134</v>
      </c>
      <c r="CB28" s="70">
        <v>1.703933999999997</v>
      </c>
      <c r="CC28" s="69">
        <v>0.03034978412345568</v>
      </c>
      <c r="CD28" s="70">
        <v>75.986024</v>
      </c>
      <c r="CE28" s="70">
        <v>0.8718239999999895</v>
      </c>
      <c r="CF28" s="69">
        <v>0.01160664694558405</v>
      </c>
      <c r="CG28" s="70">
        <v>65.006795</v>
      </c>
      <c r="CH28" s="70">
        <f>CG28-AZ28</f>
        <v>-3.537205</v>
      </c>
      <c r="CI28" s="69">
        <f>CH28/AZ28</f>
        <v>-0.05160488153594772</v>
      </c>
      <c r="CJ28" s="70">
        <v>198.839953</v>
      </c>
      <c r="CK28" s="70">
        <f>CJ28-BA28</f>
        <v>-0.961447000000021</v>
      </c>
      <c r="CL28" s="69">
        <f>CK28/BA28</f>
        <v>-0.004812013329236036</v>
      </c>
      <c r="CM28" s="70">
        <v>692.0146629999999</v>
      </c>
      <c r="CN28" s="70">
        <f>CM28-BB28</f>
        <v>-19.33060399999999</v>
      </c>
      <c r="CO28" s="69">
        <f>CN28/BB28</f>
        <v>-0.02717471373855362</v>
      </c>
      <c r="CP28" s="70">
        <v>73.228711</v>
      </c>
      <c r="CQ28" s="70">
        <f>CP28-BC28</f>
        <v>-4.337688999999983</v>
      </c>
      <c r="CR28" s="69">
        <f>CQ28/BC28</f>
        <v>-0.05592226788918893</v>
      </c>
      <c r="CS28" s="70">
        <v>84.63457000000001</v>
      </c>
      <c r="CT28" s="70">
        <f>CS28-BD28</f>
        <v>-1.066829999999996</v>
      </c>
      <c r="CU28" s="69">
        <f>CT28/BD28</f>
        <v>-0.01244822138261447</v>
      </c>
      <c r="CV28" s="70">
        <v>101.163257</v>
      </c>
      <c r="CW28" s="70">
        <f>CV28-BE28</f>
        <v>3.276584999999997</v>
      </c>
      <c r="CX28" s="69">
        <f>CW28/BE28</f>
        <v>0.03347324955536334</v>
      </c>
      <c r="CY28" s="70">
        <v>259.026538</v>
      </c>
      <c r="CZ28" s="70">
        <f>CY28-BF28</f>
        <v>-2.127934000000039</v>
      </c>
      <c r="DA28" s="69">
        <f>CZ28/BF28</f>
        <v>-0.008148181356817963</v>
      </c>
      <c r="DB28" s="70">
        <v>951.0412009999999</v>
      </c>
      <c r="DC28" s="70">
        <f>DB28-BI28</f>
        <v>-21.45853799999998</v>
      </c>
      <c r="DD28" s="151">
        <f>DC28/BI28</f>
        <v>-0.02206534062627648</v>
      </c>
    </row>
    <row r="29" ht="17" customHeight="1">
      <c r="A29" t="s" s="71">
        <v>86</v>
      </c>
      <c r="B29" s="152">
        <v>868.101</v>
      </c>
      <c r="C29" s="74">
        <v>91.81400000000001</v>
      </c>
      <c r="D29" s="44">
        <v>82.52499999999999</v>
      </c>
      <c r="E29" s="73">
        <v>81.74499999999999</v>
      </c>
      <c r="F29" s="75">
        <v>256.084</v>
      </c>
      <c r="G29" s="74">
        <v>76.155</v>
      </c>
      <c r="H29" s="44">
        <v>66.38300000000001</v>
      </c>
      <c r="I29" s="73">
        <v>56.07400000000001</v>
      </c>
      <c r="J29" s="75">
        <v>198.612</v>
      </c>
      <c r="K29" s="75">
        <v>454.696</v>
      </c>
      <c r="L29" s="74">
        <v>50.08500000000001</v>
      </c>
      <c r="M29" s="44">
        <v>63.894</v>
      </c>
      <c r="N29" s="73">
        <v>54.84100000000001</v>
      </c>
      <c r="O29" s="75">
        <v>168.82</v>
      </c>
      <c r="P29" s="75">
        <v>623.5160000000001</v>
      </c>
      <c r="Q29" s="74">
        <v>65.536</v>
      </c>
      <c r="R29" s="44">
        <v>76.36899999999999</v>
      </c>
      <c r="S29" s="73">
        <v>93.95700000000001</v>
      </c>
      <c r="T29" s="75">
        <v>235.862</v>
      </c>
      <c r="U29" s="75">
        <v>859.3780000000002</v>
      </c>
      <c r="V29" s="74">
        <v>93.456</v>
      </c>
      <c r="W29" s="44">
        <v>88.18400000000001</v>
      </c>
      <c r="X29" s="73">
        <v>86.408</v>
      </c>
      <c r="Y29" s="75">
        <v>268.048</v>
      </c>
      <c r="Z29" s="74">
        <v>75.22</v>
      </c>
      <c r="AA29" s="44">
        <v>65.34</v>
      </c>
      <c r="AB29" s="44">
        <v>55.962</v>
      </c>
      <c r="AC29" s="73">
        <v>196.522</v>
      </c>
      <c r="AD29" s="74">
        <v>464.57</v>
      </c>
      <c r="AE29" s="44">
        <v>50.15900000000001</v>
      </c>
      <c r="AF29" s="44">
        <v>66.88499999999999</v>
      </c>
      <c r="AG29" s="44">
        <v>54.684</v>
      </c>
      <c r="AH29" s="44">
        <v>171.728</v>
      </c>
      <c r="AI29" s="44">
        <v>636.298</v>
      </c>
      <c r="AJ29" s="44">
        <v>66.389</v>
      </c>
      <c r="AK29" s="44">
        <v>76.32599999999999</v>
      </c>
      <c r="AL29" s="44">
        <v>91.41800000000001</v>
      </c>
      <c r="AM29" s="44">
        <v>234.133</v>
      </c>
      <c r="AN29" s="73">
        <v>870.431</v>
      </c>
      <c r="AO29" s="74">
        <v>89.208</v>
      </c>
      <c r="AP29" s="44">
        <v>79.369731</v>
      </c>
      <c r="AQ29" s="73">
        <v>91.407</v>
      </c>
      <c r="AR29" s="75">
        <v>259.984731</v>
      </c>
      <c r="AS29" s="74">
        <v>73.783</v>
      </c>
      <c r="AT29" s="44">
        <v>66.801</v>
      </c>
      <c r="AU29" s="44">
        <v>49.596</v>
      </c>
      <c r="AV29" s="73">
        <v>190.18</v>
      </c>
      <c r="AW29" s="74">
        <v>450.164731</v>
      </c>
      <c r="AX29" s="44">
        <v>46.967</v>
      </c>
      <c r="AY29" s="44">
        <v>66.581</v>
      </c>
      <c r="AZ29" s="44">
        <v>59.919</v>
      </c>
      <c r="BA29" s="44">
        <v>173.467</v>
      </c>
      <c r="BB29" s="44">
        <v>623.6317309999999</v>
      </c>
      <c r="BC29" s="44">
        <v>67.56699999999999</v>
      </c>
      <c r="BD29" s="44">
        <v>75.31200000000001</v>
      </c>
      <c r="BE29" s="44">
        <v>86.642</v>
      </c>
      <c r="BF29" s="153">
        <v>229.521</v>
      </c>
      <c r="BG29" s="76">
        <v>-4.611999999999966</v>
      </c>
      <c r="BH29" s="77">
        <v>-0.01969820572067993</v>
      </c>
      <c r="BI29" s="76">
        <v>853.1527309999999</v>
      </c>
      <c r="BJ29" s="80">
        <v>-17.27826900000014</v>
      </c>
      <c r="BK29" s="77">
        <v>-0.01985024545311476</v>
      </c>
      <c r="BL29" s="74">
        <v>88.665702</v>
      </c>
      <c r="BM29" s="44">
        <v>79.48452</v>
      </c>
      <c r="BN29" s="73">
        <v>79.782</v>
      </c>
      <c r="BO29" s="75">
        <v>247.932222</v>
      </c>
      <c r="BP29" s="74">
        <v>69.190263</v>
      </c>
      <c r="BQ29" s="44">
        <v>64.10214599999999</v>
      </c>
      <c r="BR29" s="73">
        <v>51.321801</v>
      </c>
      <c r="BS29" s="74">
        <v>1.725800999999997</v>
      </c>
      <c r="BT29" s="79">
        <v>0.03479718122429222</v>
      </c>
      <c r="BU29" s="73">
        <v>184.61421</v>
      </c>
      <c r="BV29" s="74">
        <v>-5.565790000000021</v>
      </c>
      <c r="BW29" s="79">
        <v>-0.02926590598380492</v>
      </c>
      <c r="BX29" s="44">
        <v>432.546432</v>
      </c>
      <c r="BY29" s="80">
        <v>-17.61829899999998</v>
      </c>
      <c r="BZ29" s="79">
        <v>-0.03913744855324968</v>
      </c>
      <c r="CA29" s="80">
        <v>48.967</v>
      </c>
      <c r="CB29" s="80">
        <v>2</v>
      </c>
      <c r="CC29" s="79">
        <v>0.0425830902548598</v>
      </c>
      <c r="CD29" s="80">
        <v>66.71605599999999</v>
      </c>
      <c r="CE29" s="80">
        <v>0.1350559999999916</v>
      </c>
      <c r="CF29" s="79">
        <v>0.002028446553821535</v>
      </c>
      <c r="CG29" s="80">
        <v>55.983299</v>
      </c>
      <c r="CH29" s="80">
        <f>CG29-AZ29</f>
        <v>-3.935701000000002</v>
      </c>
      <c r="CI29" s="79">
        <f>CH29/AZ29</f>
        <v>-0.06568368964769108</v>
      </c>
      <c r="CJ29" s="80">
        <v>171.666355</v>
      </c>
      <c r="CK29" s="80">
        <f>CJ29-BA29</f>
        <v>-1.800645000000031</v>
      </c>
      <c r="CL29" s="79">
        <f>CK29/BA29</f>
        <v>-0.01038033170574248</v>
      </c>
      <c r="CM29" s="80">
        <v>604.2127869999999</v>
      </c>
      <c r="CN29" s="80">
        <f>CM29-BB29</f>
        <v>-19.41894400000001</v>
      </c>
      <c r="CO29" s="79">
        <f>CN29/BB29</f>
        <v>-0.03113847970638301</v>
      </c>
      <c r="CP29" s="80">
        <v>63.502768</v>
      </c>
      <c r="CQ29" s="80">
        <f>CP29-BC29</f>
        <v>-4.06423199999999</v>
      </c>
      <c r="CR29" s="79">
        <f>CQ29/BC29</f>
        <v>-0.06015113886956636</v>
      </c>
      <c r="CS29" s="80">
        <v>74.40536400000001</v>
      </c>
      <c r="CT29" s="80">
        <f>CS29-BD29</f>
        <v>-0.906636000000006</v>
      </c>
      <c r="CU29" s="79">
        <f>CT29/BD29</f>
        <v>-0.01203840025493953</v>
      </c>
      <c r="CV29" s="80">
        <v>89.17487199999998</v>
      </c>
      <c r="CW29" s="80">
        <f>CV29-BE29</f>
        <v>2.532871999999983</v>
      </c>
      <c r="CX29" s="79">
        <f>CW29/BE29</f>
        <v>0.02923376653355167</v>
      </c>
      <c r="CY29" s="80">
        <v>227.083004</v>
      </c>
      <c r="CZ29" s="80">
        <f>CY29-BF29</f>
        <v>-2.437996000000055</v>
      </c>
      <c r="DA29" s="79">
        <f>CZ29/BF29</f>
        <v>-0.01062210429546776</v>
      </c>
      <c r="DB29" s="80">
        <v>831.2957909999999</v>
      </c>
      <c r="DC29" s="80">
        <f>DB29-BI29</f>
        <v>-21.85694000000001</v>
      </c>
      <c r="DD29" s="154">
        <f>DC29/BI29</f>
        <v>-0.02561902365873105</v>
      </c>
    </row>
    <row r="30" ht="17" customHeight="1">
      <c r="A30" t="s" s="71">
        <v>87</v>
      </c>
      <c r="B30" s="152">
        <v>199.481</v>
      </c>
      <c r="C30" s="74">
        <v>17.632</v>
      </c>
      <c r="D30" s="44">
        <v>13.549</v>
      </c>
      <c r="E30" s="73">
        <v>17.462</v>
      </c>
      <c r="F30" s="75">
        <v>48.643</v>
      </c>
      <c r="G30" s="74">
        <v>17.185</v>
      </c>
      <c r="H30" s="44">
        <v>19.98</v>
      </c>
      <c r="I30" s="73">
        <v>20.108</v>
      </c>
      <c r="J30" s="75">
        <v>57.273</v>
      </c>
      <c r="K30" s="75">
        <v>105.916</v>
      </c>
      <c r="L30" s="74">
        <v>11.739</v>
      </c>
      <c r="M30" s="44">
        <v>20.363</v>
      </c>
      <c r="N30" s="73">
        <v>15.209</v>
      </c>
      <c r="O30" s="75">
        <v>47.31100000000001</v>
      </c>
      <c r="P30" s="75">
        <v>153.227</v>
      </c>
      <c r="Q30" s="74">
        <v>21.277</v>
      </c>
      <c r="R30" s="44">
        <v>12.561</v>
      </c>
      <c r="S30" s="73">
        <v>15.56</v>
      </c>
      <c r="T30" s="75">
        <v>49.398</v>
      </c>
      <c r="U30" s="75">
        <v>202.625</v>
      </c>
      <c r="V30" s="74">
        <v>14.611</v>
      </c>
      <c r="W30" s="44">
        <v>14.891</v>
      </c>
      <c r="X30" s="73">
        <v>14.948</v>
      </c>
      <c r="Y30" s="75">
        <v>44.45</v>
      </c>
      <c r="Z30" s="74">
        <v>16.242</v>
      </c>
      <c r="AA30" s="44">
        <v>19.132</v>
      </c>
      <c r="AB30" s="44">
        <v>17.579</v>
      </c>
      <c r="AC30" s="73">
        <v>52.953</v>
      </c>
      <c r="AD30" s="74">
        <v>97.40300000000001</v>
      </c>
      <c r="AE30" s="44">
        <v>9.882999999999999</v>
      </c>
      <c r="AF30" s="44">
        <v>24.642</v>
      </c>
      <c r="AG30" s="44">
        <v>17.867</v>
      </c>
      <c r="AH30" s="44">
        <v>52.392</v>
      </c>
      <c r="AI30" s="44">
        <v>149.795</v>
      </c>
      <c r="AJ30" s="44">
        <v>23.81</v>
      </c>
      <c r="AK30" s="44">
        <v>19.095</v>
      </c>
      <c r="AL30" s="44">
        <v>15.063</v>
      </c>
      <c r="AM30" s="44">
        <v>57.968</v>
      </c>
      <c r="AN30" s="73">
        <v>207.763</v>
      </c>
      <c r="AO30" s="74">
        <v>14.745</v>
      </c>
      <c r="AP30" s="44">
        <v>13.099</v>
      </c>
      <c r="AQ30" s="73">
        <v>17.946</v>
      </c>
      <c r="AR30" s="75">
        <v>45.79000000000001</v>
      </c>
      <c r="AS30" s="74">
        <v>15.661</v>
      </c>
      <c r="AT30" s="44">
        <v>21.146</v>
      </c>
      <c r="AU30" s="44">
        <v>10.753</v>
      </c>
      <c r="AV30" s="73">
        <v>47.56</v>
      </c>
      <c r="AW30" s="74">
        <v>93.35000000000001</v>
      </c>
      <c r="AX30" s="44">
        <v>7.69</v>
      </c>
      <c r="AY30" s="44">
        <v>35.981</v>
      </c>
      <c r="AZ30" s="44">
        <v>18.241</v>
      </c>
      <c r="BA30" s="44">
        <v>61.912</v>
      </c>
      <c r="BB30" s="44">
        <v>155.262</v>
      </c>
      <c r="BC30" s="44">
        <v>21.486</v>
      </c>
      <c r="BD30" s="44">
        <v>15.52</v>
      </c>
      <c r="BE30" s="44">
        <v>18.518</v>
      </c>
      <c r="BF30" s="153">
        <v>55.524</v>
      </c>
      <c r="BG30" s="76">
        <v>-2.444000000000003</v>
      </c>
      <c r="BH30" s="77">
        <v>-0.04216119238200389</v>
      </c>
      <c r="BI30" s="76">
        <v>210.786</v>
      </c>
      <c r="BJ30" s="80">
        <v>3.022999999999968</v>
      </c>
      <c r="BK30" s="77">
        <v>0.01455023271708611</v>
      </c>
      <c r="BL30" s="74">
        <v>17.565</v>
      </c>
      <c r="BM30" s="44">
        <v>14.056</v>
      </c>
      <c r="BN30" s="73">
        <v>13.259</v>
      </c>
      <c r="BO30" s="75">
        <v>44.88</v>
      </c>
      <c r="BP30" s="74">
        <v>14.812</v>
      </c>
      <c r="BQ30" s="44">
        <v>19.904</v>
      </c>
      <c r="BR30" s="73">
        <v>11.682</v>
      </c>
      <c r="BS30" s="74">
        <v>0.9290000000000003</v>
      </c>
      <c r="BT30" s="79">
        <v>0.08639449455965779</v>
      </c>
      <c r="BU30" s="73">
        <v>46.398</v>
      </c>
      <c r="BV30" s="74">
        <v>-1.161999999999999</v>
      </c>
      <c r="BW30" s="79">
        <v>-0.02443229604709838</v>
      </c>
      <c r="BX30" s="44">
        <v>91.27800000000001</v>
      </c>
      <c r="BY30" s="80">
        <v>-2.072000000000003</v>
      </c>
      <c r="BZ30" s="79">
        <v>-0.02219603642206752</v>
      </c>
      <c r="CA30" s="80">
        <v>7.34</v>
      </c>
      <c r="CB30" s="80">
        <v>-0.3500000000000005</v>
      </c>
      <c r="CC30" s="79">
        <v>-0.04551365409622894</v>
      </c>
      <c r="CD30" s="80">
        <v>22.357</v>
      </c>
      <c r="CE30" s="80">
        <v>-13.624</v>
      </c>
      <c r="CF30" s="79">
        <v>-0.3786442844834774</v>
      </c>
      <c r="CG30" s="80">
        <v>17.22</v>
      </c>
      <c r="CH30" s="80">
        <f>CG30-AZ30</f>
        <v>-1.021000000000001</v>
      </c>
      <c r="CI30" s="79">
        <f>CH30/AZ30</f>
        <v>-0.05597280850830551</v>
      </c>
      <c r="CJ30" s="80">
        <v>46.917</v>
      </c>
      <c r="CK30" s="80">
        <f>CJ30-BA30</f>
        <v>-14.995</v>
      </c>
      <c r="CL30" s="79">
        <f>CK30/BA30</f>
        <v>-0.2421986044708618</v>
      </c>
      <c r="CM30" s="80">
        <v>138.195</v>
      </c>
      <c r="CN30" s="80">
        <f>CM30-BB30</f>
        <v>-17.06700000000001</v>
      </c>
      <c r="CO30" s="79">
        <f>CN30/BB30</f>
        <v>-0.1099238706186962</v>
      </c>
      <c r="CP30" s="80">
        <v>21.413</v>
      </c>
      <c r="CQ30" s="80">
        <f>CP30-BC30</f>
        <v>-0.0730000000000004</v>
      </c>
      <c r="CR30" s="79">
        <f>CQ30/BC30</f>
        <v>-0.0033975612026436</v>
      </c>
      <c r="CS30" s="80">
        <v>20.57</v>
      </c>
      <c r="CT30" s="80">
        <f>CS30-BD30</f>
        <v>5.050000000000001</v>
      </c>
      <c r="CU30" s="79">
        <f>CT30/BD30</f>
        <v>0.3253865979381444</v>
      </c>
      <c r="CV30" s="80">
        <v>17.68</v>
      </c>
      <c r="CW30" s="80">
        <f>CV30-BE30</f>
        <v>-0.838000000000001</v>
      </c>
      <c r="CX30" s="79">
        <f>CW30/BE30</f>
        <v>-0.04525326709147861</v>
      </c>
      <c r="CY30" s="80">
        <v>59.663</v>
      </c>
      <c r="CZ30" s="80">
        <f>CY30-BF30</f>
        <v>4.138999999999996</v>
      </c>
      <c r="DA30" s="79">
        <f>CZ30/BF30</f>
        <v>0.07454434118579345</v>
      </c>
      <c r="DB30" s="80">
        <v>197.858</v>
      </c>
      <c r="DC30" s="80">
        <f>DB30-BI30</f>
        <v>-12.928</v>
      </c>
      <c r="DD30" s="154">
        <f>DC30/BI30</f>
        <v>-0.06133234655052991</v>
      </c>
    </row>
    <row r="31" ht="17" customHeight="1">
      <c r="A31" t="s" s="71">
        <v>88</v>
      </c>
      <c r="B31" s="152">
        <v>668.426</v>
      </c>
      <c r="C31" s="74">
        <v>74.172</v>
      </c>
      <c r="D31" s="44">
        <v>68.95399999999999</v>
      </c>
      <c r="E31" s="73">
        <v>64.20399999999999</v>
      </c>
      <c r="F31" s="75">
        <v>207.33</v>
      </c>
      <c r="G31" s="74">
        <v>58.97</v>
      </c>
      <c r="H31" s="44">
        <v>46.393</v>
      </c>
      <c r="I31" s="73">
        <v>35.911</v>
      </c>
      <c r="J31" s="75">
        <v>141.274</v>
      </c>
      <c r="K31" s="75">
        <v>348.604</v>
      </c>
      <c r="L31" s="74">
        <v>38.346</v>
      </c>
      <c r="M31" s="44">
        <v>43.509</v>
      </c>
      <c r="N31" s="73">
        <v>39.584</v>
      </c>
      <c r="O31" s="75">
        <v>121.439</v>
      </c>
      <c r="P31" s="75">
        <v>470.043</v>
      </c>
      <c r="Q31" s="74">
        <v>44.223</v>
      </c>
      <c r="R31" s="44">
        <v>63.8</v>
      </c>
      <c r="S31" s="73">
        <v>78.346</v>
      </c>
      <c r="T31" s="75">
        <v>186.369</v>
      </c>
      <c r="U31" s="75">
        <v>656.412</v>
      </c>
      <c r="V31" s="74">
        <v>78.816</v>
      </c>
      <c r="W31" s="44">
        <v>73.29000000000001</v>
      </c>
      <c r="X31" s="73">
        <v>71.444</v>
      </c>
      <c r="Y31" s="75">
        <v>223.55</v>
      </c>
      <c r="Z31" s="74">
        <v>58.339</v>
      </c>
      <c r="AA31" s="44">
        <v>46.196</v>
      </c>
      <c r="AB31" s="44">
        <v>38.376</v>
      </c>
      <c r="AC31" s="73">
        <v>142.911</v>
      </c>
      <c r="AD31" s="74">
        <v>366.461</v>
      </c>
      <c r="AE31" s="44">
        <v>40.249</v>
      </c>
      <c r="AF31" s="44">
        <v>42.172</v>
      </c>
      <c r="AG31" s="44">
        <v>36.737</v>
      </c>
      <c r="AH31" s="44">
        <v>119.158</v>
      </c>
      <c r="AI31" s="44">
        <v>485.619</v>
      </c>
      <c r="AJ31" s="44">
        <v>42.559</v>
      </c>
      <c r="AK31" s="44">
        <v>57.155</v>
      </c>
      <c r="AL31" s="44">
        <v>76.348</v>
      </c>
      <c r="AM31" s="44">
        <v>176.062</v>
      </c>
      <c r="AN31" s="73">
        <v>661.681</v>
      </c>
      <c r="AO31" s="74">
        <v>74.446</v>
      </c>
      <c r="AP31" s="44">
        <v>66.267</v>
      </c>
      <c r="AQ31" s="73">
        <v>73.45699999999999</v>
      </c>
      <c r="AR31" s="75">
        <v>214.17</v>
      </c>
      <c r="AS31" s="74">
        <v>58.071</v>
      </c>
      <c r="AT31" s="44">
        <v>45.639</v>
      </c>
      <c r="AU31" s="44">
        <v>38.826</v>
      </c>
      <c r="AV31" s="73">
        <v>142.536</v>
      </c>
      <c r="AW31" s="74">
        <v>356.706</v>
      </c>
      <c r="AX31" s="44">
        <v>39.277</v>
      </c>
      <c r="AY31" s="44">
        <v>30.507</v>
      </c>
      <c r="AZ31" s="44">
        <v>41.634</v>
      </c>
      <c r="BA31" s="44">
        <v>111.418</v>
      </c>
      <c r="BB31" s="44">
        <v>468.124</v>
      </c>
      <c r="BC31" s="44">
        <v>46.07</v>
      </c>
      <c r="BD31" s="44">
        <v>59.779</v>
      </c>
      <c r="BE31" s="44">
        <v>68.124</v>
      </c>
      <c r="BF31" s="153">
        <v>173.973</v>
      </c>
      <c r="BG31" s="76">
        <v>-2.08899999999997</v>
      </c>
      <c r="BH31" s="77">
        <v>-0.01186513841714831</v>
      </c>
      <c r="BI31" s="76">
        <v>642.097</v>
      </c>
      <c r="BJ31" s="80">
        <v>-19.58400000000006</v>
      </c>
      <c r="BK31" s="77">
        <v>-0.02959734373512324</v>
      </c>
      <c r="BL31" s="74">
        <v>71.087</v>
      </c>
      <c r="BM31" s="44">
        <v>65.39700000000001</v>
      </c>
      <c r="BN31" s="73">
        <v>66.523</v>
      </c>
      <c r="BO31" s="75">
        <v>203.007</v>
      </c>
      <c r="BP31" s="74">
        <v>54.343</v>
      </c>
      <c r="BQ31" s="44">
        <v>44.175</v>
      </c>
      <c r="BR31" s="73">
        <v>39.61</v>
      </c>
      <c r="BS31" s="74">
        <v>0.7839999999999989</v>
      </c>
      <c r="BT31" s="79">
        <v>0.02019265440684075</v>
      </c>
      <c r="BU31" s="73">
        <v>138.128</v>
      </c>
      <c r="BV31" s="74">
        <v>-4.408000000000015</v>
      </c>
      <c r="BW31" s="79">
        <v>-0.03092552057024201</v>
      </c>
      <c r="BX31" s="44">
        <v>341.135</v>
      </c>
      <c r="BY31" s="80">
        <v>-15.57100000000003</v>
      </c>
      <c r="BZ31" s="79">
        <v>-0.043652195365371</v>
      </c>
      <c r="CA31" s="80">
        <v>41.627</v>
      </c>
      <c r="CB31" s="80">
        <v>2.350000000000001</v>
      </c>
      <c r="CC31" s="79">
        <v>0.05983145352241773</v>
      </c>
      <c r="CD31" s="80">
        <v>44.349246</v>
      </c>
      <c r="CE31" s="80">
        <v>13.842246</v>
      </c>
      <c r="CF31" s="79">
        <v>0.4537399940997148</v>
      </c>
      <c r="CG31" s="80">
        <v>38.736</v>
      </c>
      <c r="CH31" s="80">
        <f>CG31-AZ31</f>
        <v>-2.898000000000003</v>
      </c>
      <c r="CI31" s="79">
        <f>CH31/AZ31</f>
        <v>-0.06960657155209692</v>
      </c>
      <c r="CJ31" s="80">
        <v>124.712246</v>
      </c>
      <c r="CK31" s="80">
        <f>CJ31-BA31</f>
        <v>13.29424599999999</v>
      </c>
      <c r="CL31" s="79">
        <f>CK31/BA31</f>
        <v>0.1193186558724801</v>
      </c>
      <c r="CM31" s="80">
        <v>465.847246</v>
      </c>
      <c r="CN31" s="80">
        <f>CM31-BB31</f>
        <v>-2.276754000000039</v>
      </c>
      <c r="CO31" s="79">
        <f>CN31/BB31</f>
        <v>-0.004863570336064887</v>
      </c>
      <c r="CP31" s="80">
        <v>42.058</v>
      </c>
      <c r="CQ31" s="80">
        <f>CP31-BC31</f>
        <v>-4.012</v>
      </c>
      <c r="CR31" s="79">
        <f>CQ31/BC31</f>
        <v>-0.0870848708487085</v>
      </c>
      <c r="CS31" s="80">
        <v>53.819158</v>
      </c>
      <c r="CT31" s="80">
        <f>CS31-BD31</f>
        <v>-5.959842000000002</v>
      </c>
      <c r="CU31" s="79">
        <f>CT31/BD31</f>
        <v>-0.09969792067448438</v>
      </c>
      <c r="CV31" s="80">
        <v>71.48248299999999</v>
      </c>
      <c r="CW31" s="80">
        <f>CV31-BE31</f>
        <v>3.358482999999993</v>
      </c>
      <c r="CX31" s="79">
        <f>CW31/BE31</f>
        <v>0.04929955669074031</v>
      </c>
      <c r="CY31" s="80">
        <v>167.359641</v>
      </c>
      <c r="CZ31" s="80">
        <f>CY31-BF31</f>
        <v>-6.613359000000031</v>
      </c>
      <c r="DA31" s="79">
        <f>CZ31/BF31</f>
        <v>-0.03801370902381421</v>
      </c>
      <c r="DB31" s="80">
        <v>633.2068869999999</v>
      </c>
      <c r="DC31" s="80">
        <f>DB31-BI31</f>
        <v>-8.890113000000042</v>
      </c>
      <c r="DD31" s="154">
        <f>DC31/BI31</f>
        <v>-0.01384543612569447</v>
      </c>
    </row>
    <row r="32" ht="17" customHeight="1">
      <c r="A32" t="s" s="71">
        <v>89</v>
      </c>
      <c r="B32" s="155">
        <v>0.194</v>
      </c>
      <c r="C32" s="74">
        <v>0.01</v>
      </c>
      <c r="D32" s="44">
        <v>0.022</v>
      </c>
      <c r="E32" s="73">
        <v>0.079</v>
      </c>
      <c r="F32" s="75">
        <v>0.111</v>
      </c>
      <c r="G32" s="74">
        <v>0</v>
      </c>
      <c r="H32" s="44">
        <v>0.01</v>
      </c>
      <c r="I32" s="73">
        <v>0.055</v>
      </c>
      <c r="J32" s="75">
        <v>0.065</v>
      </c>
      <c r="K32" s="75">
        <v>0.176</v>
      </c>
      <c r="L32" s="74"/>
      <c r="M32" s="44">
        <v>0.022</v>
      </c>
      <c r="N32" s="73">
        <v>0.048</v>
      </c>
      <c r="O32" s="75">
        <v>0.07000000000000001</v>
      </c>
      <c r="P32" s="75">
        <v>0.246</v>
      </c>
      <c r="Q32" s="74">
        <v>0.036</v>
      </c>
      <c r="R32" s="44">
        <v>0.008</v>
      </c>
      <c r="S32" s="73">
        <v>0.051</v>
      </c>
      <c r="T32" s="75">
        <v>0.095</v>
      </c>
      <c r="U32" s="75">
        <v>0.341</v>
      </c>
      <c r="V32" s="74">
        <v>0.029</v>
      </c>
      <c r="W32" s="44">
        <v>0.003</v>
      </c>
      <c r="X32" s="73">
        <v>0.016</v>
      </c>
      <c r="Y32" s="75">
        <v>0.048</v>
      </c>
      <c r="Z32" s="74">
        <v>0.639</v>
      </c>
      <c r="AA32" s="44">
        <v>0.012</v>
      </c>
      <c r="AB32" s="44">
        <v>0.007</v>
      </c>
      <c r="AC32" s="73">
        <v>0.658</v>
      </c>
      <c r="AD32" s="74">
        <v>0.7060000000000001</v>
      </c>
      <c r="AE32" s="44">
        <v>0.027</v>
      </c>
      <c r="AF32" s="44">
        <v>0.07099999999999999</v>
      </c>
      <c r="AG32" s="44">
        <v>0.08</v>
      </c>
      <c r="AH32" s="44">
        <v>0.178</v>
      </c>
      <c r="AI32" s="44">
        <v>0.8840000000000001</v>
      </c>
      <c r="AJ32" s="44">
        <v>0.02</v>
      </c>
      <c r="AK32" s="44">
        <v>0.076</v>
      </c>
      <c r="AL32" s="44">
        <v>0.007</v>
      </c>
      <c r="AM32" s="44">
        <v>0.103</v>
      </c>
      <c r="AN32" s="73">
        <v>0.9870000000000001</v>
      </c>
      <c r="AO32" s="74">
        <v>0.017</v>
      </c>
      <c r="AP32" s="44">
        <v>0.003731</v>
      </c>
      <c r="AQ32" s="73">
        <v>0.004</v>
      </c>
      <c r="AR32" s="75">
        <v>0.024731</v>
      </c>
      <c r="AS32" s="74">
        <v>0.051</v>
      </c>
      <c r="AT32" s="44">
        <v>0.016</v>
      </c>
      <c r="AU32" s="44">
        <v>0.017</v>
      </c>
      <c r="AV32" s="73">
        <v>0.08400000000000001</v>
      </c>
      <c r="AW32" s="74">
        <v>0.108731</v>
      </c>
      <c r="AX32" s="44">
        <v>0</v>
      </c>
      <c r="AY32" s="44">
        <v>0.093</v>
      </c>
      <c r="AZ32" s="44">
        <v>0.044</v>
      </c>
      <c r="BA32" s="44">
        <v>0.137</v>
      </c>
      <c r="BB32" s="44">
        <v>0.245731</v>
      </c>
      <c r="BC32" s="44">
        <v>0.011</v>
      </c>
      <c r="BD32" s="44">
        <v>0.013</v>
      </c>
      <c r="BE32" s="44">
        <v>0</v>
      </c>
      <c r="BF32" s="153">
        <v>0.024</v>
      </c>
      <c r="BG32" s="76">
        <v>-0.07900000000000001</v>
      </c>
      <c r="BH32" s="77">
        <v>-0.7669902912621359</v>
      </c>
      <c r="BI32" s="76">
        <v>0.2697310000000001</v>
      </c>
      <c r="BJ32" s="80">
        <v>-0.717269</v>
      </c>
      <c r="BK32" s="77">
        <v>-0.7267163120567375</v>
      </c>
      <c r="BL32" s="74">
        <v>0.013702</v>
      </c>
      <c r="BM32" s="44">
        <v>0.03152</v>
      </c>
      <c r="BN32" s="73">
        <v>0</v>
      </c>
      <c r="BO32" s="75">
        <v>0.045222</v>
      </c>
      <c r="BP32" s="74">
        <v>0.035263</v>
      </c>
      <c r="BQ32" s="44">
        <v>0.023146</v>
      </c>
      <c r="BR32" s="73">
        <v>0.029801</v>
      </c>
      <c r="BS32" s="74">
        <v>0.012801</v>
      </c>
      <c r="BT32" s="79">
        <v>0.7529999999999999</v>
      </c>
      <c r="BU32" s="73">
        <v>0.08821000000000001</v>
      </c>
      <c r="BV32" s="74">
        <v>0.004210000000000005</v>
      </c>
      <c r="BW32" s="79">
        <v>0.05011904761904768</v>
      </c>
      <c r="BX32" s="44">
        <v>0.133432</v>
      </c>
      <c r="BY32" s="80">
        <v>0.02470099999999999</v>
      </c>
      <c r="BZ32" s="79">
        <v>0.2271753225850952</v>
      </c>
      <c r="CA32" s="80">
        <v>0</v>
      </c>
      <c r="CB32" s="80">
        <v>0</v>
      </c>
      <c r="CC32" s="79"/>
      <c r="CD32" s="80">
        <v>0.009809999999999999</v>
      </c>
      <c r="CE32" s="80">
        <v>-0.08319</v>
      </c>
      <c r="CF32" s="79">
        <v>-0.8945161290322581</v>
      </c>
      <c r="CG32" s="80">
        <v>0.027299</v>
      </c>
      <c r="CH32" s="80">
        <f>CG32-AZ32</f>
        <v>-0.016701</v>
      </c>
      <c r="CI32" s="79">
        <f>CH32/AZ32</f>
        <v>-0.3795681818181817</v>
      </c>
      <c r="CJ32" s="80">
        <v>0.037109</v>
      </c>
      <c r="CK32" s="80">
        <f>CJ32-BA32</f>
        <v>-0.09989100000000001</v>
      </c>
      <c r="CL32" s="79">
        <f>CK32/BA32</f>
        <v>-0.7291313868613138</v>
      </c>
      <c r="CM32" s="80">
        <v>0.259482</v>
      </c>
      <c r="CN32" s="80">
        <f>CM32-BB32</f>
        <v>0.01375099999999996</v>
      </c>
      <c r="CO32" s="79">
        <f>CN32/BB32</f>
        <v>0.05595956554118103</v>
      </c>
      <c r="CP32" s="80">
        <v>0.031768</v>
      </c>
      <c r="CQ32" s="80">
        <f>CP32-BC32</f>
        <v>0.020768</v>
      </c>
      <c r="CR32" s="79">
        <f>CQ32/BC32</f>
        <v>1.888</v>
      </c>
      <c r="CS32" s="80">
        <v>0.016206</v>
      </c>
      <c r="CT32" s="80">
        <f>CS32-BD32</f>
        <v>0.003205999999999999</v>
      </c>
      <c r="CU32" s="79">
        <f>CT32/BD32</f>
        <v>0.2466153846153845</v>
      </c>
      <c r="CV32" s="80">
        <v>0.012389</v>
      </c>
      <c r="CW32" s="80">
        <f>CV32-BE32</f>
        <v>0.012389</v>
      </c>
      <c r="CX32" s="79">
        <f>CW32/BE32</f>
      </c>
      <c r="CY32" s="80">
        <v>0.06036299999999999</v>
      </c>
      <c r="CZ32" s="80">
        <f>CY32-BF32</f>
        <v>0.03636299999999999</v>
      </c>
      <c r="DA32" s="79">
        <f>CZ32/BF32</f>
        <v>1.515125</v>
      </c>
      <c r="DB32" s="80">
        <v>0.319845</v>
      </c>
      <c r="DC32" s="80">
        <f>DB32-BI32</f>
        <v>0.05011399999999994</v>
      </c>
      <c r="DD32" s="154">
        <f>DC32/BI32</f>
        <v>0.1857925117987919</v>
      </c>
    </row>
    <row r="33" ht="17" customHeight="1">
      <c r="A33" t="s" s="71">
        <v>90</v>
      </c>
      <c r="B33" s="152">
        <v>114.741397</v>
      </c>
      <c r="C33" s="161">
        <v>11.5683</v>
      </c>
      <c r="D33" s="106">
        <v>10.6305</v>
      </c>
      <c r="E33" s="162">
        <v>10.089</v>
      </c>
      <c r="F33" s="163">
        <v>32.2878</v>
      </c>
      <c r="G33" s="161">
        <v>9.3565</v>
      </c>
      <c r="H33" s="106">
        <v>9.007999999999999</v>
      </c>
      <c r="I33" s="162">
        <v>8.779</v>
      </c>
      <c r="J33" s="163">
        <v>27.1435</v>
      </c>
      <c r="K33" s="163">
        <v>59.43129999999999</v>
      </c>
      <c r="L33" s="161">
        <v>8.571199999999999</v>
      </c>
      <c r="M33" s="106">
        <v>8.173999999999999</v>
      </c>
      <c r="N33" s="162">
        <v>8.9101</v>
      </c>
      <c r="O33" s="163">
        <v>25.6553</v>
      </c>
      <c r="P33" s="75">
        <v>85.08659999999999</v>
      </c>
      <c r="Q33" s="161">
        <v>9.805864</v>
      </c>
      <c r="R33" s="106">
        <v>10.6667</v>
      </c>
      <c r="S33" s="162">
        <v>12.419</v>
      </c>
      <c r="T33" s="163">
        <v>32.891564</v>
      </c>
      <c r="U33" s="163">
        <v>117.978164</v>
      </c>
      <c r="V33" s="161">
        <v>12.5216</v>
      </c>
      <c r="W33" s="106">
        <v>11.7215</v>
      </c>
      <c r="X33" s="162">
        <v>11.3814</v>
      </c>
      <c r="Y33" s="163">
        <v>35.6245</v>
      </c>
      <c r="Z33" s="161">
        <v>9.6974</v>
      </c>
      <c r="AA33" s="106">
        <v>9.0032</v>
      </c>
      <c r="AB33" s="106">
        <v>9.069000000000001</v>
      </c>
      <c r="AC33" s="162">
        <v>27.7696</v>
      </c>
      <c r="AD33" s="161">
        <v>63.3941</v>
      </c>
      <c r="AE33" s="106">
        <v>8.3482</v>
      </c>
      <c r="AF33" s="106">
        <v>8.563000000000001</v>
      </c>
      <c r="AG33" s="106">
        <v>9.1753</v>
      </c>
      <c r="AH33" s="44">
        <v>26.0865</v>
      </c>
      <c r="AI33" s="44">
        <v>89.48060000000001</v>
      </c>
      <c r="AJ33" s="106">
        <v>9.603242999999999</v>
      </c>
      <c r="AK33" s="106">
        <v>9.637600000000001</v>
      </c>
      <c r="AL33" s="106">
        <v>11.43</v>
      </c>
      <c r="AM33" s="106">
        <v>30.670843</v>
      </c>
      <c r="AN33" s="162">
        <v>120.151443</v>
      </c>
      <c r="AO33" s="161">
        <v>11.805636</v>
      </c>
      <c r="AP33" s="106">
        <v>10.6663</v>
      </c>
      <c r="AQ33" s="162">
        <v>11.051</v>
      </c>
      <c r="AR33" s="163">
        <v>33.522936</v>
      </c>
      <c r="AS33" s="161">
        <v>9.762499999999999</v>
      </c>
      <c r="AT33" s="106">
        <v>8.9551</v>
      </c>
      <c r="AU33" s="106">
        <v>9.1386</v>
      </c>
      <c r="AV33" s="162">
        <v>27.8562</v>
      </c>
      <c r="AW33" s="161">
        <v>61.379136</v>
      </c>
      <c r="AX33" s="106">
        <v>9.1762</v>
      </c>
      <c r="AY33" s="106">
        <v>8.533200000000001</v>
      </c>
      <c r="AZ33" s="106">
        <v>8.625</v>
      </c>
      <c r="BA33" s="44">
        <v>26.3344</v>
      </c>
      <c r="BB33" s="44">
        <v>87.713536</v>
      </c>
      <c r="BC33" s="106">
        <v>9.9994</v>
      </c>
      <c r="BD33" s="106">
        <v>10.3894</v>
      </c>
      <c r="BE33" s="106">
        <v>11.244672</v>
      </c>
      <c r="BF33" s="153">
        <v>31.633472</v>
      </c>
      <c r="BG33" s="76">
        <v>0.9626289999999997</v>
      </c>
      <c r="BH33" s="77">
        <v>0.03138580181835882</v>
      </c>
      <c r="BI33" s="76">
        <v>119.347008</v>
      </c>
      <c r="BJ33" s="80">
        <v>-0.804434999999998</v>
      </c>
      <c r="BK33" s="77">
        <v>-0.006695175521112984</v>
      </c>
      <c r="BL33" s="161">
        <v>11.767209</v>
      </c>
      <c r="BM33" s="106">
        <v>10.031076</v>
      </c>
      <c r="BN33" s="162">
        <v>10.749625</v>
      </c>
      <c r="BO33" s="163">
        <v>32.54791</v>
      </c>
      <c r="BP33" s="161">
        <v>9.473558000000001</v>
      </c>
      <c r="BQ33" s="106">
        <v>9.082109000000001</v>
      </c>
      <c r="BR33" s="162">
        <v>9.524701</v>
      </c>
      <c r="BS33" s="74">
        <v>0.386101</v>
      </c>
      <c r="BT33" s="79">
        <v>0.04224946928413543</v>
      </c>
      <c r="BU33" s="162">
        <v>28.080368</v>
      </c>
      <c r="BV33" s="74">
        <v>0.2241680000000024</v>
      </c>
      <c r="BW33" s="79">
        <v>0.008047328781384481</v>
      </c>
      <c r="BX33" s="106">
        <v>60.628278</v>
      </c>
      <c r="BY33" s="80">
        <v>-0.7508580000000009</v>
      </c>
      <c r="BZ33" s="79">
        <v>-0.01223311452282419</v>
      </c>
      <c r="CA33" s="80">
        <v>8.880134</v>
      </c>
      <c r="CB33" s="80">
        <v>-0.2960659999999997</v>
      </c>
      <c r="CC33" s="79">
        <v>-0.03226455395479607</v>
      </c>
      <c r="CD33" s="80">
        <v>9.269968</v>
      </c>
      <c r="CE33" s="80">
        <v>0.7367679999999996</v>
      </c>
      <c r="CF33" s="79">
        <v>0.08634134908357938</v>
      </c>
      <c r="CG33" s="80">
        <v>9.023496</v>
      </c>
      <c r="CH33" s="80">
        <f>CG33-AZ33</f>
        <v>0.3984959999999997</v>
      </c>
      <c r="CI33" s="79">
        <f>CH33/AZ33</f>
        <v>0.04620243478260867</v>
      </c>
      <c r="CJ33" s="80">
        <v>27.173598</v>
      </c>
      <c r="CK33" s="80">
        <f>CJ33-BA33</f>
        <v>0.8391979999999961</v>
      </c>
      <c r="CL33" s="79">
        <f>CK33/BA33</f>
        <v>0.03186698766632223</v>
      </c>
      <c r="CM33" s="80">
        <v>87.80187599999999</v>
      </c>
      <c r="CN33" s="80">
        <f>CM33-BB33</f>
        <v>0.08833999999998809</v>
      </c>
      <c r="CO33" s="79">
        <f>CN33/BB33</f>
        <v>0.001007142158765417</v>
      </c>
      <c r="CP33" s="80">
        <v>9.725942999999999</v>
      </c>
      <c r="CQ33" s="80">
        <f>CP33-BC33</f>
        <v>-0.2734570000000005</v>
      </c>
      <c r="CR33" s="79">
        <f>CQ33/BC33</f>
        <v>-0.02734734084045048</v>
      </c>
      <c r="CS33" s="80">
        <v>10.229206</v>
      </c>
      <c r="CT33" s="80">
        <f>CS33-BD33</f>
        <v>-0.1601940000000006</v>
      </c>
      <c r="CU33" s="79">
        <f>CT33/BD33</f>
        <v>-0.01541898473444093</v>
      </c>
      <c r="CV33" s="80">
        <v>11.988385</v>
      </c>
      <c r="CW33" s="80">
        <f>CV33-BE33</f>
        <v>0.7437130000000014</v>
      </c>
      <c r="CX33" s="79">
        <f>CW33/BE33</f>
        <v>0.06613914572163612</v>
      </c>
      <c r="CY33" s="80">
        <v>31.943534</v>
      </c>
      <c r="CZ33" s="80">
        <f>CY33-BF33</f>
        <v>0.3100620000000021</v>
      </c>
      <c r="DA33" s="79">
        <f>CZ33/BF33</f>
        <v>0.009801706243310948</v>
      </c>
      <c r="DB33" s="80">
        <v>119.74541</v>
      </c>
      <c r="DC33" s="80">
        <f>DB33-BI33</f>
        <v>0.3984019999999902</v>
      </c>
      <c r="DD33" s="154">
        <f>DC33/BI33</f>
        <v>0.00333818171629397</v>
      </c>
    </row>
    <row r="34" ht="17" customHeight="1">
      <c r="A34" t="s" s="61">
        <v>91</v>
      </c>
      <c r="B34" s="160">
        <v>246.476</v>
      </c>
      <c r="C34" s="65">
        <v>10.955</v>
      </c>
      <c r="D34" s="63">
        <v>9.099</v>
      </c>
      <c r="E34" s="64">
        <v>9.809000000000001</v>
      </c>
      <c r="F34" s="149">
        <v>29.863</v>
      </c>
      <c r="G34" s="65">
        <v>8.583</v>
      </c>
      <c r="H34" s="63">
        <v>2.553</v>
      </c>
      <c r="I34" s="64">
        <v>1.524</v>
      </c>
      <c r="J34" s="149">
        <v>12.66</v>
      </c>
      <c r="K34" s="149">
        <v>42.523</v>
      </c>
      <c r="L34" s="65">
        <v>0.005</v>
      </c>
      <c r="M34" s="63">
        <v>0.29</v>
      </c>
      <c r="N34" s="64">
        <v>2.276</v>
      </c>
      <c r="O34" s="149">
        <v>2.571</v>
      </c>
      <c r="P34" s="149">
        <v>45.09399999999999</v>
      </c>
      <c r="Q34" s="65">
        <v>4.097</v>
      </c>
      <c r="R34" s="63">
        <v>7.428999999999999</v>
      </c>
      <c r="S34" s="64">
        <v>9.147</v>
      </c>
      <c r="T34" s="149">
        <v>20.673</v>
      </c>
      <c r="U34" s="149">
        <v>65.767</v>
      </c>
      <c r="V34" s="65">
        <v>9.766999999999999</v>
      </c>
      <c r="W34" s="63">
        <v>10.715</v>
      </c>
      <c r="X34" s="64">
        <v>10.557</v>
      </c>
      <c r="Y34" s="149">
        <v>31.039</v>
      </c>
      <c r="Z34" s="65">
        <v>6.874</v>
      </c>
      <c r="AA34" s="63">
        <v>2.105</v>
      </c>
      <c r="AB34" s="63">
        <v>0.591</v>
      </c>
      <c r="AC34" s="64">
        <v>9.57</v>
      </c>
      <c r="AD34" s="65">
        <v>40.609</v>
      </c>
      <c r="AE34" s="63">
        <v>0</v>
      </c>
      <c r="AF34" s="63">
        <v>0</v>
      </c>
      <c r="AG34" s="63">
        <v>2.382</v>
      </c>
      <c r="AH34" s="63">
        <v>2.382</v>
      </c>
      <c r="AI34" s="63">
        <v>42.991</v>
      </c>
      <c r="AJ34" s="63">
        <v>7.026</v>
      </c>
      <c r="AK34" s="63">
        <v>8.16</v>
      </c>
      <c r="AL34" s="63">
        <v>10.56</v>
      </c>
      <c r="AM34" s="63">
        <v>25.746</v>
      </c>
      <c r="AN34" s="64">
        <v>68.73699999999999</v>
      </c>
      <c r="AO34" s="65">
        <v>11.465</v>
      </c>
      <c r="AP34" s="63">
        <v>12.101</v>
      </c>
      <c r="AQ34" s="64">
        <v>12.376</v>
      </c>
      <c r="AR34" s="149">
        <v>35.942</v>
      </c>
      <c r="AS34" s="65">
        <v>12.164</v>
      </c>
      <c r="AT34" s="63">
        <v>2.502</v>
      </c>
      <c r="AU34" s="63">
        <v>1.171</v>
      </c>
      <c r="AV34" s="64">
        <v>15.837</v>
      </c>
      <c r="AW34" s="65">
        <v>51.779</v>
      </c>
      <c r="AX34" s="63">
        <v>0</v>
      </c>
      <c r="AY34" s="63">
        <v>0</v>
      </c>
      <c r="AZ34" s="63">
        <v>2.352</v>
      </c>
      <c r="BA34" s="63">
        <v>2.352</v>
      </c>
      <c r="BB34" s="63">
        <v>54.13099999999999</v>
      </c>
      <c r="BC34" s="63">
        <v>6.518</v>
      </c>
      <c r="BD34" s="63">
        <v>7.778</v>
      </c>
      <c r="BE34" s="63">
        <v>13.906</v>
      </c>
      <c r="BF34" s="164">
        <v>28.202</v>
      </c>
      <c r="BG34" s="94">
        <v>2.455999999999996</v>
      </c>
      <c r="BH34" s="95">
        <v>0.0953934591781247</v>
      </c>
      <c r="BI34" s="94">
        <v>82.333</v>
      </c>
      <c r="BJ34" s="98">
        <v>13.596</v>
      </c>
      <c r="BK34" s="95">
        <v>0.1977974016905015</v>
      </c>
      <c r="BL34" s="65">
        <v>15.366</v>
      </c>
      <c r="BM34" s="63">
        <v>10.655</v>
      </c>
      <c r="BN34" s="64">
        <v>12.685</v>
      </c>
      <c r="BO34" s="149">
        <v>38.706</v>
      </c>
      <c r="BP34" s="65">
        <v>9.685</v>
      </c>
      <c r="BQ34" s="63">
        <v>7.106</v>
      </c>
      <c r="BR34" s="64">
        <v>1.905</v>
      </c>
      <c r="BS34" s="93">
        <v>0.734</v>
      </c>
      <c r="BT34" s="97">
        <v>0.6268146883005977</v>
      </c>
      <c r="BU34" s="64">
        <v>18.696</v>
      </c>
      <c r="BV34" s="93">
        <v>2.859000000000002</v>
      </c>
      <c r="BW34" s="97">
        <v>0.1805266148891837</v>
      </c>
      <c r="BX34" s="63">
        <v>57.402</v>
      </c>
      <c r="BY34" s="98">
        <v>5.623000000000005</v>
      </c>
      <c r="BZ34" s="97">
        <v>0.1085961490179417</v>
      </c>
      <c r="CA34" s="98">
        <v>0</v>
      </c>
      <c r="CB34" s="98">
        <v>0</v>
      </c>
      <c r="CC34" s="97"/>
      <c r="CD34" s="98">
        <v>0.001</v>
      </c>
      <c r="CE34" s="98">
        <v>0.001</v>
      </c>
      <c r="CF34" s="97"/>
      <c r="CG34" s="98">
        <v>2.632</v>
      </c>
      <c r="CH34" s="98">
        <f>CG34-AZ34</f>
        <v>0.2800000000000002</v>
      </c>
      <c r="CI34" s="97">
        <f>CH34/AZ34</f>
        <v>0.1190476190476192</v>
      </c>
      <c r="CJ34" s="98">
        <v>2.633</v>
      </c>
      <c r="CK34" s="98">
        <f>CJ34-BA34</f>
        <v>0.2810000000000001</v>
      </c>
      <c r="CL34" s="97">
        <f>CK34/BA34</f>
        <v>0.1194727891156463</v>
      </c>
      <c r="CM34" s="98">
        <v>60.035</v>
      </c>
      <c r="CN34" s="98">
        <f>CM34-BB34</f>
        <v>5.904000000000011</v>
      </c>
      <c r="CO34" s="97">
        <f>CN34/BB34</f>
        <v>0.1090687406476882</v>
      </c>
      <c r="CP34" s="98">
        <v>11.132</v>
      </c>
      <c r="CQ34" s="98">
        <f>CP34-BC34</f>
        <v>4.614000000000002</v>
      </c>
      <c r="CR34" s="97">
        <f>CQ34/BC34</f>
        <v>0.7078858545566127</v>
      </c>
      <c r="CS34" s="98">
        <v>15.941</v>
      </c>
      <c r="CT34" s="98">
        <f>CS34-BD34</f>
        <v>8.162999999999998</v>
      </c>
      <c r="CU34" s="97">
        <f>CT34/BD34</f>
        <v>1.049498585754693</v>
      </c>
      <c r="CV34" s="98">
        <v>13.77</v>
      </c>
      <c r="CW34" s="98">
        <f>CV34-BE34</f>
        <v>-0.136000000000001</v>
      </c>
      <c r="CX34" s="97">
        <f>CW34/BE34</f>
        <v>-0.009779951100244572</v>
      </c>
      <c r="CY34" s="98">
        <v>40.843</v>
      </c>
      <c r="CZ34" s="98">
        <f>CY34-BF34</f>
        <v>12.64100000000001</v>
      </c>
      <c r="DA34" s="97">
        <f>CZ34/BF34</f>
        <v>0.4482306219417065</v>
      </c>
      <c r="DB34" s="98">
        <v>100.878</v>
      </c>
      <c r="DC34" s="98">
        <f>DB34-BI34</f>
        <v>18.54500000000002</v>
      </c>
      <c r="DD34" s="165">
        <f>DC34/BI34</f>
        <v>0.2252438268980848</v>
      </c>
    </row>
    <row r="35" ht="17" customHeight="1">
      <c r="A35" t="s" s="71">
        <v>92</v>
      </c>
      <c r="B35" s="152">
        <v>59.398</v>
      </c>
      <c r="C35" s="74">
        <v>10.955</v>
      </c>
      <c r="D35" s="44">
        <v>9.099</v>
      </c>
      <c r="E35" s="73">
        <v>9.809000000000001</v>
      </c>
      <c r="F35" s="75">
        <v>29.863</v>
      </c>
      <c r="G35" s="74">
        <v>8.583</v>
      </c>
      <c r="H35" s="44">
        <v>2.553</v>
      </c>
      <c r="I35" s="73">
        <v>1.524</v>
      </c>
      <c r="J35" s="75">
        <v>12.66</v>
      </c>
      <c r="K35" s="75">
        <v>42.523</v>
      </c>
      <c r="L35" s="74">
        <v>0.005</v>
      </c>
      <c r="M35" s="44">
        <v>0.29</v>
      </c>
      <c r="N35" s="73">
        <v>2.276</v>
      </c>
      <c r="O35" s="75">
        <v>2.571</v>
      </c>
      <c r="P35" s="75">
        <v>45.09399999999999</v>
      </c>
      <c r="Q35" s="74">
        <v>4.097</v>
      </c>
      <c r="R35" s="44">
        <v>7.428999999999999</v>
      </c>
      <c r="S35" s="73">
        <v>9.147</v>
      </c>
      <c r="T35" s="75">
        <v>20.673</v>
      </c>
      <c r="U35" s="75">
        <v>65.767</v>
      </c>
      <c r="V35" s="74">
        <v>9.766999999999999</v>
      </c>
      <c r="W35" s="44">
        <v>10.715</v>
      </c>
      <c r="X35" s="73">
        <v>10.557</v>
      </c>
      <c r="Y35" s="75">
        <v>31.039</v>
      </c>
      <c r="Z35" s="74">
        <v>6.874</v>
      </c>
      <c r="AA35" s="44">
        <v>2.105</v>
      </c>
      <c r="AB35" s="44">
        <v>0.591</v>
      </c>
      <c r="AC35" s="73">
        <v>9.57</v>
      </c>
      <c r="AD35" s="74">
        <v>40.609</v>
      </c>
      <c r="AE35" s="44">
        <v>0</v>
      </c>
      <c r="AF35" s="44">
        <v>0</v>
      </c>
      <c r="AG35" s="44">
        <v>2.382</v>
      </c>
      <c r="AH35" s="44">
        <v>2.382</v>
      </c>
      <c r="AI35" s="44">
        <v>42.991</v>
      </c>
      <c r="AJ35" s="44">
        <v>7.026</v>
      </c>
      <c r="AK35" s="44">
        <v>8.16</v>
      </c>
      <c r="AL35" s="44">
        <v>10.56</v>
      </c>
      <c r="AM35" s="44">
        <v>25.746</v>
      </c>
      <c r="AN35" s="73">
        <v>68.73699999999999</v>
      </c>
      <c r="AO35" s="75">
        <v>11.465</v>
      </c>
      <c r="AP35" s="75">
        <v>12.101</v>
      </c>
      <c r="AQ35" s="75">
        <v>12.376</v>
      </c>
      <c r="AR35" s="75">
        <v>35.942</v>
      </c>
      <c r="AS35" s="74">
        <v>12.164</v>
      </c>
      <c r="AT35" s="44">
        <v>2.502</v>
      </c>
      <c r="AU35" s="44">
        <v>1.171</v>
      </c>
      <c r="AV35" s="73">
        <v>15.837</v>
      </c>
      <c r="AW35" s="74">
        <v>51.779</v>
      </c>
      <c r="AX35" s="44">
        <v>0</v>
      </c>
      <c r="AY35" s="44">
        <v>0</v>
      </c>
      <c r="AZ35" s="44">
        <v>2.352</v>
      </c>
      <c r="BA35" s="44">
        <v>2.352</v>
      </c>
      <c r="BB35" s="44">
        <v>54.13099999999999</v>
      </c>
      <c r="BC35" s="44">
        <v>6.518</v>
      </c>
      <c r="BD35" s="44">
        <v>7.778</v>
      </c>
      <c r="BE35" s="44">
        <v>13.906</v>
      </c>
      <c r="BF35" s="153">
        <v>28.202</v>
      </c>
      <c r="BG35" s="76">
        <v>2.455999999999996</v>
      </c>
      <c r="BH35" s="77">
        <v>0.0953934591781247</v>
      </c>
      <c r="BI35" s="76">
        <v>82.333</v>
      </c>
      <c r="BJ35" s="80">
        <v>13.596</v>
      </c>
      <c r="BK35" s="77">
        <v>0.1977974016905015</v>
      </c>
      <c r="BL35" s="75">
        <v>15.366</v>
      </c>
      <c r="BM35" s="75">
        <v>10.655</v>
      </c>
      <c r="BN35" s="75">
        <v>12.685</v>
      </c>
      <c r="BO35" s="75">
        <v>38.706</v>
      </c>
      <c r="BP35" s="75">
        <v>9.685</v>
      </c>
      <c r="BQ35" s="75">
        <v>7.106</v>
      </c>
      <c r="BR35" s="74">
        <v>1.905</v>
      </c>
      <c r="BS35" s="44">
        <v>0.734</v>
      </c>
      <c r="BT35" s="79">
        <v>0.6268146883005977</v>
      </c>
      <c r="BU35" s="73">
        <v>18.696</v>
      </c>
      <c r="BV35" s="74">
        <v>2.859000000000002</v>
      </c>
      <c r="BW35" s="79">
        <v>0.1805266148891837</v>
      </c>
      <c r="BX35" s="44">
        <v>57.402</v>
      </c>
      <c r="BY35" s="80">
        <v>5.623000000000005</v>
      </c>
      <c r="BZ35" s="79">
        <v>0.1085961490179417</v>
      </c>
      <c r="CA35" s="80">
        <v>0</v>
      </c>
      <c r="CB35" s="80">
        <v>0</v>
      </c>
      <c r="CC35" s="79"/>
      <c r="CD35" s="80">
        <v>0.001</v>
      </c>
      <c r="CE35" s="80">
        <v>0.001</v>
      </c>
      <c r="CF35" s="79"/>
      <c r="CG35" s="80">
        <v>2.632</v>
      </c>
      <c r="CH35" s="80">
        <f>CG35-AZ35</f>
        <v>0.2800000000000002</v>
      </c>
      <c r="CI35" s="79">
        <f>CH35/AZ35</f>
        <v>0.1190476190476192</v>
      </c>
      <c r="CJ35" s="80">
        <v>2.633</v>
      </c>
      <c r="CK35" s="80">
        <f>CJ35-BA35</f>
        <v>0.2810000000000001</v>
      </c>
      <c r="CL35" s="79">
        <f>CK35/BA35</f>
        <v>0.1194727891156463</v>
      </c>
      <c r="CM35" s="80">
        <v>60.035</v>
      </c>
      <c r="CN35" s="80">
        <f>CM35-BB35</f>
        <v>5.904000000000011</v>
      </c>
      <c r="CO35" s="79">
        <f>CN35/BB35</f>
        <v>0.1090687406476882</v>
      </c>
      <c r="CP35" s="80">
        <v>11.132</v>
      </c>
      <c r="CQ35" s="80">
        <f>CP35-BC35</f>
        <v>4.614000000000002</v>
      </c>
      <c r="CR35" s="79">
        <f>CQ35/BC35</f>
        <v>0.7078858545566127</v>
      </c>
      <c r="CS35" s="80">
        <v>15.941</v>
      </c>
      <c r="CT35" s="80">
        <f>CS35-BD35</f>
        <v>8.162999999999998</v>
      </c>
      <c r="CU35" s="79">
        <f>CT35/BD35</f>
        <v>1.049498585754693</v>
      </c>
      <c r="CV35" s="80">
        <v>13.77</v>
      </c>
      <c r="CW35" s="80">
        <f>CV35-BE35</f>
        <v>-0.136000000000001</v>
      </c>
      <c r="CX35" s="79">
        <f>CW35/BE35</f>
        <v>-0.009779951100244572</v>
      </c>
      <c r="CY35" s="80">
        <v>40.843</v>
      </c>
      <c r="CZ35" s="80">
        <f>CY35-BF35</f>
        <v>12.64100000000001</v>
      </c>
      <c r="DA35" s="79">
        <f>CZ35/BF35</f>
        <v>0.4482306219417065</v>
      </c>
      <c r="DB35" s="80">
        <v>100.878</v>
      </c>
      <c r="DC35" s="80">
        <f>DB35-BI35</f>
        <v>18.54500000000002</v>
      </c>
      <c r="DD35" s="154">
        <f>DC35/BI35</f>
        <v>0.2252438268980848</v>
      </c>
    </row>
    <row r="36" ht="17" customHeight="1">
      <c r="A36" t="s" s="71">
        <v>93</v>
      </c>
      <c r="B36" s="155">
        <v>16.134</v>
      </c>
      <c r="C36" s="74">
        <v>1.999</v>
      </c>
      <c r="D36" s="44">
        <v>1.028</v>
      </c>
      <c r="E36" s="73">
        <v>6.339</v>
      </c>
      <c r="F36" s="75">
        <v>9.366</v>
      </c>
      <c r="G36" s="74">
        <v>3.55</v>
      </c>
      <c r="H36" s="44">
        <v>0</v>
      </c>
      <c r="I36" s="73">
        <v>0</v>
      </c>
      <c r="J36" s="75">
        <v>3.55</v>
      </c>
      <c r="K36" s="75">
        <v>12.916</v>
      </c>
      <c r="L36" s="74"/>
      <c r="M36" s="44">
        <v>0.29</v>
      </c>
      <c r="N36" s="73">
        <v>0</v>
      </c>
      <c r="O36" s="75">
        <v>0.29</v>
      </c>
      <c r="P36" s="75">
        <v>13.206</v>
      </c>
      <c r="Q36" s="74">
        <v>0.881</v>
      </c>
      <c r="R36" s="44">
        <v>2.167</v>
      </c>
      <c r="S36" s="73">
        <v>2.249</v>
      </c>
      <c r="T36" s="75">
        <v>5.297000000000001</v>
      </c>
      <c r="U36" s="75">
        <v>18.503</v>
      </c>
      <c r="V36" s="74">
        <v>2.027</v>
      </c>
      <c r="W36" s="44">
        <v>2.282</v>
      </c>
      <c r="X36" s="73">
        <v>5.074</v>
      </c>
      <c r="Y36" s="75">
        <v>9.382999999999999</v>
      </c>
      <c r="Z36" s="74">
        <v>3.086</v>
      </c>
      <c r="AA36" s="44">
        <v>0</v>
      </c>
      <c r="AB36" s="44">
        <v>0</v>
      </c>
      <c r="AC36" s="73">
        <v>3.086</v>
      </c>
      <c r="AD36" s="74">
        <v>12.469</v>
      </c>
      <c r="AE36" s="44"/>
      <c r="AF36" s="44">
        <v>0</v>
      </c>
      <c r="AG36" s="44">
        <v>0.368</v>
      </c>
      <c r="AH36" s="44">
        <v>0.368</v>
      </c>
      <c r="AI36" s="44">
        <v>12.837</v>
      </c>
      <c r="AJ36" s="44">
        <v>0.946</v>
      </c>
      <c r="AK36" s="44">
        <v>2.555</v>
      </c>
      <c r="AL36" s="44">
        <v>2.503</v>
      </c>
      <c r="AM36" s="44">
        <v>6.004</v>
      </c>
      <c r="AN36" s="73">
        <v>18.841</v>
      </c>
      <c r="AO36" s="74">
        <v>2.438</v>
      </c>
      <c r="AP36" s="44">
        <v>2.284</v>
      </c>
      <c r="AQ36" s="73">
        <v>4.808</v>
      </c>
      <c r="AR36" s="75">
        <v>9.529999999999999</v>
      </c>
      <c r="AS36" s="74">
        <v>1.601</v>
      </c>
      <c r="AT36" s="44">
        <v>0</v>
      </c>
      <c r="AU36" s="44">
        <v>0</v>
      </c>
      <c r="AV36" s="73">
        <v>1.601</v>
      </c>
      <c r="AW36" s="74">
        <v>11.131</v>
      </c>
      <c r="AX36" s="44">
        <v>0</v>
      </c>
      <c r="AY36" s="44">
        <v>0</v>
      </c>
      <c r="AZ36" s="44">
        <v>0</v>
      </c>
      <c r="BA36" s="44">
        <v>0</v>
      </c>
      <c r="BB36" s="44">
        <v>11.131</v>
      </c>
      <c r="BC36" s="44">
        <v>1.681</v>
      </c>
      <c r="BD36" s="44">
        <v>2.533</v>
      </c>
      <c r="BE36" s="44">
        <v>2.515</v>
      </c>
      <c r="BF36" s="153">
        <v>6.729000000000001</v>
      </c>
      <c r="BG36" s="76">
        <v>0.7250000000000014</v>
      </c>
      <c r="BH36" s="77">
        <v>0.1207528314457031</v>
      </c>
      <c r="BI36" s="76">
        <v>17.86</v>
      </c>
      <c r="BJ36" s="80">
        <v>-0.9810000000000016</v>
      </c>
      <c r="BK36" s="77">
        <v>-0.0520673000371531</v>
      </c>
      <c r="BL36" s="74">
        <v>2.399</v>
      </c>
      <c r="BM36" s="44">
        <v>2.223</v>
      </c>
      <c r="BN36" s="73">
        <v>3.986</v>
      </c>
      <c r="BO36" s="75">
        <v>8.608000000000001</v>
      </c>
      <c r="BP36" s="74">
        <v>1.869</v>
      </c>
      <c r="BQ36" s="44">
        <v>0</v>
      </c>
      <c r="BR36" s="73">
        <v>0</v>
      </c>
      <c r="BS36" s="74">
        <v>0</v>
      </c>
      <c r="BT36" s="79"/>
      <c r="BU36" s="73">
        <v>1.869</v>
      </c>
      <c r="BV36" s="74">
        <v>0.268</v>
      </c>
      <c r="BW36" s="79">
        <v>0.1673953778888195</v>
      </c>
      <c r="BX36" s="44">
        <v>10.477</v>
      </c>
      <c r="BY36" s="80">
        <v>-0.6539999999999999</v>
      </c>
      <c r="BZ36" s="79">
        <v>-0.05875482885634713</v>
      </c>
      <c r="CA36" s="80">
        <v>0</v>
      </c>
      <c r="CB36" s="80">
        <v>0</v>
      </c>
      <c r="CC36" s="79"/>
      <c r="CD36" s="80">
        <v>0</v>
      </c>
      <c r="CE36" s="80">
        <v>0</v>
      </c>
      <c r="CF36" s="79"/>
      <c r="CG36" s="80">
        <v>0</v>
      </c>
      <c r="CH36" s="80">
        <f>CG36-AZ36</f>
        <v>0</v>
      </c>
      <c r="CI36" s="79">
        <f>CH36/AZ36</f>
      </c>
      <c r="CJ36" s="80">
        <v>0</v>
      </c>
      <c r="CK36" s="80">
        <f>CJ36-BA36</f>
        <v>0</v>
      </c>
      <c r="CL36" s="79">
        <f>CK36/BA36</f>
      </c>
      <c r="CM36" s="80">
        <v>10.477</v>
      </c>
      <c r="CN36" s="80">
        <f>CM36-BB36</f>
        <v>-0.6539999999999999</v>
      </c>
      <c r="CO36" s="79">
        <f>CN36/BB36</f>
        <v>-0.05875482885634713</v>
      </c>
      <c r="CP36" s="80">
        <v>0.287</v>
      </c>
      <c r="CQ36" s="80">
        <f>CP36-BC36</f>
        <v>-1.394</v>
      </c>
      <c r="CR36" s="79">
        <f>CQ36/BC36</f>
        <v>-0.8292682926829269</v>
      </c>
      <c r="CS36" s="80">
        <v>2.277</v>
      </c>
      <c r="CT36" s="80">
        <f>CS36-BD36</f>
        <v>-0.2559999999999998</v>
      </c>
      <c r="CU36" s="79">
        <f>CT36/BD36</f>
        <v>-0.1010659297275956</v>
      </c>
      <c r="CV36" s="80">
        <v>2.581</v>
      </c>
      <c r="CW36" s="80">
        <f>CV36-BE36</f>
        <v>0.06599999999999984</v>
      </c>
      <c r="CX36" s="79">
        <f>CW36/BE36</f>
        <v>0.02624254473161027</v>
      </c>
      <c r="CY36" s="80">
        <v>5.145</v>
      </c>
      <c r="CZ36" s="80">
        <f>CY36-BF36</f>
        <v>-1.584000000000001</v>
      </c>
      <c r="DA36" s="79">
        <f>CZ36/BF36</f>
        <v>-0.2353990191707535</v>
      </c>
      <c r="DB36" s="80">
        <v>15.622</v>
      </c>
      <c r="DC36" s="80">
        <f>DB36-BI36</f>
        <v>-2.238</v>
      </c>
      <c r="DD36" s="154">
        <f>DC36/BI36</f>
        <v>-0.1253079507278835</v>
      </c>
    </row>
    <row r="37" ht="17" customHeight="1">
      <c r="A37" t="s" s="71">
        <v>94</v>
      </c>
      <c r="B37" s="152">
        <v>43.264</v>
      </c>
      <c r="C37" s="74">
        <v>8.956</v>
      </c>
      <c r="D37" s="44">
        <v>8.071</v>
      </c>
      <c r="E37" s="73">
        <v>3.47</v>
      </c>
      <c r="F37" s="75">
        <v>20.497</v>
      </c>
      <c r="G37" s="74">
        <v>5.033</v>
      </c>
      <c r="H37" s="44">
        <v>2.553</v>
      </c>
      <c r="I37" s="73">
        <v>1.524</v>
      </c>
      <c r="J37" s="75">
        <v>9.109999999999999</v>
      </c>
      <c r="K37" s="75">
        <v>29.607</v>
      </c>
      <c r="L37" s="74">
        <v>0.005</v>
      </c>
      <c r="M37" s="44">
        <v>0</v>
      </c>
      <c r="N37" s="73">
        <v>2.276</v>
      </c>
      <c r="O37" s="75">
        <v>2.281</v>
      </c>
      <c r="P37" s="75">
        <v>31.888</v>
      </c>
      <c r="Q37" s="74">
        <v>3.216</v>
      </c>
      <c r="R37" s="44">
        <v>5.262</v>
      </c>
      <c r="S37" s="73">
        <v>6.898</v>
      </c>
      <c r="T37" s="75">
        <v>15.376</v>
      </c>
      <c r="U37" s="75">
        <v>47.264</v>
      </c>
      <c r="V37" s="74">
        <v>7.74</v>
      </c>
      <c r="W37" s="44">
        <v>8.433</v>
      </c>
      <c r="X37" s="73">
        <v>5.483</v>
      </c>
      <c r="Y37" s="75">
        <v>21.656</v>
      </c>
      <c r="Z37" s="74">
        <v>3.788</v>
      </c>
      <c r="AA37" s="44">
        <v>2.105</v>
      </c>
      <c r="AB37" s="44">
        <v>0.591</v>
      </c>
      <c r="AC37" s="73">
        <v>6.484</v>
      </c>
      <c r="AD37" s="74">
        <v>28.14</v>
      </c>
      <c r="AE37" s="44">
        <v>0</v>
      </c>
      <c r="AF37" s="44">
        <v>0</v>
      </c>
      <c r="AG37" s="44">
        <v>2.014</v>
      </c>
      <c r="AH37" s="44">
        <v>2.014</v>
      </c>
      <c r="AI37" s="44">
        <v>30.154</v>
      </c>
      <c r="AJ37" s="44">
        <v>6.08</v>
      </c>
      <c r="AK37" s="44">
        <v>5.605</v>
      </c>
      <c r="AL37" s="44">
        <v>8.057</v>
      </c>
      <c r="AM37" s="44">
        <v>19.742</v>
      </c>
      <c r="AN37" s="73">
        <v>49.896</v>
      </c>
      <c r="AO37" s="74">
        <v>9.026999999999999</v>
      </c>
      <c r="AP37" s="44">
        <v>9.817</v>
      </c>
      <c r="AQ37" s="73">
        <v>7.568</v>
      </c>
      <c r="AR37" s="75">
        <v>26.412</v>
      </c>
      <c r="AS37" s="74">
        <v>10.563</v>
      </c>
      <c r="AT37" s="44">
        <v>2.502</v>
      </c>
      <c r="AU37" s="44">
        <v>1.171</v>
      </c>
      <c r="AV37" s="73">
        <v>14.236</v>
      </c>
      <c r="AW37" s="74">
        <v>40.648</v>
      </c>
      <c r="AX37" s="44">
        <v>0</v>
      </c>
      <c r="AY37" s="44">
        <v>0</v>
      </c>
      <c r="AZ37" s="44">
        <v>2.352</v>
      </c>
      <c r="BA37" s="44">
        <v>2.352</v>
      </c>
      <c r="BB37" s="44">
        <v>42.99999999999999</v>
      </c>
      <c r="BC37" s="44">
        <v>4.837</v>
      </c>
      <c r="BD37" s="44">
        <v>5.245</v>
      </c>
      <c r="BE37" s="44">
        <v>11.391</v>
      </c>
      <c r="BF37" s="153">
        <v>21.473</v>
      </c>
      <c r="BG37" s="76">
        <v>1.730999999999998</v>
      </c>
      <c r="BH37" s="77">
        <v>0.08768108600952274</v>
      </c>
      <c r="BI37" s="76">
        <v>64.47299999999998</v>
      </c>
      <c r="BJ37" s="80">
        <v>14.57699999999998</v>
      </c>
      <c r="BK37" s="77">
        <v>0.2921476671476668</v>
      </c>
      <c r="BL37" s="74">
        <v>12.967</v>
      </c>
      <c r="BM37" s="44">
        <v>8.432</v>
      </c>
      <c r="BN37" s="73">
        <v>8.699</v>
      </c>
      <c r="BO37" s="75">
        <v>30.098</v>
      </c>
      <c r="BP37" s="74">
        <v>7.816</v>
      </c>
      <c r="BQ37" s="44">
        <v>7.106</v>
      </c>
      <c r="BR37" s="73">
        <v>1.905</v>
      </c>
      <c r="BS37" s="74">
        <v>0.734</v>
      </c>
      <c r="BT37" s="79">
        <v>0.6268146883005977</v>
      </c>
      <c r="BU37" s="73">
        <v>16.827</v>
      </c>
      <c r="BV37" s="74">
        <v>2.591000000000001</v>
      </c>
      <c r="BW37" s="79">
        <v>0.1820033717336331</v>
      </c>
      <c r="BX37" s="44">
        <v>46.925</v>
      </c>
      <c r="BY37" s="80">
        <v>6.277000000000001</v>
      </c>
      <c r="BZ37" s="79">
        <v>0.1544233418618383</v>
      </c>
      <c r="CA37" s="80">
        <v>0</v>
      </c>
      <c r="CB37" s="80">
        <v>0</v>
      </c>
      <c r="CC37" s="79"/>
      <c r="CD37" s="80">
        <v>0.001</v>
      </c>
      <c r="CE37" s="80">
        <v>0.001</v>
      </c>
      <c r="CF37" s="79"/>
      <c r="CG37" s="80">
        <v>2.632</v>
      </c>
      <c r="CH37" s="80">
        <f>CG37-AZ37</f>
        <v>0.2800000000000002</v>
      </c>
      <c r="CI37" s="79">
        <f>CH37/AZ37</f>
        <v>0.1190476190476192</v>
      </c>
      <c r="CJ37" s="80">
        <v>2.633</v>
      </c>
      <c r="CK37" s="80">
        <f>CJ37-BA37</f>
        <v>0.2810000000000001</v>
      </c>
      <c r="CL37" s="79">
        <f>CK37/BA37</f>
        <v>0.1194727891156463</v>
      </c>
      <c r="CM37" s="80">
        <v>49.558</v>
      </c>
      <c r="CN37" s="80">
        <f>CM37-BB37</f>
        <v>6.558000000000007</v>
      </c>
      <c r="CO37" s="79">
        <f>CN37/BB37</f>
        <v>0.1525116279069769</v>
      </c>
      <c r="CP37" s="80">
        <v>10.845</v>
      </c>
      <c r="CQ37" s="80">
        <f>CP37-BC37</f>
        <v>6.008000000000001</v>
      </c>
      <c r="CR37" s="79">
        <f>CQ37/BC37</f>
        <v>1.242092205912756</v>
      </c>
      <c r="CS37" s="80">
        <v>13.664</v>
      </c>
      <c r="CT37" s="80">
        <f>CS37-BD37</f>
        <v>8.419</v>
      </c>
      <c r="CU37" s="79">
        <f>CT37/BD37</f>
        <v>1.605147759771211</v>
      </c>
      <c r="CV37" s="80">
        <v>11.189</v>
      </c>
      <c r="CW37" s="80">
        <f>CV37-BE37</f>
        <v>-0.202</v>
      </c>
      <c r="CX37" s="79">
        <f>CW37/BE37</f>
        <v>-0.01773329821789131</v>
      </c>
      <c r="CY37" s="80">
        <v>35.698</v>
      </c>
      <c r="CZ37" s="80">
        <f>CY37-BF37</f>
        <v>14.225</v>
      </c>
      <c r="DA37" s="79">
        <f>CZ37/BF37</f>
        <v>0.6624598332790016</v>
      </c>
      <c r="DB37" s="80">
        <v>85.256</v>
      </c>
      <c r="DC37" s="80">
        <f>DB37-BI37</f>
        <v>20.78300000000002</v>
      </c>
      <c r="DD37" s="154">
        <f>DC37/BI37</f>
        <v>0.3223519923068575</v>
      </c>
    </row>
    <row r="38" ht="17" customHeight="1">
      <c r="A38" t="s" s="61">
        <v>95</v>
      </c>
      <c r="B38" s="166"/>
      <c r="C38" s="65">
        <v>19.189</v>
      </c>
      <c r="D38" s="63">
        <v>16.799</v>
      </c>
      <c r="E38" s="64">
        <v>16.236</v>
      </c>
      <c r="F38" s="149">
        <v>52.224</v>
      </c>
      <c r="G38" s="65">
        <v>17.224</v>
      </c>
      <c r="H38" s="63">
        <v>13.828</v>
      </c>
      <c r="I38" s="64">
        <v>10.126</v>
      </c>
      <c r="J38" s="149">
        <v>41.178</v>
      </c>
      <c r="K38" s="149">
        <v>93.402</v>
      </c>
      <c r="L38" s="65">
        <v>9.686999999999999</v>
      </c>
      <c r="M38" s="63">
        <v>11.827</v>
      </c>
      <c r="N38" s="64">
        <v>13.777</v>
      </c>
      <c r="O38" s="149">
        <v>35.291</v>
      </c>
      <c r="P38" s="149">
        <v>128.693</v>
      </c>
      <c r="Q38" s="65">
        <v>16.34</v>
      </c>
      <c r="R38" s="63">
        <v>16.436</v>
      </c>
      <c r="S38" s="64">
        <v>18.533</v>
      </c>
      <c r="T38" s="149">
        <v>51.309</v>
      </c>
      <c r="U38" s="149">
        <v>180.002</v>
      </c>
      <c r="V38" s="65">
        <v>18.469</v>
      </c>
      <c r="W38" s="63">
        <v>16.902</v>
      </c>
      <c r="X38" s="64">
        <v>18.267</v>
      </c>
      <c r="Y38" s="149">
        <v>53.638</v>
      </c>
      <c r="Z38" s="65">
        <v>15.798</v>
      </c>
      <c r="AA38" s="63">
        <v>13.901</v>
      </c>
      <c r="AB38" s="63">
        <v>8.83</v>
      </c>
      <c r="AC38" s="64">
        <v>38.529</v>
      </c>
      <c r="AD38" s="65">
        <v>92.167</v>
      </c>
      <c r="AE38" s="63">
        <v>8.382000000000001</v>
      </c>
      <c r="AF38" s="63">
        <v>10.233</v>
      </c>
      <c r="AG38" s="63">
        <v>12.072</v>
      </c>
      <c r="AH38" s="63">
        <v>30.687</v>
      </c>
      <c r="AI38" s="63">
        <v>122.854</v>
      </c>
      <c r="AJ38" s="63">
        <v>14.197</v>
      </c>
      <c r="AK38" s="63">
        <v>17.863</v>
      </c>
      <c r="AL38" s="63">
        <v>20.452</v>
      </c>
      <c r="AM38" s="63">
        <v>52.512</v>
      </c>
      <c r="AN38" s="64">
        <v>175.366</v>
      </c>
      <c r="AO38" s="65">
        <v>20.251</v>
      </c>
      <c r="AP38" s="63">
        <v>18.375</v>
      </c>
      <c r="AQ38" s="64">
        <v>19.3</v>
      </c>
      <c r="AR38" s="149">
        <v>57.926</v>
      </c>
      <c r="AS38" s="65">
        <v>18.448</v>
      </c>
      <c r="AT38" s="63">
        <v>18.057</v>
      </c>
      <c r="AU38" s="63">
        <v>11.106</v>
      </c>
      <c r="AV38" s="64">
        <v>47.611</v>
      </c>
      <c r="AW38" s="65">
        <v>105.537</v>
      </c>
      <c r="AX38" s="63">
        <v>11.832</v>
      </c>
      <c r="AY38" s="63">
        <v>12.116</v>
      </c>
      <c r="AZ38" s="63">
        <v>12.389</v>
      </c>
      <c r="BA38" s="63">
        <v>36.337</v>
      </c>
      <c r="BB38" s="63">
        <v>141.874</v>
      </c>
      <c r="BC38" s="63">
        <v>15.68</v>
      </c>
      <c r="BD38" s="63">
        <v>18.358</v>
      </c>
      <c r="BE38" s="63">
        <v>19.264</v>
      </c>
      <c r="BF38" s="150">
        <v>53.30199999999999</v>
      </c>
      <c r="BG38" s="66">
        <v>0.789999999999992</v>
      </c>
      <c r="BH38" s="67">
        <v>0.01504418037781829</v>
      </c>
      <c r="BI38" s="66">
        <v>195.176</v>
      </c>
      <c r="BJ38" s="70">
        <v>19.81000000000003</v>
      </c>
      <c r="BK38" s="67">
        <v>0.1129637443974318</v>
      </c>
      <c r="BL38" s="65">
        <v>19.686</v>
      </c>
      <c r="BM38" s="63">
        <v>17.275</v>
      </c>
      <c r="BN38" s="64">
        <v>18.387</v>
      </c>
      <c r="BO38" s="149">
        <v>55.348</v>
      </c>
      <c r="BP38" s="65">
        <v>17.014</v>
      </c>
      <c r="BQ38" s="63">
        <v>16.175</v>
      </c>
      <c r="BR38" s="64">
        <v>16.517</v>
      </c>
      <c r="BS38" s="65">
        <v>5.410999999999998</v>
      </c>
      <c r="BT38" s="69">
        <v>0.4872141184945072</v>
      </c>
      <c r="BU38" s="64">
        <v>49.706</v>
      </c>
      <c r="BV38" s="65">
        <v>2.095000000000006</v>
      </c>
      <c r="BW38" s="69">
        <v>0.04400243641175371</v>
      </c>
      <c r="BX38" s="63">
        <v>105.054</v>
      </c>
      <c r="BY38" s="70">
        <v>-0.4830000000000041</v>
      </c>
      <c r="BZ38" s="69">
        <v>-0.004576593990733146</v>
      </c>
      <c r="CA38" s="70">
        <v>14.325</v>
      </c>
      <c r="CB38" s="70">
        <v>2.493</v>
      </c>
      <c r="CC38" s="69">
        <v>0.2106997971602435</v>
      </c>
      <c r="CD38" s="70">
        <v>10.676</v>
      </c>
      <c r="CE38" s="70">
        <v>-1.440000000000001</v>
      </c>
      <c r="CF38" s="69">
        <v>-0.1188511059755696</v>
      </c>
      <c r="CG38" s="70">
        <v>12.49</v>
      </c>
      <c r="CH38" s="70">
        <f>CG38-AZ38</f>
        <v>0.1009999999999991</v>
      </c>
      <c r="CI38" s="69">
        <f>CH38/AZ38</f>
        <v>0.008152393252078383</v>
      </c>
      <c r="CJ38" s="70">
        <v>37.491</v>
      </c>
      <c r="CK38" s="70">
        <f>CJ38-BA38</f>
        <v>1.153999999999996</v>
      </c>
      <c r="CL38" s="69">
        <f>CK38/BA38</f>
        <v>0.03175826292759436</v>
      </c>
      <c r="CM38" s="70">
        <v>142.545</v>
      </c>
      <c r="CN38" s="70">
        <f>CM38-BB38</f>
        <v>0.6709999999999923</v>
      </c>
      <c r="CO38" s="69">
        <f>CN38/BB38</f>
        <v>0.004729548754528611</v>
      </c>
      <c r="CP38" s="70">
        <v>14.48</v>
      </c>
      <c r="CQ38" s="70">
        <f>CP38-BC38</f>
        <v>-1.199999999999999</v>
      </c>
      <c r="CR38" s="69">
        <f>CQ38/BC38</f>
        <v>-0.07653061224489792</v>
      </c>
      <c r="CS38" s="70">
        <v>16.731</v>
      </c>
      <c r="CT38" s="70">
        <f>CS38-BD38</f>
        <v>-1.627000000000002</v>
      </c>
      <c r="CU38" s="69">
        <f>CT38/BD38</f>
        <v>-0.08862621200566524</v>
      </c>
      <c r="CV38" s="70">
        <v>18.95</v>
      </c>
      <c r="CW38" s="70">
        <f>CV38-BE38</f>
        <v>-0.3140000000000001</v>
      </c>
      <c r="CX38" s="69">
        <f>CW38/BE38</f>
        <v>-0.01629983388704319</v>
      </c>
      <c r="CY38" s="70">
        <v>50.161</v>
      </c>
      <c r="CZ38" s="70">
        <f>CY38-BF38</f>
        <v>-3.140999999999991</v>
      </c>
      <c r="DA38" s="69">
        <f>CZ38/BF38</f>
        <v>-0.0589283704176202</v>
      </c>
      <c r="DB38" s="70">
        <v>192.706</v>
      </c>
      <c r="DC38" s="70">
        <f>DB38-BI38</f>
        <v>-2.469999999999999</v>
      </c>
      <c r="DD38" s="151">
        <f>DC38/BI38</f>
        <v>-0.01265524449727425</v>
      </c>
    </row>
    <row r="39" ht="17" customHeight="1">
      <c r="A39" t="s" s="100">
        <v>96</v>
      </c>
      <c r="B39" s="167">
        <v>187.078</v>
      </c>
      <c r="C39" s="74">
        <v>19.189</v>
      </c>
      <c r="D39" s="44">
        <v>16.799</v>
      </c>
      <c r="E39" s="73">
        <v>16.236</v>
      </c>
      <c r="F39" s="75">
        <v>52.224</v>
      </c>
      <c r="G39" s="74">
        <v>17.224</v>
      </c>
      <c r="H39" s="44">
        <v>13.828</v>
      </c>
      <c r="I39" s="73">
        <v>10.126</v>
      </c>
      <c r="J39" s="75">
        <v>41.178</v>
      </c>
      <c r="K39" s="75">
        <v>93.402</v>
      </c>
      <c r="L39" s="74">
        <v>9.686999999999999</v>
      </c>
      <c r="M39" s="44">
        <v>11.827</v>
      </c>
      <c r="N39" s="73">
        <v>13.777</v>
      </c>
      <c r="O39" s="75">
        <v>35.291</v>
      </c>
      <c r="P39" s="75">
        <v>128.693</v>
      </c>
      <c r="Q39" s="74">
        <v>16.34</v>
      </c>
      <c r="R39" s="44">
        <v>16.436</v>
      </c>
      <c r="S39" s="73">
        <v>18.533</v>
      </c>
      <c r="T39" s="75">
        <v>51.309</v>
      </c>
      <c r="U39" s="75">
        <v>180.002</v>
      </c>
      <c r="V39" s="74">
        <v>18.469</v>
      </c>
      <c r="W39" s="44">
        <v>16.902</v>
      </c>
      <c r="X39" s="73">
        <v>18.267</v>
      </c>
      <c r="Y39" s="75">
        <v>53.638</v>
      </c>
      <c r="Z39" s="74">
        <v>15.798</v>
      </c>
      <c r="AA39" s="44">
        <v>13.901</v>
      </c>
      <c r="AB39" s="44">
        <v>8.83</v>
      </c>
      <c r="AC39" s="73">
        <v>38.529</v>
      </c>
      <c r="AD39" s="75">
        <v>92.167</v>
      </c>
      <c r="AE39" s="75">
        <v>8.382000000000001</v>
      </c>
      <c r="AF39" s="75">
        <v>10.233</v>
      </c>
      <c r="AG39" s="75">
        <v>12.072</v>
      </c>
      <c r="AH39" s="75">
        <v>30.687</v>
      </c>
      <c r="AI39" s="75">
        <v>122.854</v>
      </c>
      <c r="AJ39" s="75">
        <v>14.197</v>
      </c>
      <c r="AK39" s="75">
        <v>17.863</v>
      </c>
      <c r="AL39" s="75">
        <v>20.452</v>
      </c>
      <c r="AM39" s="75">
        <v>52.512</v>
      </c>
      <c r="AN39" s="75">
        <v>175.366</v>
      </c>
      <c r="AO39" s="74">
        <v>20.251</v>
      </c>
      <c r="AP39" s="44">
        <v>18.375</v>
      </c>
      <c r="AQ39" s="73">
        <v>19.3</v>
      </c>
      <c r="AR39" s="75">
        <v>57.926</v>
      </c>
      <c r="AS39" s="74">
        <v>18.448</v>
      </c>
      <c r="AT39" s="44">
        <v>18.057</v>
      </c>
      <c r="AU39" s="44">
        <v>11.106</v>
      </c>
      <c r="AV39" s="73">
        <v>47.611</v>
      </c>
      <c r="AW39" s="75">
        <v>105.537</v>
      </c>
      <c r="AX39" s="75">
        <v>11.832</v>
      </c>
      <c r="AY39" s="75">
        <v>12.116</v>
      </c>
      <c r="AZ39" s="75">
        <v>12.389</v>
      </c>
      <c r="BA39" s="75">
        <v>36.337</v>
      </c>
      <c r="BB39" s="75">
        <v>141.874</v>
      </c>
      <c r="BC39" s="75">
        <v>15.68</v>
      </c>
      <c r="BD39" s="75">
        <v>18.358</v>
      </c>
      <c r="BE39" s="75">
        <v>19.264</v>
      </c>
      <c r="BF39" s="78">
        <v>53.30199999999999</v>
      </c>
      <c r="BG39" s="76">
        <v>0.789999999999992</v>
      </c>
      <c r="BH39" s="77">
        <v>0.01504418037781829</v>
      </c>
      <c r="BI39" s="76">
        <v>195.176</v>
      </c>
      <c r="BJ39" s="80">
        <v>19.81000000000003</v>
      </c>
      <c r="BK39" s="77">
        <v>0.1129637443974318</v>
      </c>
      <c r="BL39" s="74">
        <v>19.686</v>
      </c>
      <c r="BM39" s="44">
        <v>17.275</v>
      </c>
      <c r="BN39" s="73">
        <v>18.387</v>
      </c>
      <c r="BO39" s="75">
        <v>55.348</v>
      </c>
      <c r="BP39" s="74">
        <v>17.014</v>
      </c>
      <c r="BQ39" s="44">
        <v>16.175</v>
      </c>
      <c r="BR39" s="73">
        <v>16.517</v>
      </c>
      <c r="BS39" s="74">
        <v>5.410999999999998</v>
      </c>
      <c r="BT39" s="79">
        <v>0.4872141184945072</v>
      </c>
      <c r="BU39" s="73">
        <v>49.706</v>
      </c>
      <c r="BV39" s="74">
        <v>2.095000000000006</v>
      </c>
      <c r="BW39" s="79">
        <v>0.04400243641175371</v>
      </c>
      <c r="BX39" s="73">
        <v>105.054</v>
      </c>
      <c r="BY39" s="76">
        <v>-0.4830000000000041</v>
      </c>
      <c r="BZ39" s="79">
        <v>-0.004576593990733146</v>
      </c>
      <c r="CA39" s="80">
        <v>14.325</v>
      </c>
      <c r="CB39" s="80">
        <v>2.493</v>
      </c>
      <c r="CC39" s="79">
        <v>0.2106997971602435</v>
      </c>
      <c r="CD39" s="80">
        <v>10.676</v>
      </c>
      <c r="CE39" s="80">
        <v>-1.440000000000001</v>
      </c>
      <c r="CF39" s="79">
        <v>-0.1188511059755696</v>
      </c>
      <c r="CG39" s="80">
        <v>12.49</v>
      </c>
      <c r="CH39" s="80">
        <f>CG39-AZ39</f>
        <v>0.1009999999999991</v>
      </c>
      <c r="CI39" s="79">
        <f>CH39/AZ39</f>
        <v>0.008152393252078383</v>
      </c>
      <c r="CJ39" s="80">
        <v>37.491</v>
      </c>
      <c r="CK39" s="80">
        <f>CJ39-BA39</f>
        <v>1.153999999999996</v>
      </c>
      <c r="CL39" s="79">
        <f>CK39/BA39</f>
        <v>0.03175826292759436</v>
      </c>
      <c r="CM39" s="80">
        <v>142.545</v>
      </c>
      <c r="CN39" s="80">
        <f>CM39-BB39</f>
        <v>0.6709999999999923</v>
      </c>
      <c r="CO39" s="79">
        <f>CN39/BB39</f>
        <v>0.004729548754528611</v>
      </c>
      <c r="CP39" s="80">
        <v>14.48</v>
      </c>
      <c r="CQ39" s="80">
        <f>CP39-BC39</f>
        <v>-1.199999999999999</v>
      </c>
      <c r="CR39" s="79">
        <f>CQ39/BC39</f>
        <v>-0.07653061224489792</v>
      </c>
      <c r="CS39" s="80">
        <v>16.731</v>
      </c>
      <c r="CT39" s="80">
        <f>CS39-BD39</f>
        <v>-1.627000000000002</v>
      </c>
      <c r="CU39" s="79">
        <f>CT39/BD39</f>
        <v>-0.08862621200566524</v>
      </c>
      <c r="CV39" s="80">
        <v>18.95</v>
      </c>
      <c r="CW39" s="80">
        <f>CV39-BE39</f>
        <v>-0.3140000000000001</v>
      </c>
      <c r="CX39" s="79">
        <f>CW39/BE39</f>
        <v>-0.01629983388704319</v>
      </c>
      <c r="CY39" s="80">
        <v>50.161</v>
      </c>
      <c r="CZ39" s="80">
        <f>CY39-BF39</f>
        <v>-3.140999999999991</v>
      </c>
      <c r="DA39" s="79">
        <f>CZ39/BF39</f>
        <v>-0.0589283704176202</v>
      </c>
      <c r="DB39" s="80">
        <v>192.706</v>
      </c>
      <c r="DC39" s="80">
        <f>DB39-BI39</f>
        <v>-2.469999999999999</v>
      </c>
      <c r="DD39" s="154">
        <f>DC39/BI39</f>
        <v>-0.01265524449727425</v>
      </c>
    </row>
    <row r="40" ht="17" customHeight="1">
      <c r="A40" t="s" s="71">
        <v>97</v>
      </c>
      <c r="B40" s="167">
        <v>45.226</v>
      </c>
      <c r="C40" s="74">
        <v>5.092</v>
      </c>
      <c r="D40" s="44">
        <v>4.614</v>
      </c>
      <c r="E40" s="73">
        <v>5.178</v>
      </c>
      <c r="F40" s="75">
        <v>14.884</v>
      </c>
      <c r="G40" s="74">
        <v>4.925</v>
      </c>
      <c r="H40" s="44">
        <v>5.003</v>
      </c>
      <c r="I40" s="73">
        <v>0.921</v>
      </c>
      <c r="J40" s="75">
        <v>10.849</v>
      </c>
      <c r="K40" s="75">
        <v>25.733</v>
      </c>
      <c r="L40" s="74"/>
      <c r="M40" s="44"/>
      <c r="N40" s="73"/>
      <c r="O40" s="75">
        <v>0</v>
      </c>
      <c r="P40" s="75">
        <v>25.733</v>
      </c>
      <c r="Q40" s="74">
        <v>5.063</v>
      </c>
      <c r="R40" s="44">
        <v>5.821</v>
      </c>
      <c r="S40" s="73">
        <v>7.024</v>
      </c>
      <c r="T40" s="75">
        <v>17.908</v>
      </c>
      <c r="U40" s="75">
        <v>43.641</v>
      </c>
      <c r="V40" s="74">
        <v>6.815</v>
      </c>
      <c r="W40" s="44">
        <v>6.734</v>
      </c>
      <c r="X40" s="73">
        <v>7.245</v>
      </c>
      <c r="Y40" s="75">
        <v>20.794</v>
      </c>
      <c r="Z40" s="74">
        <v>5.012</v>
      </c>
      <c r="AA40" s="44">
        <v>5.263</v>
      </c>
      <c r="AB40" s="44">
        <v>0</v>
      </c>
      <c r="AC40" s="73">
        <v>10.275</v>
      </c>
      <c r="AD40" s="74">
        <v>31.069</v>
      </c>
      <c r="AE40" s="44"/>
      <c r="AF40" s="44"/>
      <c r="AG40" s="24"/>
      <c r="AH40" s="24"/>
      <c r="AI40" s="44">
        <v>31.069</v>
      </c>
      <c r="AJ40" s="44">
        <v>5.105</v>
      </c>
      <c r="AK40" s="44">
        <v>5.832</v>
      </c>
      <c r="AL40" s="44">
        <v>5.857</v>
      </c>
      <c r="AM40" s="44">
        <v>16.794</v>
      </c>
      <c r="AN40" s="73">
        <v>47.863</v>
      </c>
      <c r="AO40" s="74">
        <v>5.891</v>
      </c>
      <c r="AP40" s="44">
        <v>4.89</v>
      </c>
      <c r="AQ40" s="73">
        <v>5.2</v>
      </c>
      <c r="AR40" s="75">
        <v>15.981</v>
      </c>
      <c r="AS40" s="74">
        <v>6.24</v>
      </c>
      <c r="AT40" s="44">
        <v>6.791</v>
      </c>
      <c r="AU40" s="44">
        <v>4.865</v>
      </c>
      <c r="AV40" s="73">
        <v>17.896</v>
      </c>
      <c r="AW40" s="74">
        <v>33.877</v>
      </c>
      <c r="AX40" s="44">
        <v>0</v>
      </c>
      <c r="AY40" s="44">
        <v>0</v>
      </c>
      <c r="AZ40" s="44">
        <v>0.512</v>
      </c>
      <c r="BA40" s="44">
        <v>0.512</v>
      </c>
      <c r="BB40" s="44">
        <v>34.389</v>
      </c>
      <c r="BC40" s="44">
        <v>6.618</v>
      </c>
      <c r="BD40" s="44">
        <v>8.021000000000001</v>
      </c>
      <c r="BE40" s="44">
        <v>6.864</v>
      </c>
      <c r="BF40" s="153">
        <v>21.503</v>
      </c>
      <c r="BG40" s="76">
        <v>4.709</v>
      </c>
      <c r="BH40" s="77">
        <v>0.2803977611051567</v>
      </c>
      <c r="BI40" s="76">
        <v>55.892</v>
      </c>
      <c r="BJ40" s="80">
        <v>8.028999999999996</v>
      </c>
      <c r="BK40" s="77">
        <v>0.1677496187033825</v>
      </c>
      <c r="BL40" s="74">
        <v>5.434</v>
      </c>
      <c r="BM40" s="44">
        <v>4.659</v>
      </c>
      <c r="BN40" s="73">
        <v>4.747</v>
      </c>
      <c r="BO40" s="75">
        <v>14.84</v>
      </c>
      <c r="BP40" s="74">
        <v>4.949</v>
      </c>
      <c r="BQ40" s="44">
        <v>5.314</v>
      </c>
      <c r="BR40" s="73">
        <v>0.533</v>
      </c>
      <c r="BS40" s="74">
        <v>-4.332</v>
      </c>
      <c r="BT40" s="79">
        <v>-0.8904419321685508</v>
      </c>
      <c r="BU40" s="73">
        <v>10.796</v>
      </c>
      <c r="BV40" s="74">
        <v>-7.100000000000001</v>
      </c>
      <c r="BW40" s="79">
        <v>-0.3967367009387573</v>
      </c>
      <c r="BX40" s="44">
        <v>25.636</v>
      </c>
      <c r="BY40" s="80">
        <v>-8.240999999999996</v>
      </c>
      <c r="BZ40" s="79">
        <v>-0.2432623904123741</v>
      </c>
      <c r="CA40" s="80">
        <v>0</v>
      </c>
      <c r="CB40" s="80">
        <v>0</v>
      </c>
      <c r="CC40" s="79"/>
      <c r="CD40" s="80">
        <v>0</v>
      </c>
      <c r="CE40" s="80">
        <v>0</v>
      </c>
      <c r="CF40" s="79"/>
      <c r="CG40" s="80">
        <v>0</v>
      </c>
      <c r="CH40" s="80">
        <f>CG40-AZ40</f>
        <v>-0.512</v>
      </c>
      <c r="CI40" s="79">
        <f>CH40/AZ40</f>
        <v>-1</v>
      </c>
      <c r="CJ40" s="80">
        <v>0</v>
      </c>
      <c r="CK40" s="80">
        <f>CJ40-BA40</f>
        <v>-0.512</v>
      </c>
      <c r="CL40" s="79">
        <f>CK40/BA40</f>
        <v>-1</v>
      </c>
      <c r="CM40" s="80">
        <v>25.636</v>
      </c>
      <c r="CN40" s="80">
        <f>CM40-BB40</f>
        <v>-8.752999999999997</v>
      </c>
      <c r="CO40" s="79">
        <f>CN40/BB40</f>
        <v>-0.2545290645264474</v>
      </c>
      <c r="CP40" s="80">
        <v>4.206</v>
      </c>
      <c r="CQ40" s="80">
        <f>CP40-BC40</f>
        <v>-2.412</v>
      </c>
      <c r="CR40" s="79">
        <f>CQ40/BC40</f>
        <v>-0.3644605621033545</v>
      </c>
      <c r="CS40" s="80">
        <v>5.587</v>
      </c>
      <c r="CT40" s="80">
        <f>CS40-BD40</f>
        <v>-2.434000000000001</v>
      </c>
      <c r="CU40" s="79">
        <f>CT40/BD40</f>
        <v>-0.3034534347338238</v>
      </c>
      <c r="CV40" s="80">
        <v>6.263</v>
      </c>
      <c r="CW40" s="80">
        <f>CV40-BE40</f>
        <v>-0.601</v>
      </c>
      <c r="CX40" s="79">
        <f>CW40/BE40</f>
        <v>-0.08755827505827506</v>
      </c>
      <c r="CY40" s="80">
        <v>16.056</v>
      </c>
      <c r="CZ40" s="80">
        <f>CY40-BF40</f>
        <v>-5.446999999999999</v>
      </c>
      <c r="DA40" s="79">
        <f>CZ40/BF40</f>
        <v>-0.253313491140771</v>
      </c>
      <c r="DB40" s="80">
        <v>41.692</v>
      </c>
      <c r="DC40" s="80">
        <f>DB40-BI40</f>
        <v>-14.2</v>
      </c>
      <c r="DD40" s="154">
        <f>DC40/BI40</f>
        <v>-0.254061404136549</v>
      </c>
    </row>
    <row r="41" ht="17" customHeight="1">
      <c r="A41" t="s" s="71">
        <v>98</v>
      </c>
      <c r="B41" s="167">
        <v>51.445</v>
      </c>
      <c r="C41" s="74">
        <v>4.533</v>
      </c>
      <c r="D41" s="44">
        <v>4.131</v>
      </c>
      <c r="E41" s="73">
        <v>3.882</v>
      </c>
      <c r="F41" s="75">
        <v>12.546</v>
      </c>
      <c r="G41" s="74">
        <v>3.397</v>
      </c>
      <c r="H41" s="44">
        <v>2.107</v>
      </c>
      <c r="I41" s="73">
        <v>4.776</v>
      </c>
      <c r="J41" s="75">
        <v>10.28</v>
      </c>
      <c r="K41" s="75">
        <v>22.826</v>
      </c>
      <c r="L41" s="74">
        <v>5.47</v>
      </c>
      <c r="M41" s="44">
        <v>6.482</v>
      </c>
      <c r="N41" s="73">
        <v>7.018</v>
      </c>
      <c r="O41" s="75">
        <v>18.97</v>
      </c>
      <c r="P41" s="75">
        <v>41.796</v>
      </c>
      <c r="Q41" s="74">
        <v>3.186</v>
      </c>
      <c r="R41" s="44">
        <v>3.271</v>
      </c>
      <c r="S41" s="73">
        <v>3.032</v>
      </c>
      <c r="T41" s="75">
        <v>9.489000000000001</v>
      </c>
      <c r="U41" s="75">
        <v>51.285</v>
      </c>
      <c r="V41" s="74">
        <v>3.441</v>
      </c>
      <c r="W41" s="44">
        <v>2.77</v>
      </c>
      <c r="X41" s="73">
        <v>2.9</v>
      </c>
      <c r="Y41" s="75">
        <v>9.111000000000001</v>
      </c>
      <c r="Z41" s="74">
        <v>2.551</v>
      </c>
      <c r="AA41" s="44">
        <v>2.001</v>
      </c>
      <c r="AB41" s="44">
        <v>5.544</v>
      </c>
      <c r="AC41" s="73">
        <v>10.096</v>
      </c>
      <c r="AD41" s="74">
        <v>19.207</v>
      </c>
      <c r="AE41" s="44">
        <v>5.482</v>
      </c>
      <c r="AF41" s="44">
        <v>6.112</v>
      </c>
      <c r="AG41" s="44">
        <v>6.884</v>
      </c>
      <c r="AH41" s="44">
        <v>18.478</v>
      </c>
      <c r="AI41" s="44">
        <v>37.685</v>
      </c>
      <c r="AJ41" s="44">
        <v>2.538</v>
      </c>
      <c r="AK41" s="44">
        <v>2.883</v>
      </c>
      <c r="AL41" s="44">
        <v>4.191</v>
      </c>
      <c r="AM41" s="44">
        <v>9.612</v>
      </c>
      <c r="AN41" s="73">
        <v>47.297</v>
      </c>
      <c r="AO41" s="74">
        <v>4.243</v>
      </c>
      <c r="AP41" s="44">
        <v>4.517</v>
      </c>
      <c r="AQ41" s="73">
        <v>4.129</v>
      </c>
      <c r="AR41" s="75">
        <v>12.889</v>
      </c>
      <c r="AS41" s="74">
        <v>1.862</v>
      </c>
      <c r="AT41" s="44">
        <v>0</v>
      </c>
      <c r="AU41" s="44">
        <v>1.076</v>
      </c>
      <c r="AV41" s="73">
        <v>2.938</v>
      </c>
      <c r="AW41" s="74">
        <v>15.827</v>
      </c>
      <c r="AX41" s="44">
        <v>5.939</v>
      </c>
      <c r="AY41" s="44">
        <v>6.314</v>
      </c>
      <c r="AZ41" s="44">
        <v>6.26</v>
      </c>
      <c r="BA41" s="44">
        <v>18.513</v>
      </c>
      <c r="BB41" s="44">
        <v>34.34</v>
      </c>
      <c r="BC41" s="44">
        <v>1.991</v>
      </c>
      <c r="BD41" s="44">
        <v>0.831</v>
      </c>
      <c r="BE41" s="44">
        <v>2.601</v>
      </c>
      <c r="BF41" s="153">
        <v>5.423</v>
      </c>
      <c r="BG41" s="76">
        <v>-4.189</v>
      </c>
      <c r="BH41" s="77">
        <v>-0.4358094049105286</v>
      </c>
      <c r="BI41" s="76">
        <v>39.76300000000001</v>
      </c>
      <c r="BJ41" s="80">
        <v>-7.533999999999999</v>
      </c>
      <c r="BK41" s="77">
        <v>-0.1592912869738038</v>
      </c>
      <c r="BL41" s="74">
        <v>4.393</v>
      </c>
      <c r="BM41" s="44">
        <v>3.592</v>
      </c>
      <c r="BN41" s="73">
        <v>4.508</v>
      </c>
      <c r="BO41" s="75">
        <v>12.493</v>
      </c>
      <c r="BP41" s="74">
        <v>3.06</v>
      </c>
      <c r="BQ41" s="44">
        <v>1.694</v>
      </c>
      <c r="BR41" s="73">
        <v>5.572</v>
      </c>
      <c r="BS41" s="74">
        <v>4.496</v>
      </c>
      <c r="BT41" s="79">
        <v>4.178438661710038</v>
      </c>
      <c r="BU41" s="73">
        <v>10.326</v>
      </c>
      <c r="BV41" s="74">
        <v>7.388</v>
      </c>
      <c r="BW41" s="79">
        <v>2.514635806671205</v>
      </c>
      <c r="BX41" s="44">
        <v>22.819</v>
      </c>
      <c r="BY41" s="80">
        <v>6.991999999999997</v>
      </c>
      <c r="BZ41" s="79">
        <v>0.4417767106842735</v>
      </c>
      <c r="CA41" s="80">
        <v>5.611</v>
      </c>
      <c r="CB41" s="80">
        <v>-0.3280000000000003</v>
      </c>
      <c r="CC41" s="79">
        <v>-0.05522815288769158</v>
      </c>
      <c r="CD41" s="80">
        <v>5.571</v>
      </c>
      <c r="CE41" s="80">
        <v>-0.7430000000000003</v>
      </c>
      <c r="CF41" s="79">
        <v>-0.1176750079189104</v>
      </c>
      <c r="CG41" s="80">
        <v>6.511</v>
      </c>
      <c r="CH41" s="80">
        <f>CG41-AZ41</f>
        <v>0.2510000000000003</v>
      </c>
      <c r="CI41" s="79">
        <f>CH41/AZ41</f>
        <v>0.04009584664536747</v>
      </c>
      <c r="CJ41" s="80">
        <v>17.693</v>
      </c>
      <c r="CK41" s="80">
        <f>CJ41-BA41</f>
        <v>-0.8199999999999967</v>
      </c>
      <c r="CL41" s="79">
        <f>CK41/BA41</f>
        <v>-0.0442931993734131</v>
      </c>
      <c r="CM41" s="80">
        <v>40.512</v>
      </c>
      <c r="CN41" s="80">
        <f>CM41-BB41</f>
        <v>6.171999999999997</v>
      </c>
      <c r="CO41" s="79">
        <f>CN41/BB41</f>
        <v>0.1797320908561443</v>
      </c>
      <c r="CP41" s="80">
        <v>3.755</v>
      </c>
      <c r="CQ41" s="80">
        <f>CP41-BC41</f>
        <v>1.764</v>
      </c>
      <c r="CR41" s="79">
        <f>CQ41/BC41</f>
        <v>0.8859869412355599</v>
      </c>
      <c r="CS41" s="80">
        <v>2.758</v>
      </c>
      <c r="CT41" s="80">
        <f>CS41-BD41</f>
        <v>1.927</v>
      </c>
      <c r="CU41" s="79">
        <f>CT41/BD41</f>
        <v>2.318892900120337</v>
      </c>
      <c r="CV41" s="80">
        <v>3.154</v>
      </c>
      <c r="CW41" s="80">
        <f>CV41-BE41</f>
        <v>0.5529999999999999</v>
      </c>
      <c r="CX41" s="79">
        <f>CW41/BE41</f>
        <v>0.2126105344098423</v>
      </c>
      <c r="CY41" s="80">
        <v>9.667</v>
      </c>
      <c r="CZ41" s="80">
        <f>CY41-BF41</f>
        <v>4.244</v>
      </c>
      <c r="DA41" s="79">
        <f>CZ41/BF41</f>
        <v>0.7825926608888069</v>
      </c>
      <c r="DB41" s="80">
        <v>50.179</v>
      </c>
      <c r="DC41" s="80">
        <f>DB41-BI41</f>
        <v>10.416</v>
      </c>
      <c r="DD41" s="154">
        <f>DC41/BI41</f>
        <v>0.2619520659909965</v>
      </c>
    </row>
    <row r="42" ht="17" customHeight="1">
      <c r="A42" t="s" s="71">
        <v>99</v>
      </c>
      <c r="B42" s="167">
        <v>30.472</v>
      </c>
      <c r="C42" s="74">
        <v>3.106</v>
      </c>
      <c r="D42" s="44">
        <v>2.351</v>
      </c>
      <c r="E42" s="73">
        <v>1.575</v>
      </c>
      <c r="F42" s="75">
        <v>7.032</v>
      </c>
      <c r="G42" s="74">
        <v>3.473</v>
      </c>
      <c r="H42" s="44">
        <v>2.255</v>
      </c>
      <c r="I42" s="73">
        <v>1.141</v>
      </c>
      <c r="J42" s="75">
        <v>6.869</v>
      </c>
      <c r="K42" s="75">
        <v>13.901</v>
      </c>
      <c r="L42" s="74">
        <v>1.355</v>
      </c>
      <c r="M42" s="44">
        <v>2.004</v>
      </c>
      <c r="N42" s="73">
        <v>3.116</v>
      </c>
      <c r="O42" s="75">
        <v>6.475</v>
      </c>
      <c r="P42" s="75">
        <v>20.376</v>
      </c>
      <c r="Q42" s="74">
        <v>3.628</v>
      </c>
      <c r="R42" s="44">
        <v>3.435</v>
      </c>
      <c r="S42" s="73">
        <v>3.439</v>
      </c>
      <c r="T42" s="75">
        <v>10.502</v>
      </c>
      <c r="U42" s="75">
        <v>30.878</v>
      </c>
      <c r="V42" s="74">
        <v>3.208</v>
      </c>
      <c r="W42" s="44">
        <v>2.762</v>
      </c>
      <c r="X42" s="73">
        <v>3.464</v>
      </c>
      <c r="Y42" s="75">
        <v>9.434000000000001</v>
      </c>
      <c r="Z42" s="74">
        <v>4.603</v>
      </c>
      <c r="AA42" s="44">
        <v>3.646</v>
      </c>
      <c r="AB42" s="44">
        <v>1.511</v>
      </c>
      <c r="AC42" s="73">
        <v>9.759999999999998</v>
      </c>
      <c r="AD42" s="74">
        <v>19.194</v>
      </c>
      <c r="AE42" s="44">
        <v>1.331</v>
      </c>
      <c r="AF42" s="44">
        <v>1.193</v>
      </c>
      <c r="AG42" s="44">
        <v>1.517</v>
      </c>
      <c r="AH42" s="44">
        <v>4.041</v>
      </c>
      <c r="AI42" s="44">
        <v>23.235</v>
      </c>
      <c r="AJ42" s="44">
        <v>2.442</v>
      </c>
      <c r="AK42" s="44">
        <v>3.965</v>
      </c>
      <c r="AL42" s="44">
        <v>4.251</v>
      </c>
      <c r="AM42" s="44">
        <v>10.658</v>
      </c>
      <c r="AN42" s="73">
        <v>33.893</v>
      </c>
      <c r="AO42" s="74">
        <v>4.027</v>
      </c>
      <c r="AP42" s="44">
        <v>3.183</v>
      </c>
      <c r="AQ42" s="73">
        <v>4.378</v>
      </c>
      <c r="AR42" s="75">
        <v>11.588</v>
      </c>
      <c r="AS42" s="74">
        <v>5.611</v>
      </c>
      <c r="AT42" s="44">
        <v>7.215</v>
      </c>
      <c r="AU42" s="44">
        <v>2.375</v>
      </c>
      <c r="AV42" s="73">
        <v>15.201</v>
      </c>
      <c r="AW42" s="74">
        <v>26.789</v>
      </c>
      <c r="AX42" s="44">
        <v>2.985</v>
      </c>
      <c r="AY42" s="44">
        <v>2.66</v>
      </c>
      <c r="AZ42" s="44">
        <v>1.915</v>
      </c>
      <c r="BA42" s="44">
        <v>7.56</v>
      </c>
      <c r="BB42" s="44">
        <v>34.349</v>
      </c>
      <c r="BC42" s="44">
        <v>2.283</v>
      </c>
      <c r="BD42" s="44">
        <v>4.136</v>
      </c>
      <c r="BE42" s="44">
        <v>3.983</v>
      </c>
      <c r="BF42" s="153">
        <v>10.402</v>
      </c>
      <c r="BG42" s="76">
        <v>-0.2560000000000002</v>
      </c>
      <c r="BH42" s="77">
        <v>-0.02401951585663353</v>
      </c>
      <c r="BI42" s="76">
        <v>44.751</v>
      </c>
      <c r="BJ42" s="80">
        <v>10.858</v>
      </c>
      <c r="BK42" s="77">
        <v>0.3203611365178651</v>
      </c>
      <c r="BL42" s="74">
        <v>4.023</v>
      </c>
      <c r="BM42" s="44">
        <v>4.097</v>
      </c>
      <c r="BN42" s="73">
        <v>3.709</v>
      </c>
      <c r="BO42" s="75">
        <v>11.829</v>
      </c>
      <c r="BP42" s="74">
        <v>4.281</v>
      </c>
      <c r="BQ42" s="44">
        <v>5.045</v>
      </c>
      <c r="BR42" s="73">
        <v>7.217</v>
      </c>
      <c r="BS42" s="74">
        <v>4.842</v>
      </c>
      <c r="BT42" s="79">
        <v>2.038736842105263</v>
      </c>
      <c r="BU42" s="73">
        <v>16.543</v>
      </c>
      <c r="BV42" s="74">
        <v>1.341999999999999</v>
      </c>
      <c r="BW42" s="79">
        <v>0.08828366554831911</v>
      </c>
      <c r="BX42" s="44">
        <v>28.372</v>
      </c>
      <c r="BY42" s="80">
        <v>1.582999999999998</v>
      </c>
      <c r="BZ42" s="79">
        <v>0.05909141811937729</v>
      </c>
      <c r="CA42" s="80">
        <v>5.83</v>
      </c>
      <c r="CB42" s="80">
        <v>2.845</v>
      </c>
      <c r="CC42" s="79">
        <v>0.9530988274706869</v>
      </c>
      <c r="CD42" s="80">
        <v>2.235</v>
      </c>
      <c r="CE42" s="80">
        <v>-0.4250000000000003</v>
      </c>
      <c r="CF42" s="79">
        <v>-0.1597744360902257</v>
      </c>
      <c r="CG42" s="80">
        <v>2.456</v>
      </c>
      <c r="CH42" s="80">
        <f>CG42-AZ42</f>
        <v>0.5409999999999999</v>
      </c>
      <c r="CI42" s="79">
        <f>CH42/AZ42</f>
        <v>0.2825065274151435</v>
      </c>
      <c r="CJ42" s="80">
        <v>10.521</v>
      </c>
      <c r="CK42" s="80">
        <f>CJ42-BA42</f>
        <v>2.961</v>
      </c>
      <c r="CL42" s="79">
        <f>CK42/BA42</f>
        <v>0.3916666666666667</v>
      </c>
      <c r="CM42" s="80">
        <v>38.893</v>
      </c>
      <c r="CN42" s="80">
        <f>CM42-BB42</f>
        <v>4.543999999999997</v>
      </c>
      <c r="CO42" s="79">
        <f>CN42/BB42</f>
        <v>0.1322891496113423</v>
      </c>
      <c r="CP42" s="80">
        <v>2.022</v>
      </c>
      <c r="CQ42" s="80">
        <f>CP42-BC42</f>
        <v>-0.2610000000000001</v>
      </c>
      <c r="CR42" s="79">
        <f>CQ42/BC42</f>
        <v>-0.1143232588699081</v>
      </c>
      <c r="CS42" s="80">
        <v>3.333</v>
      </c>
      <c r="CT42" s="80">
        <f>CS42-BD42</f>
        <v>-0.8029999999999999</v>
      </c>
      <c r="CU42" s="79">
        <f>CT42/BD42</f>
        <v>-0.1941489361702128</v>
      </c>
      <c r="CV42" s="80">
        <v>3.658</v>
      </c>
      <c r="CW42" s="80">
        <f>CV42-BE42</f>
        <v>-0.3250000000000002</v>
      </c>
      <c r="CX42" s="79">
        <f>CW42/BE42</f>
        <v>-0.08159678634195335</v>
      </c>
      <c r="CY42" s="80">
        <v>9.013</v>
      </c>
      <c r="CZ42" s="80">
        <f>CY42-BF42</f>
        <v>-1.389000000000001</v>
      </c>
      <c r="DA42" s="79">
        <f>CZ42/BF42</f>
        <v>-0.1335320130744089</v>
      </c>
      <c r="DB42" s="80">
        <v>47.906</v>
      </c>
      <c r="DC42" s="80">
        <f>DB42-BI42</f>
        <v>3.154999999999994</v>
      </c>
      <c r="DD42" s="154">
        <f>DC42/BI42</f>
        <v>0.07050121784988031</v>
      </c>
    </row>
    <row r="43" ht="17" customHeight="1">
      <c r="A43" t="s" s="71">
        <v>100</v>
      </c>
      <c r="B43" s="167">
        <v>59.935</v>
      </c>
      <c r="C43" s="74">
        <v>6.458</v>
      </c>
      <c r="D43" s="44">
        <v>5.703</v>
      </c>
      <c r="E43" s="73">
        <v>5.601</v>
      </c>
      <c r="F43" s="75">
        <v>17.762</v>
      </c>
      <c r="G43" s="74">
        <v>5.429</v>
      </c>
      <c r="H43" s="44">
        <v>4.463</v>
      </c>
      <c r="I43" s="73">
        <v>3.288</v>
      </c>
      <c r="J43" s="75">
        <v>13.18</v>
      </c>
      <c r="K43" s="75">
        <v>30.942</v>
      </c>
      <c r="L43" s="74">
        <v>2.862</v>
      </c>
      <c r="M43" s="44">
        <v>3.341</v>
      </c>
      <c r="N43" s="73">
        <v>3.643</v>
      </c>
      <c r="O43" s="75">
        <v>9.846</v>
      </c>
      <c r="P43" s="75">
        <v>40.788</v>
      </c>
      <c r="Q43" s="74">
        <v>4.463</v>
      </c>
      <c r="R43" s="44">
        <v>3.909</v>
      </c>
      <c r="S43" s="73">
        <v>5.038</v>
      </c>
      <c r="T43" s="75">
        <v>13.41</v>
      </c>
      <c r="U43" s="75">
        <v>54.19799999999999</v>
      </c>
      <c r="V43" s="74">
        <v>5.005</v>
      </c>
      <c r="W43" s="44">
        <v>4.636</v>
      </c>
      <c r="X43" s="73">
        <v>4.658</v>
      </c>
      <c r="Y43" s="75">
        <v>14.299</v>
      </c>
      <c r="Z43" s="74">
        <v>3.632</v>
      </c>
      <c r="AA43" s="44">
        <v>2.991</v>
      </c>
      <c r="AB43" s="44">
        <v>1.775</v>
      </c>
      <c r="AC43" s="73">
        <v>8.398</v>
      </c>
      <c r="AD43" s="74">
        <v>22.697</v>
      </c>
      <c r="AE43" s="44">
        <v>1.569</v>
      </c>
      <c r="AF43" s="44">
        <v>2.928</v>
      </c>
      <c r="AG43" s="44">
        <v>3.671</v>
      </c>
      <c r="AH43" s="44">
        <v>8.167999999999999</v>
      </c>
      <c r="AI43" s="44">
        <v>30.865</v>
      </c>
      <c r="AJ43" s="44">
        <v>4.112</v>
      </c>
      <c r="AK43" s="44">
        <v>5.183</v>
      </c>
      <c r="AL43" s="44">
        <v>6.153</v>
      </c>
      <c r="AM43" s="44">
        <v>15.448</v>
      </c>
      <c r="AN43" s="73">
        <v>46.313</v>
      </c>
      <c r="AO43" s="74">
        <v>6.09</v>
      </c>
      <c r="AP43" s="44">
        <v>5.785</v>
      </c>
      <c r="AQ43" s="73">
        <v>5.593</v>
      </c>
      <c r="AR43" s="75">
        <v>17.468</v>
      </c>
      <c r="AS43" s="74">
        <v>4.735</v>
      </c>
      <c r="AT43" s="44">
        <v>4.051</v>
      </c>
      <c r="AU43" s="44">
        <v>2.79</v>
      </c>
      <c r="AV43" s="73">
        <v>11.576</v>
      </c>
      <c r="AW43" s="74">
        <v>29.044</v>
      </c>
      <c r="AX43" s="44">
        <v>2.908</v>
      </c>
      <c r="AY43" s="44">
        <v>3.142</v>
      </c>
      <c r="AZ43" s="44">
        <v>3.702</v>
      </c>
      <c r="BA43" s="44">
        <v>9.751999999999999</v>
      </c>
      <c r="BB43" s="44">
        <v>38.796</v>
      </c>
      <c r="BC43" s="44">
        <v>4.788</v>
      </c>
      <c r="BD43" s="44">
        <v>5.37</v>
      </c>
      <c r="BE43" s="44">
        <v>5.816</v>
      </c>
      <c r="BF43" s="153">
        <v>15.974</v>
      </c>
      <c r="BG43" s="76">
        <v>0.5260000000000016</v>
      </c>
      <c r="BH43" s="77">
        <v>0.03404971517348532</v>
      </c>
      <c r="BI43" s="76">
        <v>54.77</v>
      </c>
      <c r="BJ43" s="80">
        <v>8.457000000000001</v>
      </c>
      <c r="BK43" s="77">
        <v>0.1826053160019865</v>
      </c>
      <c r="BL43" s="74">
        <v>5.836</v>
      </c>
      <c r="BM43" s="44">
        <v>4.927</v>
      </c>
      <c r="BN43" s="73">
        <v>5.423</v>
      </c>
      <c r="BO43" s="75">
        <v>16.186</v>
      </c>
      <c r="BP43" s="74">
        <v>4.724</v>
      </c>
      <c r="BQ43" s="44">
        <v>4.122</v>
      </c>
      <c r="BR43" s="73">
        <v>3.195</v>
      </c>
      <c r="BS43" s="74">
        <v>0.4049999999999998</v>
      </c>
      <c r="BT43" s="79">
        <v>0.1451612903225806</v>
      </c>
      <c r="BU43" s="73">
        <v>12.041</v>
      </c>
      <c r="BV43" s="74">
        <v>0.4649999999999999</v>
      </c>
      <c r="BW43" s="79">
        <v>0.04016931582584656</v>
      </c>
      <c r="BX43" s="44">
        <v>28.227</v>
      </c>
      <c r="BY43" s="80">
        <v>-0.8170000000000002</v>
      </c>
      <c r="BZ43" s="79">
        <v>-0.02812973419639169</v>
      </c>
      <c r="CA43" s="80">
        <v>2.884</v>
      </c>
      <c r="CB43" s="80">
        <v>-0.02400000000000002</v>
      </c>
      <c r="CC43" s="79">
        <v>-0.00825309491059148</v>
      </c>
      <c r="CD43" s="80">
        <v>2.87</v>
      </c>
      <c r="CE43" s="80">
        <v>-0.2719999999999998</v>
      </c>
      <c r="CF43" s="79">
        <v>-0.08656906429026091</v>
      </c>
      <c r="CG43" s="80">
        <v>3.523</v>
      </c>
      <c r="CH43" s="80">
        <f>CG43-AZ43</f>
        <v>-0.1789999999999998</v>
      </c>
      <c r="CI43" s="79">
        <f>CH43/AZ43</f>
        <v>-0.04835224203133437</v>
      </c>
      <c r="CJ43" s="80">
        <v>9.277000000000001</v>
      </c>
      <c r="CK43" s="80">
        <f>CJ43-BA43</f>
        <v>-0.4749999999999979</v>
      </c>
      <c r="CL43" s="79">
        <f>CK43/BA43</f>
        <v>-0.04870795734208346</v>
      </c>
      <c r="CM43" s="80">
        <v>37.504</v>
      </c>
      <c r="CN43" s="80">
        <f>CM43-BB43</f>
        <v>-1.291999999999994</v>
      </c>
      <c r="CO43" s="79">
        <f>CN43/BB43</f>
        <v>-0.0333024023095163</v>
      </c>
      <c r="CP43" s="80">
        <v>4.497</v>
      </c>
      <c r="CQ43" s="80">
        <f>CP43-BC43</f>
        <v>-0.2910000000000004</v>
      </c>
      <c r="CR43" s="79">
        <f>CQ43/BC43</f>
        <v>-0.0607769423558898</v>
      </c>
      <c r="CS43" s="80">
        <v>5.053</v>
      </c>
      <c r="CT43" s="80">
        <f>CS43-BD43</f>
        <v>-0.3170000000000002</v>
      </c>
      <c r="CU43" s="79">
        <f>CT43/BD43</f>
        <v>-0.05903165735567973</v>
      </c>
      <c r="CV43" s="80">
        <v>5.875</v>
      </c>
      <c r="CW43" s="80">
        <f>CV43-BE43</f>
        <v>0.05900000000000016</v>
      </c>
      <c r="CX43" s="79">
        <f>CW43/BE43</f>
        <v>0.01014442916093538</v>
      </c>
      <c r="CY43" s="80">
        <v>15.425</v>
      </c>
      <c r="CZ43" s="80">
        <f>CY43-BF43</f>
        <v>-0.5489999999999995</v>
      </c>
      <c r="DA43" s="79">
        <f>CZ43/BF43</f>
        <v>-0.0343683485664204</v>
      </c>
      <c r="DB43" s="80">
        <v>52.929</v>
      </c>
      <c r="DC43" s="80">
        <f>DB43-BI43</f>
        <v>-1.840999999999994</v>
      </c>
      <c r="DD43" s="154">
        <f>DC43/BI43</f>
        <v>-0.03361329194814669</v>
      </c>
    </row>
    <row r="44" ht="17" customHeight="1">
      <c r="A44" t="s" s="61">
        <v>101</v>
      </c>
      <c r="B44" s="168">
        <v>1783.229</v>
      </c>
      <c r="C44" s="65">
        <v>181.866767</v>
      </c>
      <c r="D44" s="63">
        <v>160.894928</v>
      </c>
      <c r="E44" s="64">
        <v>169.446212</v>
      </c>
      <c r="F44" s="149">
        <v>511.7933023333334</v>
      </c>
      <c r="G44" s="65">
        <v>149.736611</v>
      </c>
      <c r="H44" s="63">
        <v>145.690479</v>
      </c>
      <c r="I44" s="64">
        <v>124.822123</v>
      </c>
      <c r="J44" s="149">
        <v>419.9104043333333</v>
      </c>
      <c r="K44" s="149">
        <v>931.7037066666667</v>
      </c>
      <c r="L44" s="65">
        <v>120.4156</v>
      </c>
      <c r="M44" s="63">
        <v>128.1779</v>
      </c>
      <c r="N44" s="64">
        <v>129.185016</v>
      </c>
      <c r="O44" s="149">
        <v>377.7785160000001</v>
      </c>
      <c r="P44" s="169">
        <v>1309.482222666667</v>
      </c>
      <c r="Q44" s="65">
        <v>151.6554</v>
      </c>
      <c r="R44" s="63">
        <v>159.674799</v>
      </c>
      <c r="S44" s="64">
        <v>187.055</v>
      </c>
      <c r="T44" s="149">
        <v>498.385199</v>
      </c>
      <c r="U44" s="149">
        <v>1807.867421666667</v>
      </c>
      <c r="V44" s="65">
        <v>186.005026</v>
      </c>
      <c r="W44" s="63">
        <v>180.530225</v>
      </c>
      <c r="X44" s="64">
        <v>176.938464</v>
      </c>
      <c r="Y44" s="149">
        <v>543.473715</v>
      </c>
      <c r="Z44" s="65">
        <v>146.23402</v>
      </c>
      <c r="AA44" s="63">
        <v>139.595861</v>
      </c>
      <c r="AB44" s="63">
        <v>127.195409</v>
      </c>
      <c r="AC44" s="64">
        <v>413.02529</v>
      </c>
      <c r="AD44" s="65">
        <v>956.4990049999999</v>
      </c>
      <c r="AE44" s="63">
        <v>127.496974</v>
      </c>
      <c r="AF44" s="63">
        <v>116.991012</v>
      </c>
      <c r="AG44" s="63">
        <v>107.716866</v>
      </c>
      <c r="AH44" s="170">
        <v>352.204852</v>
      </c>
      <c r="AI44" s="170">
        <v>1308.703857</v>
      </c>
      <c r="AJ44" s="63">
        <v>151.134145</v>
      </c>
      <c r="AK44" s="63">
        <v>163.3825</v>
      </c>
      <c r="AL44" s="63">
        <v>184.325</v>
      </c>
      <c r="AM44" s="63">
        <v>498.841645</v>
      </c>
      <c r="AN44" s="64">
        <v>1807.545502</v>
      </c>
      <c r="AO44" s="65">
        <v>190.1712</v>
      </c>
      <c r="AP44" s="63">
        <v>167.571225</v>
      </c>
      <c r="AQ44" s="64">
        <v>170.997224</v>
      </c>
      <c r="AR44" s="149">
        <v>528.739649</v>
      </c>
      <c r="AS44" s="65">
        <v>151.448443</v>
      </c>
      <c r="AT44" s="63">
        <v>144.642694</v>
      </c>
      <c r="AU44" s="63">
        <v>122.986</v>
      </c>
      <c r="AV44" s="64">
        <v>419.0771369999999</v>
      </c>
      <c r="AW44" s="65">
        <v>947.8167859999999</v>
      </c>
      <c r="AX44" s="63">
        <v>123.368591</v>
      </c>
      <c r="AY44" s="63">
        <v>129.540826</v>
      </c>
      <c r="AZ44" s="63">
        <v>132.041</v>
      </c>
      <c r="BA44" s="63">
        <v>384.950417</v>
      </c>
      <c r="BB44" s="170">
        <v>1332.767203</v>
      </c>
      <c r="BC44" s="63">
        <v>151.398918</v>
      </c>
      <c r="BD44" s="63">
        <v>156.841174</v>
      </c>
      <c r="BE44" s="63">
        <v>177.994304</v>
      </c>
      <c r="BF44" s="150">
        <v>486.234396</v>
      </c>
      <c r="BG44" s="66">
        <v>-12.60724900000002</v>
      </c>
      <c r="BH44" s="67">
        <v>-0.02527304832378219</v>
      </c>
      <c r="BI44" s="66">
        <v>1819.001599</v>
      </c>
      <c r="BJ44" s="70">
        <v>11.456097</v>
      </c>
      <c r="BK44" s="67">
        <v>0.006337930075521747</v>
      </c>
      <c r="BL44" s="65">
        <v>190.285663</v>
      </c>
      <c r="BM44" s="63">
        <v>166.689587</v>
      </c>
      <c r="BN44" s="64">
        <v>168.466853</v>
      </c>
      <c r="BO44" s="149">
        <v>525.4421030000001</v>
      </c>
      <c r="BP44" s="65">
        <v>148.558798</v>
      </c>
      <c r="BQ44" s="63">
        <v>140.268568</v>
      </c>
      <c r="BR44" s="64">
        <v>131.07128</v>
      </c>
      <c r="BS44" s="65">
        <v>8.085279999999997</v>
      </c>
      <c r="BT44" s="69">
        <v>0.06574146650838304</v>
      </c>
      <c r="BU44" s="64">
        <v>419.898646</v>
      </c>
      <c r="BV44" s="65">
        <v>0.8215090000000487</v>
      </c>
      <c r="BW44" s="69">
        <v>0.001960281121229595</v>
      </c>
      <c r="BX44" s="63">
        <v>945.3407490000001</v>
      </c>
      <c r="BY44" s="70">
        <v>-2.476036999999792</v>
      </c>
      <c r="BZ44" s="69">
        <v>-0.002612358249582417</v>
      </c>
      <c r="CA44" s="70">
        <v>127.0519</v>
      </c>
      <c r="CB44" s="70">
        <v>3.683309000000008</v>
      </c>
      <c r="CC44" s="69">
        <v>0.02985613250620661</v>
      </c>
      <c r="CD44" s="70">
        <v>128.962483</v>
      </c>
      <c r="CE44" s="70">
        <v>-0.5783429999999896</v>
      </c>
      <c r="CF44" s="69">
        <v>-0.004464561620133483</v>
      </c>
      <c r="CG44" s="70">
        <v>134.924206</v>
      </c>
      <c r="CH44" s="70">
        <f>CG44-AZ44</f>
        <v>2.883206000000001</v>
      </c>
      <c r="CI44" s="69">
        <f>CH44/AZ44</f>
        <v>0.02183568740012573</v>
      </c>
      <c r="CJ44" s="70">
        <v>390.938589</v>
      </c>
      <c r="CK44" s="70">
        <f>CJ44-BA44</f>
        <v>5.988171999999963</v>
      </c>
      <c r="CL44" s="69">
        <f>CK44/BA44</f>
        <v>0.01555569687822929</v>
      </c>
      <c r="CM44" s="70">
        <v>1336.279338</v>
      </c>
      <c r="CN44" s="70">
        <f>CM44-BB44</f>
        <v>3.512135000000171</v>
      </c>
      <c r="CO44" s="69">
        <f>CN44/BB44</f>
        <v>0.002635220158550204</v>
      </c>
      <c r="CP44" s="70">
        <v>158.166875</v>
      </c>
      <c r="CQ44" s="70">
        <f>CP44-BC44</f>
        <v>6.767956999999967</v>
      </c>
      <c r="CR44" s="69">
        <f>CQ44/BC44</f>
        <v>0.04470280956697436</v>
      </c>
      <c r="CS44" s="70">
        <v>163.879175</v>
      </c>
      <c r="CT44" s="70">
        <f>CS44-BD44</f>
        <v>7.038001000000037</v>
      </c>
      <c r="CU44" s="69">
        <f>CT44/BD44</f>
        <v>0.04487342717799369</v>
      </c>
      <c r="CV44" s="70">
        <v>183.722208</v>
      </c>
      <c r="CW44" s="70">
        <f>CV44-BE44</f>
        <v>5.727903999999995</v>
      </c>
      <c r="CX44" s="69">
        <f>CW44/BE44</f>
        <v>0.03218026572355931</v>
      </c>
      <c r="CY44" s="70">
        <v>505.7682580000001</v>
      </c>
      <c r="CZ44" s="70">
        <f>CY44-BF44</f>
        <v>19.53386200000006</v>
      </c>
      <c r="DA44" s="69">
        <f>CZ44/BF44</f>
        <v>0.04017375603349965</v>
      </c>
      <c r="DB44" s="70">
        <v>1842.047596</v>
      </c>
      <c r="DC44" s="70">
        <f>DB44-BI44</f>
        <v>23.04599700000017</v>
      </c>
      <c r="DD44" s="151">
        <f>DC44/BI44</f>
        <v>0.01266958589408044</v>
      </c>
    </row>
    <row r="45" ht="17" customHeight="1">
      <c r="A45" t="s" s="71">
        <v>102</v>
      </c>
      <c r="B45" s="167">
        <v>1780.992</v>
      </c>
      <c r="C45" s="74">
        <v>181.642</v>
      </c>
      <c r="D45" s="44">
        <v>160.698</v>
      </c>
      <c r="E45" s="73">
        <v>169.246</v>
      </c>
      <c r="F45" s="75">
        <v>511.586</v>
      </c>
      <c r="G45" s="74">
        <v>149.565</v>
      </c>
      <c r="H45" s="44">
        <v>145.513</v>
      </c>
      <c r="I45" s="73">
        <v>124.663</v>
      </c>
      <c r="J45" s="75">
        <v>419.741</v>
      </c>
      <c r="K45" s="75">
        <v>931.327</v>
      </c>
      <c r="L45" s="74">
        <v>120.282</v>
      </c>
      <c r="M45" s="44">
        <v>127.983</v>
      </c>
      <c r="N45" s="73">
        <v>129.021</v>
      </c>
      <c r="O45" s="75">
        <v>377.2860000000001</v>
      </c>
      <c r="P45" s="75">
        <v>1308.613</v>
      </c>
      <c r="Q45" s="74">
        <v>151.461</v>
      </c>
      <c r="R45" s="44">
        <v>159.479</v>
      </c>
      <c r="S45" s="73">
        <v>186.832</v>
      </c>
      <c r="T45" s="75">
        <v>497.772</v>
      </c>
      <c r="U45" s="75">
        <v>1806.385</v>
      </c>
      <c r="V45" s="74">
        <v>185.769</v>
      </c>
      <c r="W45" s="44">
        <v>180.305</v>
      </c>
      <c r="X45" s="73">
        <v>176.716</v>
      </c>
      <c r="Y45" s="75">
        <v>542.79</v>
      </c>
      <c r="Z45" s="74">
        <v>146.05</v>
      </c>
      <c r="AA45" s="44">
        <v>139.429</v>
      </c>
      <c r="AB45" s="44">
        <v>127.045</v>
      </c>
      <c r="AC45" s="73">
        <v>412.524</v>
      </c>
      <c r="AD45" s="74">
        <v>955.314</v>
      </c>
      <c r="AE45" s="44">
        <v>127.354</v>
      </c>
      <c r="AF45" s="44">
        <v>116.805</v>
      </c>
      <c r="AG45" s="44">
        <v>107.561</v>
      </c>
      <c r="AH45" s="44">
        <v>351.72</v>
      </c>
      <c r="AI45" s="44">
        <v>1307.034</v>
      </c>
      <c r="AJ45" s="44">
        <v>150.933</v>
      </c>
      <c r="AK45" s="44">
        <v>163.176</v>
      </c>
      <c r="AL45" s="44">
        <v>184.107</v>
      </c>
      <c r="AM45" s="44">
        <v>498.216</v>
      </c>
      <c r="AN45" s="73">
        <v>1805.25</v>
      </c>
      <c r="AO45" s="74">
        <v>189.902</v>
      </c>
      <c r="AP45" s="44">
        <v>167.346</v>
      </c>
      <c r="AQ45" s="73">
        <v>170.771</v>
      </c>
      <c r="AR45" s="75">
        <v>528.019</v>
      </c>
      <c r="AS45" s="74">
        <v>151.254</v>
      </c>
      <c r="AT45" s="44">
        <v>144.454</v>
      </c>
      <c r="AU45" s="44">
        <v>122.856</v>
      </c>
      <c r="AV45" s="73">
        <v>418.564</v>
      </c>
      <c r="AW45" s="74">
        <v>946.583</v>
      </c>
      <c r="AX45" s="44">
        <v>123.256</v>
      </c>
      <c r="AY45" s="44">
        <v>129.39</v>
      </c>
      <c r="AZ45" s="44">
        <v>131.887</v>
      </c>
      <c r="BA45" s="44">
        <v>384.533</v>
      </c>
      <c r="BB45" s="44">
        <v>1331.116</v>
      </c>
      <c r="BC45" s="44">
        <v>151.222</v>
      </c>
      <c r="BD45" s="44">
        <v>156.664</v>
      </c>
      <c r="BE45" s="44">
        <v>177.788</v>
      </c>
      <c r="BF45" s="153">
        <v>485.674</v>
      </c>
      <c r="BG45" s="76">
        <v>-12.54200000000003</v>
      </c>
      <c r="BH45" s="77">
        <v>-0.02517382019043957</v>
      </c>
      <c r="BI45" s="76">
        <v>1816.79</v>
      </c>
      <c r="BJ45" s="80">
        <v>11.53999999999996</v>
      </c>
      <c r="BK45" s="77">
        <v>0.006392466417393772</v>
      </c>
      <c r="BL45" s="74">
        <v>190.064</v>
      </c>
      <c r="BM45" s="44">
        <v>166.496</v>
      </c>
      <c r="BN45" s="73">
        <v>168.279</v>
      </c>
      <c r="BO45" s="75">
        <v>524.8390000000001</v>
      </c>
      <c r="BP45" s="74">
        <v>148.395</v>
      </c>
      <c r="BQ45" s="44">
        <v>140.111</v>
      </c>
      <c r="BR45" s="73">
        <v>130.936</v>
      </c>
      <c r="BS45" s="74">
        <v>8.079999999999998</v>
      </c>
      <c r="BT45" s="79">
        <v>0.06576805365631307</v>
      </c>
      <c r="BU45" s="73">
        <v>419.442</v>
      </c>
      <c r="BV45" s="74">
        <v>0.8780000000000427</v>
      </c>
      <c r="BW45" s="79">
        <v>0.002097648149387054</v>
      </c>
      <c r="BX45" s="44">
        <v>944.2810000000001</v>
      </c>
      <c r="BY45" s="80">
        <v>-2.301999999999907</v>
      </c>
      <c r="BZ45" s="79">
        <v>-0.002431905073300395</v>
      </c>
      <c r="CA45" s="80">
        <v>126.933</v>
      </c>
      <c r="CB45" s="80">
        <v>3.677000000000007</v>
      </c>
      <c r="CC45" s="79">
        <v>0.02983221912117874</v>
      </c>
      <c r="CD45" s="80">
        <v>128.786</v>
      </c>
      <c r="CE45" s="80">
        <v>-0.603999999999985</v>
      </c>
      <c r="CF45" s="79">
        <v>-0.004668057809722429</v>
      </c>
      <c r="CG45" s="80">
        <v>134.792</v>
      </c>
      <c r="CH45" s="80">
        <f>CG45-AZ45</f>
        <v>2.905000000000001</v>
      </c>
      <c r="CI45" s="79">
        <f>CH45/AZ45</f>
        <v>0.02202643171806168</v>
      </c>
      <c r="CJ45" s="80">
        <v>390.511</v>
      </c>
      <c r="CK45" s="80">
        <f>CJ45-BA45</f>
        <v>5.977999999999952</v>
      </c>
      <c r="CL45" s="79">
        <f>CK45/BA45</f>
        <v>0.01554612998104181</v>
      </c>
      <c r="CM45" s="80">
        <v>1334.792</v>
      </c>
      <c r="CN45" s="80">
        <f>CM45-BB45</f>
        <v>3.675999999999931</v>
      </c>
      <c r="CO45" s="79">
        <f>CN45/BB45</f>
        <v>0.002761592528374635</v>
      </c>
      <c r="CP45" s="80">
        <v>158.002</v>
      </c>
      <c r="CQ45" s="80">
        <f>CP45-BC45</f>
        <v>6.779999999999973</v>
      </c>
      <c r="CR45" s="79">
        <f>CQ45/BC45</f>
        <v>0.04483474626707736</v>
      </c>
      <c r="CS45" s="80">
        <v>163.708</v>
      </c>
      <c r="CT45" s="80">
        <f>CS45-BD45</f>
        <v>7.04400000000004</v>
      </c>
      <c r="CU45" s="79">
        <f>CT45/BD45</f>
        <v>0.04496246744625466</v>
      </c>
      <c r="CV45" s="80">
        <v>183.524</v>
      </c>
      <c r="CW45" s="80">
        <f>CV45-BE45</f>
        <v>5.73599999999999</v>
      </c>
      <c r="CX45" s="79">
        <f>CW45/BE45</f>
        <v>0.03226314486916997</v>
      </c>
      <c r="CY45" s="80">
        <v>505.234</v>
      </c>
      <c r="CZ45" s="80">
        <f>CY45-BF45</f>
        <v>19.56000000000006</v>
      </c>
      <c r="DA45" s="79">
        <f>CZ45/BF45</f>
        <v>0.04027392860231361</v>
      </c>
      <c r="DB45" s="80">
        <v>1840.026</v>
      </c>
      <c r="DC45" s="80">
        <f>DB45-BI45</f>
        <v>23.23599999999988</v>
      </c>
      <c r="DD45" s="154">
        <f>DC45/BI45</f>
        <v>0.01278959043147523</v>
      </c>
    </row>
    <row r="46" ht="17" customHeight="1">
      <c r="A46" t="s" s="71">
        <v>103</v>
      </c>
      <c r="B46" s="167">
        <v>685.3799999999999</v>
      </c>
      <c r="C46" s="74">
        <v>61.261</v>
      </c>
      <c r="D46" s="44">
        <v>54.494</v>
      </c>
      <c r="E46" s="73">
        <v>52.186</v>
      </c>
      <c r="F46" s="75">
        <v>167.941</v>
      </c>
      <c r="G46" s="74">
        <v>47.633</v>
      </c>
      <c r="H46" s="44">
        <v>35.211</v>
      </c>
      <c r="I46" s="73">
        <v>63.085</v>
      </c>
      <c r="J46" s="75">
        <v>145.929</v>
      </c>
      <c r="K46" s="75">
        <v>313.87</v>
      </c>
      <c r="L46" s="74">
        <v>68.426</v>
      </c>
      <c r="M46" s="44">
        <v>78.78400000000001</v>
      </c>
      <c r="N46" s="73">
        <v>74.095</v>
      </c>
      <c r="O46" s="75">
        <v>221.305</v>
      </c>
      <c r="P46" s="75">
        <v>535.175</v>
      </c>
      <c r="Q46" s="74">
        <v>46.335</v>
      </c>
      <c r="R46" s="44">
        <v>47.534</v>
      </c>
      <c r="S46" s="73">
        <v>65.696</v>
      </c>
      <c r="T46" s="75">
        <v>159.565</v>
      </c>
      <c r="U46" s="75">
        <v>694.74</v>
      </c>
      <c r="V46" s="74">
        <v>65.339</v>
      </c>
      <c r="W46" s="44">
        <v>65.19499999999999</v>
      </c>
      <c r="X46" s="73">
        <v>59.606</v>
      </c>
      <c r="Y46" s="75">
        <v>190.14</v>
      </c>
      <c r="Z46" s="74">
        <v>38.316</v>
      </c>
      <c r="AA46" s="44">
        <v>39.44</v>
      </c>
      <c r="AB46" s="44">
        <v>63</v>
      </c>
      <c r="AC46" s="73">
        <v>140.756</v>
      </c>
      <c r="AD46" s="74">
        <v>330.896</v>
      </c>
      <c r="AE46" s="44">
        <v>62.502</v>
      </c>
      <c r="AF46" s="44">
        <v>63.546</v>
      </c>
      <c r="AG46" s="44">
        <v>41.752</v>
      </c>
      <c r="AH46" s="44">
        <v>167.8</v>
      </c>
      <c r="AI46" s="44">
        <v>498.696</v>
      </c>
      <c r="AJ46" s="44">
        <v>21.814</v>
      </c>
      <c r="AK46" s="44">
        <v>26.897</v>
      </c>
      <c r="AL46" s="44">
        <v>38.579</v>
      </c>
      <c r="AM46" s="44">
        <v>87.28999999999999</v>
      </c>
      <c r="AN46" s="73">
        <v>585.986</v>
      </c>
      <c r="AO46" s="74">
        <v>33.796</v>
      </c>
      <c r="AP46" s="44">
        <v>34.855</v>
      </c>
      <c r="AQ46" s="73">
        <v>23.739</v>
      </c>
      <c r="AR46" s="75">
        <v>92.39</v>
      </c>
      <c r="AS46" s="74">
        <v>19.5</v>
      </c>
      <c r="AT46" s="44">
        <v>22.486</v>
      </c>
      <c r="AU46" s="44">
        <v>19.748</v>
      </c>
      <c r="AV46" s="73">
        <v>61.73400000000001</v>
      </c>
      <c r="AW46" s="74">
        <v>154.124</v>
      </c>
      <c r="AX46" s="44">
        <v>24.295</v>
      </c>
      <c r="AY46" s="44">
        <v>29.958</v>
      </c>
      <c r="AZ46" s="44">
        <v>20.537</v>
      </c>
      <c r="BA46" s="44">
        <v>74.78999999999999</v>
      </c>
      <c r="BB46" s="44">
        <v>228.914</v>
      </c>
      <c r="BC46" s="44">
        <v>21.154</v>
      </c>
      <c r="BD46" s="44">
        <v>18.967</v>
      </c>
      <c r="BE46" s="44">
        <v>19.281</v>
      </c>
      <c r="BF46" s="153">
        <v>59.40199999999999</v>
      </c>
      <c r="BG46" s="76">
        <v>-27.888</v>
      </c>
      <c r="BH46" s="77">
        <v>-0.3194867682437851</v>
      </c>
      <c r="BI46" s="76">
        <v>288.316</v>
      </c>
      <c r="BJ46" s="80">
        <v>-297.67</v>
      </c>
      <c r="BK46" s="77">
        <v>-0.5079814193513155</v>
      </c>
      <c r="BL46" s="74">
        <v>18.672</v>
      </c>
      <c r="BM46" s="44">
        <v>16.131</v>
      </c>
      <c r="BN46" s="73">
        <v>18.299</v>
      </c>
      <c r="BO46" s="75">
        <v>53.102</v>
      </c>
      <c r="BP46" s="75">
        <v>17.792</v>
      </c>
      <c r="BQ46" s="74">
        <v>22.879</v>
      </c>
      <c r="BR46" s="73">
        <v>6.395</v>
      </c>
      <c r="BS46" s="74">
        <v>-13.353</v>
      </c>
      <c r="BT46" s="79">
        <v>-0.6761697387077172</v>
      </c>
      <c r="BU46" s="73">
        <v>47.066</v>
      </c>
      <c r="BV46" s="74">
        <v>-14.66800000000001</v>
      </c>
      <c r="BW46" s="79">
        <v>-0.2376000259176468</v>
      </c>
      <c r="BX46" s="44">
        <v>100.168</v>
      </c>
      <c r="BY46" s="80">
        <v>-53.95600000000002</v>
      </c>
      <c r="BZ46" s="79">
        <v>-0.3500817523552465</v>
      </c>
      <c r="CA46" s="80">
        <v>0</v>
      </c>
      <c r="CB46" s="80">
        <v>-24.295</v>
      </c>
      <c r="CC46" s="79">
        <v>-1</v>
      </c>
      <c r="CD46" s="80">
        <v>0</v>
      </c>
      <c r="CE46" s="80">
        <v>-29.958</v>
      </c>
      <c r="CF46" s="79">
        <v>-1</v>
      </c>
      <c r="CG46" s="80">
        <v>0</v>
      </c>
      <c r="CH46" s="80">
        <f>CG46-AZ46</f>
        <v>-20.537</v>
      </c>
      <c r="CI46" s="79">
        <f>CH46/AZ46</f>
        <v>-1</v>
      </c>
      <c r="CJ46" s="80">
        <v>0</v>
      </c>
      <c r="CK46" s="80">
        <f>CJ46-BA46</f>
        <v>-74.78999999999999</v>
      </c>
      <c r="CL46" s="79">
        <f>CK46/BA46</f>
        <v>-1</v>
      </c>
      <c r="CM46" s="80">
        <v>100.168</v>
      </c>
      <c r="CN46" s="80">
        <f>CM46-BB46</f>
        <v>-128.746</v>
      </c>
      <c r="CO46" s="79">
        <f>CN46/BB46</f>
        <v>-0.5624208217933372</v>
      </c>
      <c r="CP46" s="80">
        <v>12.268</v>
      </c>
      <c r="CQ46" s="80">
        <f>CP46-BC46</f>
        <v>-8.885999999999999</v>
      </c>
      <c r="CR46" s="79">
        <f>CQ46/BC46</f>
        <v>-0.4200623995461851</v>
      </c>
      <c r="CS46" s="80">
        <v>17.889</v>
      </c>
      <c r="CT46" s="80">
        <f>CS46-BD46</f>
        <v>-1.077999999999999</v>
      </c>
      <c r="CU46" s="79">
        <f>CT46/BD46</f>
        <v>-0.05683555649285599</v>
      </c>
      <c r="CV46" s="80">
        <v>18.438</v>
      </c>
      <c r="CW46" s="80">
        <f>CV46-BE46</f>
        <v>-0.843</v>
      </c>
      <c r="CX46" s="79">
        <f>CW46/BE46</f>
        <v>-0.04372179866189513</v>
      </c>
      <c r="CY46" s="80">
        <v>48.595</v>
      </c>
      <c r="CZ46" s="80">
        <f>CY46-BF46</f>
        <v>-10.807</v>
      </c>
      <c r="DA46" s="79">
        <f>CZ46/BF46</f>
        <v>-0.1819299013501228</v>
      </c>
      <c r="DB46" s="80">
        <v>148.763</v>
      </c>
      <c r="DC46" s="80">
        <f>DB46-BI46</f>
        <v>-139.553</v>
      </c>
      <c r="DD46" s="154">
        <f>DC46/BI46</f>
        <v>-0.4840279415641172</v>
      </c>
    </row>
    <row r="47" ht="17" customHeight="1">
      <c r="A47" t="s" s="71">
        <v>123</v>
      </c>
      <c r="B47" s="167">
        <v>1095.612</v>
      </c>
      <c r="C47" s="74">
        <v>120.381</v>
      </c>
      <c r="D47" s="44">
        <v>106.204</v>
      </c>
      <c r="E47" s="73">
        <v>117.06</v>
      </c>
      <c r="F47" s="75">
        <v>343.645</v>
      </c>
      <c r="G47" s="74">
        <v>101.932</v>
      </c>
      <c r="H47" s="44">
        <v>110.302</v>
      </c>
      <c r="I47" s="73">
        <v>61.578</v>
      </c>
      <c r="J47" s="75">
        <v>273.812</v>
      </c>
      <c r="K47" s="75">
        <v>617.457</v>
      </c>
      <c r="L47" s="74">
        <v>51.856</v>
      </c>
      <c r="M47" s="44">
        <v>49.199</v>
      </c>
      <c r="N47" s="73">
        <v>54.926</v>
      </c>
      <c r="O47" s="75">
        <v>155.981</v>
      </c>
      <c r="P47" s="75">
        <v>773.438</v>
      </c>
      <c r="Q47" s="74">
        <v>105.126</v>
      </c>
      <c r="R47" s="44">
        <v>111.945</v>
      </c>
      <c r="S47" s="73">
        <v>121.136</v>
      </c>
      <c r="T47" s="75">
        <v>338.207</v>
      </c>
      <c r="U47" s="75">
        <v>1111.645</v>
      </c>
      <c r="V47" s="74">
        <v>120.43</v>
      </c>
      <c r="W47" s="44">
        <v>115.11</v>
      </c>
      <c r="X47" s="73">
        <v>117.11</v>
      </c>
      <c r="Y47" s="75">
        <v>352.65</v>
      </c>
      <c r="Z47" s="74">
        <v>107.734</v>
      </c>
      <c r="AA47" s="44">
        <v>99.989</v>
      </c>
      <c r="AB47" s="44">
        <v>64.045</v>
      </c>
      <c r="AC47" s="73">
        <v>271.768</v>
      </c>
      <c r="AD47" s="74">
        <v>624.4180000000001</v>
      </c>
      <c r="AE47" s="44">
        <v>64.852</v>
      </c>
      <c r="AF47" s="44">
        <v>53.259</v>
      </c>
      <c r="AG47" s="44">
        <v>65.809</v>
      </c>
      <c r="AH47" s="44">
        <v>183.92</v>
      </c>
      <c r="AI47" s="44">
        <v>808.3380000000002</v>
      </c>
      <c r="AJ47" s="44">
        <v>129.119</v>
      </c>
      <c r="AK47" s="44">
        <v>136.279</v>
      </c>
      <c r="AL47" s="44">
        <v>145.528</v>
      </c>
      <c r="AM47" s="44">
        <v>410.926</v>
      </c>
      <c r="AN47" s="73">
        <v>1219.264</v>
      </c>
      <c r="AO47" s="74">
        <v>156.106</v>
      </c>
      <c r="AP47" s="44">
        <v>132.491</v>
      </c>
      <c r="AQ47" s="73">
        <v>147.032</v>
      </c>
      <c r="AR47" s="75">
        <v>435.629</v>
      </c>
      <c r="AS47" s="74">
        <v>131.754</v>
      </c>
      <c r="AT47" s="44">
        <v>121.968</v>
      </c>
      <c r="AU47" s="44">
        <v>103.108</v>
      </c>
      <c r="AV47" s="73">
        <v>356.83</v>
      </c>
      <c r="AW47" s="74">
        <v>792.4590000000001</v>
      </c>
      <c r="AX47" s="44">
        <v>98.961</v>
      </c>
      <c r="AY47" s="44">
        <v>99.432</v>
      </c>
      <c r="AZ47" s="44">
        <v>111.35</v>
      </c>
      <c r="BA47" s="44">
        <v>309.743</v>
      </c>
      <c r="BB47" s="44">
        <v>1102.202</v>
      </c>
      <c r="BC47" s="44">
        <v>130.068</v>
      </c>
      <c r="BD47" s="44">
        <v>137.697</v>
      </c>
      <c r="BE47" s="44">
        <v>158.507</v>
      </c>
      <c r="BF47" s="153">
        <v>426.272</v>
      </c>
      <c r="BG47" s="76">
        <v>15.34599999999995</v>
      </c>
      <c r="BH47" s="77">
        <v>0.03734492341686813</v>
      </c>
      <c r="BI47" s="76">
        <v>1528.474</v>
      </c>
      <c r="BJ47" s="80">
        <v>309.2099999999998</v>
      </c>
      <c r="BK47" s="77">
        <v>0.2536038134481127</v>
      </c>
      <c r="BL47" s="75">
        <v>171.392</v>
      </c>
      <c r="BM47" s="75">
        <v>150.365</v>
      </c>
      <c r="BN47" s="75">
        <v>149.98</v>
      </c>
      <c r="BO47" s="75">
        <v>471.737</v>
      </c>
      <c r="BP47" s="75">
        <v>130.603</v>
      </c>
      <c r="BQ47" s="74">
        <v>117.232</v>
      </c>
      <c r="BR47" s="73">
        <v>124.541</v>
      </c>
      <c r="BS47" s="74">
        <v>21.43300000000001</v>
      </c>
      <c r="BT47" s="79">
        <v>0.2078694184738333</v>
      </c>
      <c r="BU47" s="73">
        <v>372.376</v>
      </c>
      <c r="BV47" s="74">
        <v>15.54600000000005</v>
      </c>
      <c r="BW47" s="79">
        <v>0.04356696466104321</v>
      </c>
      <c r="BX47" s="44">
        <v>844.1130000000001</v>
      </c>
      <c r="BY47" s="80">
        <v>51.654</v>
      </c>
      <c r="BZ47" s="79">
        <v>0.06518192108361441</v>
      </c>
      <c r="CA47" s="80">
        <v>126.933</v>
      </c>
      <c r="CB47" s="80">
        <v>27.97200000000001</v>
      </c>
      <c r="CC47" s="79">
        <v>0.2826568041955923</v>
      </c>
      <c r="CD47" s="80">
        <v>128.786</v>
      </c>
      <c r="CE47" s="80">
        <v>29.354</v>
      </c>
      <c r="CF47" s="79">
        <v>0.2952168316035079</v>
      </c>
      <c r="CG47" s="80">
        <v>134.792</v>
      </c>
      <c r="CH47" s="80">
        <f>CG47-AZ47</f>
        <v>23.44200000000001</v>
      </c>
      <c r="CI47" s="79">
        <f>CH47/AZ47</f>
        <v>0.210525370453525</v>
      </c>
      <c r="CJ47" s="80">
        <v>390.511</v>
      </c>
      <c r="CK47" s="80">
        <f>CJ47-BA47</f>
        <v>80.76799999999997</v>
      </c>
      <c r="CL47" s="79">
        <f>CK47/BA47</f>
        <v>0.2607581123705781</v>
      </c>
      <c r="CM47" s="80">
        <v>1234.624</v>
      </c>
      <c r="CN47" s="80">
        <f>CM47-BB47</f>
        <v>132.422</v>
      </c>
      <c r="CO47" s="79">
        <f>CN47/BB47</f>
        <v>0.1201431316582623</v>
      </c>
      <c r="CP47" s="80">
        <v>145.734</v>
      </c>
      <c r="CQ47" s="80">
        <f>CP47-BC47</f>
        <v>15.66599999999997</v>
      </c>
      <c r="CR47" s="79">
        <f>CQ47/BC47</f>
        <v>0.1204446904696003</v>
      </c>
      <c r="CS47" s="80">
        <v>145.819</v>
      </c>
      <c r="CT47" s="80">
        <f>CS47-BD47</f>
        <v>8.122000000000014</v>
      </c>
      <c r="CU47" s="79">
        <f>CT47/BD47</f>
        <v>0.05898458208966073</v>
      </c>
      <c r="CV47" s="80">
        <v>165.086</v>
      </c>
      <c r="CW47" s="80">
        <f>CV47-BE47</f>
        <v>6.579000000000008</v>
      </c>
      <c r="CX47" s="79">
        <f>CW47/BE47</f>
        <v>0.04150605336041946</v>
      </c>
      <c r="CY47" s="80">
        <v>456.639</v>
      </c>
      <c r="CZ47" s="80">
        <f>CY47-BF47</f>
        <v>30.36700000000002</v>
      </c>
      <c r="DA47" s="79">
        <f>CZ47/BF47</f>
        <v>0.07123855191051727</v>
      </c>
      <c r="DB47" s="80">
        <v>1691.263</v>
      </c>
      <c r="DC47" s="80">
        <f>DB47-BI47</f>
        <v>162.789</v>
      </c>
      <c r="DD47" s="154">
        <f>DC47/BI47</f>
        <v>0.1065042650382015</v>
      </c>
    </row>
    <row r="48" ht="17" customHeight="1">
      <c r="A48" t="s" s="71">
        <v>105</v>
      </c>
      <c r="B48" s="166"/>
      <c r="C48" s="74"/>
      <c r="D48" s="44"/>
      <c r="E48" s="73"/>
      <c r="F48" s="75"/>
      <c r="G48" s="74"/>
      <c r="H48" s="44"/>
      <c r="I48" s="73"/>
      <c r="J48" s="75"/>
      <c r="K48" s="75"/>
      <c r="L48" s="74"/>
      <c r="M48" s="44"/>
      <c r="N48" s="73"/>
      <c r="O48" s="75"/>
      <c r="P48" s="75"/>
      <c r="Q48" s="74"/>
      <c r="R48" s="44"/>
      <c r="S48" s="73"/>
      <c r="T48" s="75">
        <v>0</v>
      </c>
      <c r="U48" s="75"/>
      <c r="V48" s="74"/>
      <c r="W48" s="44"/>
      <c r="X48" s="73"/>
      <c r="Y48" s="75"/>
      <c r="Z48" s="74"/>
      <c r="AA48" s="44"/>
      <c r="AB48" s="44"/>
      <c r="AC48" s="73"/>
      <c r="AD48" s="74"/>
      <c r="AE48" s="44"/>
      <c r="AF48" s="44"/>
      <c r="AG48" s="44"/>
      <c r="AH48" s="44"/>
      <c r="AI48" s="44">
        <v>808.3380000000002</v>
      </c>
      <c r="AJ48" s="44">
        <v>90.111</v>
      </c>
      <c r="AK48" s="44">
        <v>99.917</v>
      </c>
      <c r="AL48" s="44">
        <v>115.243</v>
      </c>
      <c r="AM48" s="44">
        <v>305.271</v>
      </c>
      <c r="AN48" s="73">
        <v>1113.609</v>
      </c>
      <c r="AO48" s="74">
        <v>113.71</v>
      </c>
      <c r="AP48" s="44">
        <v>102.049</v>
      </c>
      <c r="AQ48" s="73">
        <v>110.23</v>
      </c>
      <c r="AR48" s="75">
        <v>325.989</v>
      </c>
      <c r="AS48" s="74">
        <v>103.812</v>
      </c>
      <c r="AT48" s="44">
        <v>78.934</v>
      </c>
      <c r="AU48" s="44">
        <v>57.431</v>
      </c>
      <c r="AV48" s="73"/>
      <c r="AW48" s="74"/>
      <c r="AX48" s="44">
        <v>52.637</v>
      </c>
      <c r="AY48" s="44">
        <v>48.723</v>
      </c>
      <c r="AZ48" s="44">
        <v>47.316</v>
      </c>
      <c r="BA48" s="44">
        <v>148.676</v>
      </c>
      <c r="BB48" s="44">
        <v>714.8419999999999</v>
      </c>
      <c r="BC48" s="44">
        <v>67.623</v>
      </c>
      <c r="BD48" s="44">
        <v>77.288</v>
      </c>
      <c r="BE48" s="44">
        <v>91.586</v>
      </c>
      <c r="BF48" s="153">
        <v>236.497</v>
      </c>
      <c r="BG48" s="76">
        <v>-68.774</v>
      </c>
      <c r="BH48" s="77">
        <v>-0.2252883503509996</v>
      </c>
      <c r="BI48" s="76">
        <v>236.497</v>
      </c>
      <c r="BJ48" s="80">
        <v>-877.1120000000001</v>
      </c>
      <c r="BK48" s="77">
        <v>-0.7876301287076524</v>
      </c>
      <c r="BL48" s="74">
        <v>80.748</v>
      </c>
      <c r="BM48" s="44">
        <v>71.889</v>
      </c>
      <c r="BN48" s="73">
        <v>71.819</v>
      </c>
      <c r="BO48" s="75">
        <v>224.456</v>
      </c>
      <c r="BP48" s="75">
        <v>60.628</v>
      </c>
      <c r="BQ48" s="74">
        <v>46.691</v>
      </c>
      <c r="BR48" s="73">
        <v>46.511</v>
      </c>
      <c r="BS48" s="74">
        <v>-10.91999999999999</v>
      </c>
      <c r="BT48" s="79">
        <v>-0.1901412129337813</v>
      </c>
      <c r="BU48" s="73">
        <v>153.83</v>
      </c>
      <c r="BV48" s="74">
        <v>153.83</v>
      </c>
      <c r="BW48" s="79"/>
      <c r="BX48" s="44">
        <v>378.2860000000001</v>
      </c>
      <c r="BY48" s="80">
        <v>378.2860000000001</v>
      </c>
      <c r="BZ48" s="79"/>
      <c r="CA48" s="80">
        <v>42.475</v>
      </c>
      <c r="CB48" s="80">
        <v>-10.162</v>
      </c>
      <c r="CC48" s="79">
        <v>-0.1930581150141535</v>
      </c>
      <c r="CD48" s="80">
        <v>35.204</v>
      </c>
      <c r="CE48" s="80">
        <v>-13.519</v>
      </c>
      <c r="CF48" s="79">
        <v>-0.2774664942634895</v>
      </c>
      <c r="CG48" s="80">
        <v>31.911</v>
      </c>
      <c r="CH48" s="80">
        <f>CG48-AZ48</f>
        <v>-15.405</v>
      </c>
      <c r="CI48" s="79">
        <f>CH48/AZ48</f>
        <v>-0.325576971848846</v>
      </c>
      <c r="CJ48" s="80">
        <v>109.59</v>
      </c>
      <c r="CK48" s="80">
        <f>CJ48-BA48</f>
        <v>-39.08599999999998</v>
      </c>
      <c r="CL48" s="79">
        <f>CK48/BA48</f>
        <v>-0.26289380935726</v>
      </c>
      <c r="CM48" s="80">
        <v>487.8760000000001</v>
      </c>
      <c r="CN48" s="80">
        <f>CM48-BB48</f>
        <v>-226.9659999999998</v>
      </c>
      <c r="CO48" s="79">
        <f>CN48/BB48</f>
        <v>-0.3175051270070866</v>
      </c>
      <c r="CP48" s="80">
        <v>52.113</v>
      </c>
      <c r="CQ48" s="80">
        <f>CP48-BC48</f>
        <v>-15.51000000000001</v>
      </c>
      <c r="CR48" s="79">
        <f>CQ48/BC48</f>
        <v>-0.2293598331928486</v>
      </c>
      <c r="CS48" s="80">
        <v>73.39100000000001</v>
      </c>
      <c r="CT48" s="80">
        <f>CS48-BD48</f>
        <v>-3.896999999999991</v>
      </c>
      <c r="CU48" s="79">
        <f>CT48/BD48</f>
        <v>-0.05042179898561214</v>
      </c>
      <c r="CV48" s="80">
        <v>77.203</v>
      </c>
      <c r="CW48" s="80">
        <f>CV48-BE48</f>
        <v>-14.383</v>
      </c>
      <c r="CX48" s="79">
        <f>CW48/BE48</f>
        <v>-0.1570436529600593</v>
      </c>
      <c r="CY48" s="80">
        <v>202.707</v>
      </c>
      <c r="CZ48" s="80">
        <f>CY48-BF48</f>
        <v>-33.79000000000002</v>
      </c>
      <c r="DA48" s="79">
        <f>CZ48/BF48</f>
        <v>-0.1428770766648204</v>
      </c>
      <c r="DB48" s="80">
        <v>690.5830000000001</v>
      </c>
      <c r="DC48" s="80">
        <f>DB48-BI48</f>
        <v>454.0860000000001</v>
      </c>
      <c r="DD48" s="154">
        <f>DC48/BI48</f>
        <v>1.920049725789334</v>
      </c>
    </row>
    <row r="49" ht="17" customHeight="1">
      <c r="A49" t="s" s="71">
        <v>106</v>
      </c>
      <c r="B49" s="166"/>
      <c r="C49" s="74"/>
      <c r="D49" s="44"/>
      <c r="E49" s="73"/>
      <c r="F49" s="75"/>
      <c r="G49" s="74"/>
      <c r="H49" s="44"/>
      <c r="I49" s="73"/>
      <c r="J49" s="75"/>
      <c r="K49" s="75"/>
      <c r="L49" s="74"/>
      <c r="M49" s="44"/>
      <c r="N49" s="73"/>
      <c r="O49" s="75"/>
      <c r="P49" s="75"/>
      <c r="Q49" s="74"/>
      <c r="R49" s="44"/>
      <c r="S49" s="73"/>
      <c r="T49" s="75">
        <v>0</v>
      </c>
      <c r="U49" s="75"/>
      <c r="V49" s="74"/>
      <c r="W49" s="44"/>
      <c r="X49" s="73"/>
      <c r="Y49" s="75"/>
      <c r="Z49" s="74"/>
      <c r="AA49" s="44"/>
      <c r="AB49" s="44"/>
      <c r="AC49" s="73"/>
      <c r="AD49" s="74"/>
      <c r="AE49" s="44"/>
      <c r="AF49" s="44"/>
      <c r="AG49" s="44"/>
      <c r="AH49" s="44"/>
      <c r="AI49" s="44"/>
      <c r="AJ49" s="44">
        <v>39.008</v>
      </c>
      <c r="AK49" s="44">
        <v>36.362</v>
      </c>
      <c r="AL49" s="44">
        <v>30.285</v>
      </c>
      <c r="AM49" s="44">
        <v>105.655</v>
      </c>
      <c r="AN49" s="73">
        <v>105.655</v>
      </c>
      <c r="AO49" s="74">
        <v>42.396</v>
      </c>
      <c r="AP49" s="44">
        <v>30.442</v>
      </c>
      <c r="AQ49" s="73">
        <v>36.802</v>
      </c>
      <c r="AR49" s="75">
        <v>109.64</v>
      </c>
      <c r="AS49" s="74">
        <v>27.942</v>
      </c>
      <c r="AT49" s="44">
        <v>43.034</v>
      </c>
      <c r="AU49" s="44">
        <v>45.677</v>
      </c>
      <c r="AV49" s="73"/>
      <c r="AW49" s="74"/>
      <c r="AX49" s="44">
        <v>46.324</v>
      </c>
      <c r="AY49" s="44">
        <v>37.788</v>
      </c>
      <c r="AZ49" s="44">
        <v>34.334</v>
      </c>
      <c r="BA49" s="44">
        <v>118.446</v>
      </c>
      <c r="BB49" s="44">
        <v>344.739</v>
      </c>
      <c r="BC49" s="44">
        <v>30.095</v>
      </c>
      <c r="BD49" s="44">
        <v>16.76</v>
      </c>
      <c r="BE49" s="44">
        <v>27.998</v>
      </c>
      <c r="BF49" s="153">
        <v>74.85300000000001</v>
      </c>
      <c r="BG49" s="76">
        <v>-30.80199999999999</v>
      </c>
      <c r="BH49" s="77">
        <v>-0.2915337655577114</v>
      </c>
      <c r="BI49" s="76">
        <v>74.85300000000001</v>
      </c>
      <c r="BJ49" s="80">
        <v>-30.80199999999999</v>
      </c>
      <c r="BK49" s="77">
        <v>-0.2915337655577114</v>
      </c>
      <c r="BL49" s="74">
        <v>37.229</v>
      </c>
      <c r="BM49" s="44">
        <v>29.937</v>
      </c>
      <c r="BN49" s="73">
        <v>26.438</v>
      </c>
      <c r="BO49" s="75">
        <v>93.604</v>
      </c>
      <c r="BP49" s="75">
        <v>24.375</v>
      </c>
      <c r="BQ49" s="74">
        <v>24.41</v>
      </c>
      <c r="BR49" s="73">
        <v>34.557</v>
      </c>
      <c r="BS49" s="74">
        <v>-11.12</v>
      </c>
      <c r="BT49" s="79">
        <v>-0.2434485627339799</v>
      </c>
      <c r="BU49" s="73">
        <v>83.342</v>
      </c>
      <c r="BV49" s="74">
        <v>83.342</v>
      </c>
      <c r="BW49" s="79"/>
      <c r="BX49" s="44">
        <v>176.946</v>
      </c>
      <c r="BY49" s="80">
        <v>176.946</v>
      </c>
      <c r="BZ49" s="79"/>
      <c r="CA49" s="80">
        <v>43.562</v>
      </c>
      <c r="CB49" s="80">
        <v>-2.762</v>
      </c>
      <c r="CC49" s="79">
        <v>-0.05962352128486315</v>
      </c>
      <c r="CD49" s="80">
        <v>45.338</v>
      </c>
      <c r="CE49" s="80">
        <v>7.550000000000004</v>
      </c>
      <c r="CF49" s="79">
        <v>0.1997988779506723</v>
      </c>
      <c r="CG49" s="80">
        <v>41.174</v>
      </c>
      <c r="CH49" s="80">
        <f>CG49-AZ49</f>
        <v>6.839999999999996</v>
      </c>
      <c r="CI49" s="79">
        <f>CH49/AZ49</f>
        <v>0.1992194326323759</v>
      </c>
      <c r="CJ49" s="80">
        <v>130.074</v>
      </c>
      <c r="CK49" s="80">
        <f>CJ49-BA49</f>
        <v>11.62800000000001</v>
      </c>
      <c r="CL49" s="79">
        <f>CK49/BA49</f>
        <v>0.09817131857555354</v>
      </c>
      <c r="CM49" s="80">
        <v>307.02</v>
      </c>
      <c r="CN49" s="80">
        <f>CM49-BB49</f>
        <v>-37.71899999999999</v>
      </c>
      <c r="CO49" s="79">
        <f>CN49/BB49</f>
        <v>-0.1094132082532002</v>
      </c>
      <c r="CP49" s="80">
        <v>31.082</v>
      </c>
      <c r="CQ49" s="80">
        <f>CP49-BC49</f>
        <v>0.9870000000000019</v>
      </c>
      <c r="CR49" s="79">
        <f>CQ49/BC49</f>
        <v>0.03279614553912617</v>
      </c>
      <c r="CS49" s="80">
        <v>20.676</v>
      </c>
      <c r="CT49" s="80">
        <f>CS49-BD49</f>
        <v>3.915999999999997</v>
      </c>
      <c r="CU49" s="79">
        <f>CT49/BD49</f>
        <v>0.2336515513126489</v>
      </c>
      <c r="CV49" s="80">
        <v>25.445</v>
      </c>
      <c r="CW49" s="80">
        <f>CV49-BE49</f>
        <v>-2.553000000000001</v>
      </c>
      <c r="CX49" s="79">
        <f>CW49/BE49</f>
        <v>-0.09118508464890351</v>
      </c>
      <c r="CY49" s="80">
        <v>77.203</v>
      </c>
      <c r="CZ49" s="80">
        <f>CY49-BF49</f>
        <v>2.349999999999994</v>
      </c>
      <c r="DA49" s="79">
        <f>CZ49/BF49</f>
        <v>0.0313948672731887</v>
      </c>
      <c r="DB49" s="80">
        <v>384.223</v>
      </c>
      <c r="DC49" s="80">
        <f>DB49-BI49</f>
        <v>309.3699999999999</v>
      </c>
      <c r="DD49" s="154">
        <f>DC49/BI49</f>
        <v>4.133034080130388</v>
      </c>
    </row>
    <row r="50" ht="17" customHeight="1">
      <c r="A50" t="s" s="71">
        <v>107</v>
      </c>
      <c r="B50" s="166"/>
      <c r="C50" s="74"/>
      <c r="D50" s="44"/>
      <c r="E50" s="73"/>
      <c r="F50" s="75"/>
      <c r="G50" s="74"/>
      <c r="H50" s="44"/>
      <c r="I50" s="73"/>
      <c r="J50" s="75"/>
      <c r="K50" s="75"/>
      <c r="L50" s="74"/>
      <c r="M50" s="44"/>
      <c r="N50" s="73"/>
      <c r="O50" s="75"/>
      <c r="P50" s="75"/>
      <c r="Q50" s="74"/>
      <c r="R50" s="44"/>
      <c r="S50" s="73"/>
      <c r="T50" s="75"/>
      <c r="U50" s="75"/>
      <c r="V50" s="74"/>
      <c r="W50" s="44"/>
      <c r="X50" s="73"/>
      <c r="Y50" s="75"/>
      <c r="Z50" s="74"/>
      <c r="AA50" s="44"/>
      <c r="AB50" s="44"/>
      <c r="AC50" s="73"/>
      <c r="AD50" s="74"/>
      <c r="AE50" s="44"/>
      <c r="AF50" s="44"/>
      <c r="AG50" s="44"/>
      <c r="AH50" s="44"/>
      <c r="AI50" s="44"/>
      <c r="AJ50" s="44"/>
      <c r="AK50" s="44"/>
      <c r="AL50" s="44"/>
      <c r="AM50" s="44"/>
      <c r="AN50" s="73"/>
      <c r="AO50" s="74"/>
      <c r="AP50" s="44"/>
      <c r="AQ50" s="73"/>
      <c r="AR50" s="75"/>
      <c r="AS50" s="74"/>
      <c r="AT50" s="44"/>
      <c r="AU50" s="44"/>
      <c r="AV50" s="73"/>
      <c r="AW50" s="74"/>
      <c r="AX50" s="44"/>
      <c r="AY50" s="44">
        <v>12.921</v>
      </c>
      <c r="AZ50" s="44">
        <v>29.7</v>
      </c>
      <c r="BA50" s="44">
        <v>42.621</v>
      </c>
      <c r="BB50" s="44">
        <v>42.621</v>
      </c>
      <c r="BC50" s="44">
        <v>32.35</v>
      </c>
      <c r="BD50" s="44">
        <v>43.649</v>
      </c>
      <c r="BE50" s="44">
        <v>38.923</v>
      </c>
      <c r="BF50" s="153">
        <v>114.922</v>
      </c>
      <c r="BG50" s="76">
        <v>114.922</v>
      </c>
      <c r="BH50" s="77"/>
      <c r="BI50" s="76">
        <v>114.922</v>
      </c>
      <c r="BJ50" s="80">
        <v>114.922</v>
      </c>
      <c r="BK50" s="77"/>
      <c r="BL50" s="74">
        <v>53.415</v>
      </c>
      <c r="BM50" s="44">
        <v>48.539</v>
      </c>
      <c r="BN50" s="73">
        <v>51.723</v>
      </c>
      <c r="BO50" s="75">
        <v>153.677</v>
      </c>
      <c r="BP50" s="75">
        <v>45.6</v>
      </c>
      <c r="BQ50" s="74">
        <v>46.131</v>
      </c>
      <c r="BR50" s="73">
        <v>43.473</v>
      </c>
      <c r="BS50" s="74">
        <v>43.473</v>
      </c>
      <c r="BT50" s="79"/>
      <c r="BU50" s="73">
        <v>135.204</v>
      </c>
      <c r="BV50" s="74">
        <v>135.204</v>
      </c>
      <c r="BW50" s="79"/>
      <c r="BX50" s="44">
        <v>288.881</v>
      </c>
      <c r="BY50" s="80">
        <v>288.881</v>
      </c>
      <c r="BZ50" s="79"/>
      <c r="CA50" s="80">
        <v>40.896</v>
      </c>
      <c r="CB50" s="80">
        <v>40.896</v>
      </c>
      <c r="CC50" s="79"/>
      <c r="CD50" s="80">
        <v>48.244</v>
      </c>
      <c r="CE50" s="80">
        <v>35.323</v>
      </c>
      <c r="CF50" s="79">
        <v>2.733766736320718</v>
      </c>
      <c r="CG50" s="80">
        <v>61.707</v>
      </c>
      <c r="CH50" s="80">
        <f>CG50-AZ50</f>
        <v>32.00700000000001</v>
      </c>
      <c r="CI50" s="79">
        <f>CH50/AZ50</f>
        <v>1.077676767676768</v>
      </c>
      <c r="CJ50" s="80">
        <v>150.847</v>
      </c>
      <c r="CK50" s="80">
        <f>CJ50-BA50</f>
        <v>108.226</v>
      </c>
      <c r="CL50" s="79">
        <f>CK50/BA50</f>
        <v>2.539264681729664</v>
      </c>
      <c r="CM50" s="80">
        <v>439.728</v>
      </c>
      <c r="CN50" s="80">
        <f>CM50-BB50</f>
        <v>397.107</v>
      </c>
      <c r="CO50" s="79">
        <f>CN50/BB50</f>
        <v>9.317167593439855</v>
      </c>
      <c r="CP50" s="80">
        <v>62.539</v>
      </c>
      <c r="CQ50" s="80">
        <f>CP50-BC50</f>
        <v>30.189</v>
      </c>
      <c r="CR50" s="79">
        <f>CQ50/BC50</f>
        <v>0.9331993817619784</v>
      </c>
      <c r="CS50" s="80">
        <v>51.752</v>
      </c>
      <c r="CT50" s="80">
        <f>CS50-BD50</f>
        <v>8.103000000000002</v>
      </c>
      <c r="CU50" s="79">
        <f>CT50/BD50</f>
        <v>0.1856399917523884</v>
      </c>
      <c r="CV50" s="80">
        <v>62.438</v>
      </c>
      <c r="CW50" s="80">
        <f>CV50-BE50</f>
        <v>23.515</v>
      </c>
      <c r="CX50" s="79">
        <f>CW50/BE50</f>
        <v>0.6041415101610873</v>
      </c>
      <c r="CY50" s="80">
        <v>176.729</v>
      </c>
      <c r="CZ50" s="80">
        <f>CY50-BF50</f>
        <v>61.80699999999999</v>
      </c>
      <c r="DA50" s="79">
        <f>CZ50/BF50</f>
        <v>0.5378169541080036</v>
      </c>
      <c r="DB50" s="80">
        <v>616.457</v>
      </c>
      <c r="DC50" s="80">
        <f>DB50-BI50</f>
        <v>501.535</v>
      </c>
      <c r="DD50" s="154">
        <f>DC50/BI50</f>
        <v>4.36413393432067</v>
      </c>
    </row>
    <row r="51" ht="17" customHeight="1">
      <c r="A51" t="s" s="71">
        <v>108</v>
      </c>
      <c r="B51" s="171">
        <v>2.237</v>
      </c>
      <c r="C51" s="65">
        <v>0.224767</v>
      </c>
      <c r="D51" s="63">
        <v>0.196928</v>
      </c>
      <c r="E51" s="64">
        <v>0.200212</v>
      </c>
      <c r="F51" s="75">
        <v>0.2073023333333333</v>
      </c>
      <c r="G51" s="65">
        <v>0.171611</v>
      </c>
      <c r="H51" s="63">
        <v>0.177479</v>
      </c>
      <c r="I51" s="64">
        <v>0.159123</v>
      </c>
      <c r="J51" s="75">
        <v>0.1694043333333334</v>
      </c>
      <c r="K51" s="75">
        <v>0.3767066666666667</v>
      </c>
      <c r="L51" s="65">
        <v>0.1336</v>
      </c>
      <c r="M51" s="63">
        <v>0.1949</v>
      </c>
      <c r="N51" s="64">
        <v>0.164016</v>
      </c>
      <c r="O51" s="75">
        <v>0.492516</v>
      </c>
      <c r="P51" s="75">
        <v>0.8692226666666667</v>
      </c>
      <c r="Q51" s="65">
        <v>0.1944</v>
      </c>
      <c r="R51" s="172">
        <v>0.195799</v>
      </c>
      <c r="S51" s="64">
        <v>0.223</v>
      </c>
      <c r="T51" s="75">
        <v>0.613199</v>
      </c>
      <c r="U51" s="75">
        <v>1.482421666666667</v>
      </c>
      <c r="V51" s="65">
        <v>0.236026</v>
      </c>
      <c r="W51" s="63">
        <v>0.225225</v>
      </c>
      <c r="X51" s="64">
        <v>0.222464</v>
      </c>
      <c r="Y51" s="75">
        <v>0.6837150000000001</v>
      </c>
      <c r="Z51" s="65">
        <v>0.18402</v>
      </c>
      <c r="AA51" s="63">
        <v>0.166861</v>
      </c>
      <c r="AB51" s="63">
        <v>0.150409</v>
      </c>
      <c r="AC51" s="73">
        <v>0.50129</v>
      </c>
      <c r="AD51" s="74">
        <v>1.185005</v>
      </c>
      <c r="AE51" s="44">
        <v>0.142974</v>
      </c>
      <c r="AF51" s="44">
        <v>0.186012</v>
      </c>
      <c r="AG51" s="44">
        <v>0.155866</v>
      </c>
      <c r="AH51" s="44">
        <v>0.484852</v>
      </c>
      <c r="AI51" s="44">
        <v>1.669857</v>
      </c>
      <c r="AJ51" s="44">
        <v>0.201145</v>
      </c>
      <c r="AK51" s="173">
        <v>0.2065</v>
      </c>
      <c r="AL51" s="44">
        <v>0.218</v>
      </c>
      <c r="AM51" s="44">
        <v>0.625645</v>
      </c>
      <c r="AN51" s="73">
        <v>2.295502</v>
      </c>
      <c r="AO51" s="74">
        <v>0.2692</v>
      </c>
      <c r="AP51" s="44">
        <v>0.225225</v>
      </c>
      <c r="AQ51" s="64">
        <v>0.226224</v>
      </c>
      <c r="AR51" s="75">
        <v>0.720649</v>
      </c>
      <c r="AS51" s="65">
        <v>0.194443</v>
      </c>
      <c r="AT51" s="63">
        <v>0.188694</v>
      </c>
      <c r="AU51" s="63">
        <v>0.13</v>
      </c>
      <c r="AV51" s="73">
        <v>0.513137</v>
      </c>
      <c r="AW51" s="74">
        <v>1.233786</v>
      </c>
      <c r="AX51" s="44">
        <v>0.112591</v>
      </c>
      <c r="AY51" s="44">
        <v>0.150826</v>
      </c>
      <c r="AZ51" s="44">
        <v>0.154</v>
      </c>
      <c r="BA51" s="44">
        <v>0.417417</v>
      </c>
      <c r="BB51" s="44">
        <v>1.651203</v>
      </c>
      <c r="BC51" s="44">
        <v>0.176918</v>
      </c>
      <c r="BD51" s="44">
        <v>0.177174</v>
      </c>
      <c r="BE51" s="44">
        <v>0.206304</v>
      </c>
      <c r="BF51" s="153">
        <v>0.5603959999999999</v>
      </c>
      <c r="BG51" s="76">
        <v>-0.06524900000000011</v>
      </c>
      <c r="BH51" s="77">
        <v>-0.1042907719233752</v>
      </c>
      <c r="BI51" s="76">
        <v>2.211599</v>
      </c>
      <c r="BJ51" s="80">
        <v>-0.08390300000000028</v>
      </c>
      <c r="BK51" s="77">
        <v>-0.03655104635064588</v>
      </c>
      <c r="BL51" s="74">
        <v>0.221663</v>
      </c>
      <c r="BM51" s="44">
        <v>0.193587</v>
      </c>
      <c r="BN51" s="64">
        <v>0.187853</v>
      </c>
      <c r="BO51" s="75">
        <v>0.6031029999999999</v>
      </c>
      <c r="BP51" s="74">
        <v>0.163798</v>
      </c>
      <c r="BQ51" s="44">
        <v>0.157568</v>
      </c>
      <c r="BR51" s="64">
        <v>0.13528</v>
      </c>
      <c r="BS51" s="74">
        <v>0.005280000000000007</v>
      </c>
      <c r="BT51" s="79">
        <v>0.04061538461538466</v>
      </c>
      <c r="BU51" s="73">
        <v>0.4566460000000001</v>
      </c>
      <c r="BV51" s="74">
        <v>-0.0564909999999999</v>
      </c>
      <c r="BW51" s="79">
        <v>-0.1100895082599772</v>
      </c>
      <c r="BX51" s="44">
        <v>1.059749</v>
      </c>
      <c r="BY51" s="80">
        <v>-0.1740369999999998</v>
      </c>
      <c r="BZ51" s="79">
        <v>-0.1410593085024468</v>
      </c>
      <c r="CA51" s="80">
        <v>0.1189</v>
      </c>
      <c r="CB51" s="80">
        <v>0.006309000000000009</v>
      </c>
      <c r="CC51" s="79">
        <v>0.05603467417466768</v>
      </c>
      <c r="CD51" s="80">
        <v>0.176483</v>
      </c>
      <c r="CE51" s="80">
        <v>0.02565700000000001</v>
      </c>
      <c r="CF51" s="79">
        <v>0.1701099279964994</v>
      </c>
      <c r="CG51" s="80">
        <v>0.132206</v>
      </c>
      <c r="CH51" s="80">
        <f>CG51-AZ51</f>
        <v>-0.02179400000000001</v>
      </c>
      <c r="CI51" s="79">
        <f>CH51/AZ51</f>
        <v>-0.1415194805194806</v>
      </c>
      <c r="CJ51" s="80">
        <v>0.427589</v>
      </c>
      <c r="CK51" s="80">
        <f>CJ51-BA51</f>
        <v>0.01017200000000001</v>
      </c>
      <c r="CL51" s="79">
        <f>CK51/BA51</f>
        <v>0.02436891645524743</v>
      </c>
      <c r="CM51" s="80">
        <v>1.487338</v>
      </c>
      <c r="CN51" s="80">
        <f>CM51-BB51</f>
        <v>-0.1638649999999997</v>
      </c>
      <c r="CO51" s="79">
        <f>CN51/BB51</f>
        <v>-0.09923976640061805</v>
      </c>
      <c r="CP51" s="80">
        <v>0.164875</v>
      </c>
      <c r="CQ51" s="80">
        <f>CP51-BC51</f>
        <v>-0.012043</v>
      </c>
      <c r="CR51" s="79">
        <f>CQ51/BC51</f>
        <v>-0.06807108377892582</v>
      </c>
      <c r="CS51" s="80">
        <v>0.171175</v>
      </c>
      <c r="CT51" s="80">
        <f>CS51-BD51</f>
        <v>-0.005998999999999977</v>
      </c>
      <c r="CU51" s="79">
        <f>CT51/BD51</f>
        <v>-0.0338593698849717</v>
      </c>
      <c r="CV51" s="80">
        <v>0.198208</v>
      </c>
      <c r="CW51" s="80">
        <f>CV51-BE51</f>
        <v>-0.008095999999999992</v>
      </c>
      <c r="CX51" s="79">
        <f>CW51/BE51</f>
        <v>-0.03924305878703269</v>
      </c>
      <c r="CY51" s="80">
        <v>0.534258</v>
      </c>
      <c r="CZ51" s="80">
        <f>CY51-BF51</f>
        <v>-0.02613799999999988</v>
      </c>
      <c r="DA51" s="79">
        <f>CZ51/BF51</f>
        <v>-0.04664201743053107</v>
      </c>
      <c r="DB51" s="80">
        <v>2.021596</v>
      </c>
      <c r="DC51" s="80">
        <f>DB51-BI51</f>
        <v>-0.1900029999999995</v>
      </c>
      <c r="DD51" s="154">
        <f>DC51/BI51</f>
        <v>-0.08591204825106157</v>
      </c>
    </row>
    <row r="52" ht="17" customHeight="1">
      <c r="A52" t="s" s="61">
        <v>109</v>
      </c>
      <c r="B52" s="168">
        <v>4008.121782</v>
      </c>
      <c r="C52" s="65">
        <v>473.084</v>
      </c>
      <c r="D52" s="63">
        <v>427.77</v>
      </c>
      <c r="E52" s="64">
        <v>384.125</v>
      </c>
      <c r="F52" s="149">
        <v>1284.979</v>
      </c>
      <c r="G52" s="65">
        <v>304.684</v>
      </c>
      <c r="H52" s="63">
        <v>256.174</v>
      </c>
      <c r="I52" s="64">
        <v>188.587</v>
      </c>
      <c r="J52" s="149">
        <v>749.4450000000001</v>
      </c>
      <c r="K52" s="149">
        <v>2034.424</v>
      </c>
      <c r="L52" s="65">
        <v>179.269181</v>
      </c>
      <c r="M52" s="63">
        <v>186.455364</v>
      </c>
      <c r="N52" s="64">
        <v>262.513772</v>
      </c>
      <c r="O52" s="149">
        <v>628.2383169999999</v>
      </c>
      <c r="P52" s="149">
        <v>2662.662317</v>
      </c>
      <c r="Q52" s="65">
        <v>340.4359999999999</v>
      </c>
      <c r="R52" s="63">
        <v>413.049229</v>
      </c>
      <c r="S52" s="64">
        <v>472.086789</v>
      </c>
      <c r="T52" s="149">
        <v>1225.572018</v>
      </c>
      <c r="U52" s="149">
        <v>3888.234335</v>
      </c>
      <c r="V52" s="65">
        <v>472.581888</v>
      </c>
      <c r="W52" s="63">
        <v>409.554465</v>
      </c>
      <c r="X52" s="64">
        <v>400.110432</v>
      </c>
      <c r="Y52" s="149">
        <v>1282.246785</v>
      </c>
      <c r="Z52" s="65">
        <v>329.207838</v>
      </c>
      <c r="AA52" s="63">
        <v>272.907631</v>
      </c>
      <c r="AB52" s="63">
        <v>195.467733</v>
      </c>
      <c r="AC52" s="64">
        <v>797.5832019999999</v>
      </c>
      <c r="AD52" s="65">
        <v>2079.829987</v>
      </c>
      <c r="AE52" s="63">
        <v>177.541617</v>
      </c>
      <c r="AF52" s="63">
        <v>198.216972</v>
      </c>
      <c r="AG52" s="63">
        <v>250.830777</v>
      </c>
      <c r="AH52" s="63">
        <v>626.5893660000002</v>
      </c>
      <c r="AI52" s="63">
        <v>2706.419353</v>
      </c>
      <c r="AJ52" s="63">
        <v>354.169</v>
      </c>
      <c r="AK52" s="63">
        <v>422.450053</v>
      </c>
      <c r="AL52" s="63">
        <v>476.18</v>
      </c>
      <c r="AM52" s="63">
        <v>1252.799053</v>
      </c>
      <c r="AN52" s="64">
        <v>3959.218406</v>
      </c>
      <c r="AO52" s="65">
        <v>497.017134</v>
      </c>
      <c r="AP52" s="63">
        <v>421.278988</v>
      </c>
      <c r="AQ52" s="64">
        <v>401.152</v>
      </c>
      <c r="AR52" s="149">
        <v>1319.448122</v>
      </c>
      <c r="AS52" s="65">
        <v>318.02761</v>
      </c>
      <c r="AT52" s="63">
        <v>237.906343</v>
      </c>
      <c r="AU52" s="63">
        <v>191.212</v>
      </c>
      <c r="AV52" s="64">
        <v>747.1459530000001</v>
      </c>
      <c r="AW52" s="65">
        <v>2066.594075</v>
      </c>
      <c r="AX52" s="63">
        <v>185.499286</v>
      </c>
      <c r="AY52" s="63">
        <v>184.544191</v>
      </c>
      <c r="AZ52" s="63">
        <v>259.431</v>
      </c>
      <c r="BA52" s="63">
        <v>629.4744770000001</v>
      </c>
      <c r="BB52" s="63">
        <v>2696.068552</v>
      </c>
      <c r="BC52" s="63">
        <v>346.0450290000001</v>
      </c>
      <c r="BD52" s="63">
        <v>403.592776</v>
      </c>
      <c r="BE52" s="63">
        <v>452.606881</v>
      </c>
      <c r="BF52" s="150">
        <v>1202.244686</v>
      </c>
      <c r="BG52" s="66">
        <v>-50.55436700000018</v>
      </c>
      <c r="BH52" s="67">
        <v>-0.04035313315327049</v>
      </c>
      <c r="BI52" s="66">
        <v>3898.313238</v>
      </c>
      <c r="BJ52" s="70">
        <v>-60.90516799999978</v>
      </c>
      <c r="BK52" s="67">
        <v>-0.01538312913167428</v>
      </c>
      <c r="BL52" s="65">
        <v>502.7539130000001</v>
      </c>
      <c r="BM52" s="63">
        <v>429.086409</v>
      </c>
      <c r="BN52" s="64">
        <v>376.2418150000001</v>
      </c>
      <c r="BO52" s="149">
        <v>1308.082137</v>
      </c>
      <c r="BP52" s="65">
        <v>300.573088</v>
      </c>
      <c r="BQ52" s="63">
        <v>252.864471</v>
      </c>
      <c r="BR52" s="64">
        <v>187.96594</v>
      </c>
      <c r="BS52" s="65">
        <v>-3.246060000000028</v>
      </c>
      <c r="BT52" s="69">
        <v>-0.0169762358011005</v>
      </c>
      <c r="BU52" s="64">
        <v>741.403499</v>
      </c>
      <c r="BV52" s="65">
        <v>-5.742454000000066</v>
      </c>
      <c r="BW52" s="69">
        <v>-0.007685853047778023</v>
      </c>
      <c r="BX52" s="63">
        <v>2049.485636</v>
      </c>
      <c r="BY52" s="70">
        <v>-17.10843900000009</v>
      </c>
      <c r="BZ52" s="69">
        <v>-0.008278567720175085</v>
      </c>
      <c r="CA52" s="70">
        <v>180.508039</v>
      </c>
      <c r="CB52" s="70">
        <v>-4.991247000000016</v>
      </c>
      <c r="CC52" s="69">
        <v>-0.02690709548068026</v>
      </c>
      <c r="CD52" s="70">
        <v>188.736354</v>
      </c>
      <c r="CE52" s="70">
        <v>4.192162999999965</v>
      </c>
      <c r="CF52" s="69">
        <v>0.02271630972117657</v>
      </c>
      <c r="CG52" s="70">
        <v>265.7963119999999</v>
      </c>
      <c r="CH52" s="70">
        <f>CG52-AZ52</f>
        <v>6.365311999999903</v>
      </c>
      <c r="CI52" s="69">
        <f>CH52/AZ52</f>
        <v>0.02453566458904257</v>
      </c>
      <c r="CJ52" s="70">
        <v>635.0407049999999</v>
      </c>
      <c r="CK52" s="70">
        <f>CJ52-BA52</f>
        <v>5.566227999999796</v>
      </c>
      <c r="CL52" s="69">
        <f>CK52/BA52</f>
        <v>0.008842658762794914</v>
      </c>
      <c r="CM52" s="70">
        <v>2684.526341</v>
      </c>
      <c r="CN52" s="70">
        <f>CM52-BB52</f>
        <v>-11.54221100000041</v>
      </c>
      <c r="CO52" s="69">
        <f>CN52/BB52</f>
        <v>-0.004281126676633705</v>
      </c>
      <c r="CP52" s="70">
        <v>373.504059</v>
      </c>
      <c r="CQ52" s="70">
        <f>CP52-BC52</f>
        <v>27.45902999999998</v>
      </c>
      <c r="CR52" s="69">
        <f>CQ52/BC52</f>
        <v>0.07935103150983272</v>
      </c>
      <c r="CS52" s="70">
        <v>427.894577</v>
      </c>
      <c r="CT52" s="70">
        <f>CS52-BD52</f>
        <v>24.30180100000001</v>
      </c>
      <c r="CU52" s="69">
        <f>CT52/BD52</f>
        <v>0.06021366695621928</v>
      </c>
      <c r="CV52" s="70">
        <v>503.673483</v>
      </c>
      <c r="CW52" s="70">
        <f>CV52-BE52</f>
        <v>51.06660200000005</v>
      </c>
      <c r="CX52" s="69">
        <f>CW52/BE52</f>
        <v>0.1128277190288675</v>
      </c>
      <c r="CY52" s="70">
        <v>1305.072119</v>
      </c>
      <c r="CZ52" s="70">
        <f>CY52-BF52</f>
        <v>102.8274329999999</v>
      </c>
      <c r="DA52" s="69">
        <f>CZ52/BF52</f>
        <v>0.08552953836886407</v>
      </c>
      <c r="DB52" s="70">
        <v>3989.59806</v>
      </c>
      <c r="DC52" s="70">
        <f>DB52-BI52</f>
        <v>91.28482199999962</v>
      </c>
      <c r="DD52" s="151">
        <f>DC52/BI52</f>
        <v>0.02341649232036382</v>
      </c>
    </row>
    <row r="53" ht="17" customHeight="1">
      <c r="A53" t="s" s="71">
        <v>110</v>
      </c>
      <c r="B53" s="167">
        <v>3722.536</v>
      </c>
      <c r="C53" s="74">
        <v>442.732</v>
      </c>
      <c r="D53" s="44">
        <v>398.526</v>
      </c>
      <c r="E53" s="73">
        <v>360.709</v>
      </c>
      <c r="F53" s="75">
        <v>1201.967</v>
      </c>
      <c r="G53" s="74">
        <v>283.366</v>
      </c>
      <c r="H53" s="44">
        <v>237.167</v>
      </c>
      <c r="I53" s="73">
        <v>175.096</v>
      </c>
      <c r="J53" s="75">
        <v>695.629</v>
      </c>
      <c r="K53" s="75">
        <v>1897.596</v>
      </c>
      <c r="L53" s="74">
        <v>168.81</v>
      </c>
      <c r="M53" s="44">
        <v>174.95</v>
      </c>
      <c r="N53" s="73">
        <v>244.406</v>
      </c>
      <c r="O53" s="75">
        <v>588.1659999999999</v>
      </c>
      <c r="P53" s="75">
        <v>2485.762</v>
      </c>
      <c r="Q53" s="74">
        <v>319.7069999999999</v>
      </c>
      <c r="R53" s="44">
        <v>387.376</v>
      </c>
      <c r="S53" s="73">
        <v>441.058</v>
      </c>
      <c r="T53" s="75">
        <v>1148.141</v>
      </c>
      <c r="U53" s="75">
        <v>3633.903</v>
      </c>
      <c r="V53" s="74">
        <v>442.084</v>
      </c>
      <c r="W53" s="44">
        <v>382.717</v>
      </c>
      <c r="X53" s="73">
        <v>375.185</v>
      </c>
      <c r="Y53" s="75">
        <v>1199.986</v>
      </c>
      <c r="Z53" s="74">
        <v>306.74</v>
      </c>
      <c r="AA53" s="44">
        <v>254.57</v>
      </c>
      <c r="AB53" s="44">
        <v>183.355</v>
      </c>
      <c r="AC53" s="73">
        <v>744.665</v>
      </c>
      <c r="AD53" s="74">
        <v>1944.651</v>
      </c>
      <c r="AE53" s="44">
        <v>166.603</v>
      </c>
      <c r="AF53" s="44">
        <v>185.672</v>
      </c>
      <c r="AG53" s="44">
        <v>233.177</v>
      </c>
      <c r="AH53" s="44">
        <v>585.4520000000001</v>
      </c>
      <c r="AI53" s="44">
        <v>2530.103</v>
      </c>
      <c r="AJ53" s="44">
        <v>332.511</v>
      </c>
      <c r="AK53" s="44">
        <v>397.526</v>
      </c>
      <c r="AL53" s="44">
        <v>449.18</v>
      </c>
      <c r="AM53" s="44">
        <v>1179.217</v>
      </c>
      <c r="AN53" s="73">
        <v>3709.32</v>
      </c>
      <c r="AO53" s="74">
        <v>464.438</v>
      </c>
      <c r="AP53" s="44">
        <v>391.94</v>
      </c>
      <c r="AQ53" s="73">
        <v>379.052</v>
      </c>
      <c r="AR53" s="75">
        <v>1235.43</v>
      </c>
      <c r="AS53" s="74">
        <v>296.426</v>
      </c>
      <c r="AT53" s="44">
        <v>217.571</v>
      </c>
      <c r="AU53" s="44">
        <v>179.824</v>
      </c>
      <c r="AV53" s="73">
        <v>693.821</v>
      </c>
      <c r="AW53" s="74">
        <v>1929.251</v>
      </c>
      <c r="AX53" s="44">
        <v>173.991</v>
      </c>
      <c r="AY53" s="44">
        <v>171.752</v>
      </c>
      <c r="AZ53" s="44">
        <v>241.162</v>
      </c>
      <c r="BA53" s="44">
        <v>586.9050000000001</v>
      </c>
      <c r="BB53" s="44">
        <v>2516.156</v>
      </c>
      <c r="BC53" s="44">
        <v>324.1320000000001</v>
      </c>
      <c r="BD53" s="44">
        <v>377.083</v>
      </c>
      <c r="BE53" s="44">
        <v>425.404</v>
      </c>
      <c r="BF53" s="153">
        <v>1126.619</v>
      </c>
      <c r="BG53" s="76">
        <v>-52.59799999999996</v>
      </c>
      <c r="BH53" s="77">
        <v>-0.04460417378650405</v>
      </c>
      <c r="BI53" s="76">
        <v>3642.775</v>
      </c>
      <c r="BJ53" s="80">
        <v>-66.54500000000007</v>
      </c>
      <c r="BK53" s="77">
        <v>-0.01793994586608871</v>
      </c>
      <c r="BL53" s="74">
        <v>471.5060000000001</v>
      </c>
      <c r="BM53" s="44">
        <v>398.713</v>
      </c>
      <c r="BN53" s="73">
        <v>352.2660000000001</v>
      </c>
      <c r="BO53" s="75">
        <v>1222.485</v>
      </c>
      <c r="BP53" s="74">
        <v>278.3440000000001</v>
      </c>
      <c r="BQ53" s="44">
        <v>233.639</v>
      </c>
      <c r="BR53" s="44">
        <v>174.113</v>
      </c>
      <c r="BS53" s="44">
        <v>-5.711000000000013</v>
      </c>
      <c r="BT53" s="79">
        <v>-0.03175883085683787</v>
      </c>
      <c r="BU53" s="73">
        <v>686.096</v>
      </c>
      <c r="BV53" s="74">
        <v>-7.725000000000023</v>
      </c>
      <c r="BW53" s="79">
        <v>-0.01113399565594011</v>
      </c>
      <c r="BX53" s="44">
        <v>1908.581</v>
      </c>
      <c r="BY53" s="80">
        <v>-20.66999999999985</v>
      </c>
      <c r="BZ53" s="79">
        <v>-0.01071400248075541</v>
      </c>
      <c r="CA53" s="80">
        <v>169.222</v>
      </c>
      <c r="CB53" s="80">
        <v>-4.769000000000005</v>
      </c>
      <c r="CC53" s="79">
        <v>-0.02740946370789296</v>
      </c>
      <c r="CD53" s="80">
        <v>177.23</v>
      </c>
      <c r="CE53" s="80">
        <v>5.47799999999998</v>
      </c>
      <c r="CF53" s="79">
        <v>0.03189482509665087</v>
      </c>
      <c r="CG53" s="80">
        <v>248.4714</v>
      </c>
      <c r="CH53" s="80">
        <f>CG53-AZ53</f>
        <v>7.309399999999926</v>
      </c>
      <c r="CI53" s="79">
        <f>CH53/AZ53</f>
        <v>0.03030908683789289</v>
      </c>
      <c r="CJ53" s="80">
        <v>594.9233999999999</v>
      </c>
      <c r="CK53" s="80">
        <f>CJ53-BA53</f>
        <v>8.018399999999815</v>
      </c>
      <c r="CL53" s="79">
        <f>CK53/BA53</f>
        <v>0.0136621770133153</v>
      </c>
      <c r="CM53" s="80">
        <v>2503.5044</v>
      </c>
      <c r="CN53" s="80">
        <f>CM53-BB53</f>
        <v>-12.65160000000014</v>
      </c>
      <c r="CO53" s="79">
        <f>CN53/BB53</f>
        <v>-0.005028146108587919</v>
      </c>
      <c r="CP53" s="80">
        <v>352.162</v>
      </c>
      <c r="CQ53" s="80">
        <f>CP53-BC53</f>
        <v>28.02999999999997</v>
      </c>
      <c r="CR53" s="79">
        <f>CQ53/BC53</f>
        <v>0.08647711426209065</v>
      </c>
      <c r="CS53" s="80">
        <v>401.627</v>
      </c>
      <c r="CT53" s="80">
        <f>CS53-BD53</f>
        <v>24.54399999999998</v>
      </c>
      <c r="CU53" s="79">
        <f>CT53/BD53</f>
        <v>0.06508911831082277</v>
      </c>
      <c r="CV53" s="80">
        <v>472.576</v>
      </c>
      <c r="CW53" s="80">
        <f>CV53-BE53</f>
        <v>47.17200000000003</v>
      </c>
      <c r="CX53" s="79">
        <f>CW53/BE53</f>
        <v>0.1108875327923574</v>
      </c>
      <c r="CY53" s="80">
        <v>1226.365</v>
      </c>
      <c r="CZ53" s="80">
        <f>CY53-BF53</f>
        <v>99.74599999999987</v>
      </c>
      <c r="DA53" s="79">
        <f>CZ53/BF53</f>
        <v>0.08853569840380808</v>
      </c>
      <c r="DB53" s="80">
        <v>3729.869</v>
      </c>
      <c r="DC53" s="80">
        <f>DB53-BI53</f>
        <v>87.0939999999996</v>
      </c>
      <c r="DD53" s="154">
        <f>DC53/BI53</f>
        <v>0.02390869598039945</v>
      </c>
    </row>
    <row r="54" ht="17" customHeight="1">
      <c r="A54" t="s" s="71">
        <v>111</v>
      </c>
      <c r="B54" s="167">
        <v>1488.715</v>
      </c>
      <c r="C54" s="74">
        <v>168.999</v>
      </c>
      <c r="D54" s="44">
        <v>148.307</v>
      </c>
      <c r="E54" s="73">
        <v>139.879</v>
      </c>
      <c r="F54" s="75">
        <v>457.1849999999999</v>
      </c>
      <c r="G54" s="74">
        <v>111.369</v>
      </c>
      <c r="H54" s="44">
        <v>96.14700000000001</v>
      </c>
      <c r="I54" s="73">
        <v>82.02500000000001</v>
      </c>
      <c r="J54" s="75">
        <v>289.5410000000001</v>
      </c>
      <c r="K54" s="75">
        <v>746.726</v>
      </c>
      <c r="L54" s="74">
        <v>81.547</v>
      </c>
      <c r="M54" s="44">
        <v>87.664</v>
      </c>
      <c r="N54" s="73">
        <v>108.746</v>
      </c>
      <c r="O54" s="75">
        <v>277.957</v>
      </c>
      <c r="P54" s="75">
        <v>1024.683</v>
      </c>
      <c r="Q54" s="74">
        <v>128.405</v>
      </c>
      <c r="R54" s="44">
        <v>152.213</v>
      </c>
      <c r="S54" s="73">
        <v>175.521</v>
      </c>
      <c r="T54" s="75">
        <v>456.139</v>
      </c>
      <c r="U54" s="75">
        <v>1480.822</v>
      </c>
      <c r="V54" s="74">
        <v>169.871</v>
      </c>
      <c r="W54" s="44">
        <v>154.795</v>
      </c>
      <c r="X54" s="73">
        <v>150.199</v>
      </c>
      <c r="Y54" s="75">
        <v>474.865</v>
      </c>
      <c r="Z54" s="74">
        <v>119.531</v>
      </c>
      <c r="AA54" s="44">
        <v>102.23</v>
      </c>
      <c r="AB54" s="44">
        <v>81.355</v>
      </c>
      <c r="AC54" s="73">
        <v>303.116</v>
      </c>
      <c r="AD54" s="74">
        <v>777.981</v>
      </c>
      <c r="AE54" s="44">
        <v>82.79600000000001</v>
      </c>
      <c r="AF54" s="44">
        <v>93.36199999999999</v>
      </c>
      <c r="AG54" s="44">
        <v>108.058</v>
      </c>
      <c r="AH54" s="44">
        <v>284.216</v>
      </c>
      <c r="AI54" s="44">
        <v>1062.197</v>
      </c>
      <c r="AJ54" s="44">
        <v>136.534</v>
      </c>
      <c r="AK54" s="44">
        <v>156.722</v>
      </c>
      <c r="AL54" s="44">
        <v>177.433</v>
      </c>
      <c r="AM54" s="44">
        <v>470.689</v>
      </c>
      <c r="AN54" s="73">
        <v>1532.886</v>
      </c>
      <c r="AO54" s="74">
        <v>180.506</v>
      </c>
      <c r="AP54" s="44">
        <v>155.155</v>
      </c>
      <c r="AQ54" s="73">
        <v>150.497</v>
      </c>
      <c r="AR54" s="75">
        <v>486.158</v>
      </c>
      <c r="AS54" s="74">
        <v>120.928</v>
      </c>
      <c r="AT54" s="44">
        <v>101.649</v>
      </c>
      <c r="AU54" s="44">
        <v>86.38800000000001</v>
      </c>
      <c r="AV54" s="73">
        <v>308.965</v>
      </c>
      <c r="AW54" s="74">
        <v>795.123</v>
      </c>
      <c r="AX54" s="44">
        <v>87.462</v>
      </c>
      <c r="AY54" s="44">
        <v>91.374</v>
      </c>
      <c r="AZ54" s="44">
        <v>114.772</v>
      </c>
      <c r="BA54" s="44">
        <v>293.608</v>
      </c>
      <c r="BB54" s="44">
        <v>1088.731</v>
      </c>
      <c r="BC54" s="44">
        <v>137.879</v>
      </c>
      <c r="BD54" s="44">
        <v>155.694</v>
      </c>
      <c r="BE54" s="44">
        <v>170.754</v>
      </c>
      <c r="BF54" s="153">
        <v>464.327</v>
      </c>
      <c r="BG54" s="76">
        <v>-6.361999999999966</v>
      </c>
      <c r="BH54" s="77">
        <v>-0.01351635581031208</v>
      </c>
      <c r="BI54" s="76">
        <v>1553.058</v>
      </c>
      <c r="BJ54" s="80">
        <v>20.17200000000003</v>
      </c>
      <c r="BK54" s="77">
        <v>0.01315949131246552</v>
      </c>
      <c r="BL54" s="74">
        <v>182.192</v>
      </c>
      <c r="BM54" s="44">
        <v>155.051</v>
      </c>
      <c r="BN54" s="73">
        <v>146.148</v>
      </c>
      <c r="BO54" s="75">
        <v>483.391</v>
      </c>
      <c r="BP54" s="74">
        <v>116.709</v>
      </c>
      <c r="BQ54" s="44">
        <v>102.014</v>
      </c>
      <c r="BR54" s="73">
        <v>86.764</v>
      </c>
      <c r="BS54" s="74">
        <v>0.3759999999999906</v>
      </c>
      <c r="BT54" s="79">
        <v>0.004352456359679476</v>
      </c>
      <c r="BU54" s="73">
        <v>305.487</v>
      </c>
      <c r="BV54" s="74">
        <v>-3.478000000000009</v>
      </c>
      <c r="BW54" s="79">
        <v>-0.0112569384881783</v>
      </c>
      <c r="BX54" s="44">
        <v>788.8779999999999</v>
      </c>
      <c r="BY54" s="80">
        <v>-6.245000000000118</v>
      </c>
      <c r="BZ54" s="79">
        <v>-0.007854130744551621</v>
      </c>
      <c r="CA54" s="80">
        <v>87.705</v>
      </c>
      <c r="CB54" s="80">
        <v>0.242999999999995</v>
      </c>
      <c r="CC54" s="79">
        <v>0.002778349454620235</v>
      </c>
      <c r="CD54" s="80">
        <v>91.586</v>
      </c>
      <c r="CE54" s="80">
        <v>0.2120000000000033</v>
      </c>
      <c r="CF54" s="79">
        <v>0.002320134830476977</v>
      </c>
      <c r="CG54" s="80">
        <v>112.722</v>
      </c>
      <c r="CH54" s="80">
        <f>CG54-AZ54</f>
        <v>-2.050000000000011</v>
      </c>
      <c r="CI54" s="79">
        <f>CH54/AZ54</f>
        <v>-0.01786149932039183</v>
      </c>
      <c r="CJ54" s="80">
        <v>292.013</v>
      </c>
      <c r="CK54" s="80">
        <f>CJ54-BA54</f>
        <v>-1.595000000000027</v>
      </c>
      <c r="CL54" s="79">
        <f>CK54/BA54</f>
        <v>-0.005432413285741626</v>
      </c>
      <c r="CM54" s="80">
        <v>1080.891</v>
      </c>
      <c r="CN54" s="80">
        <f>CM54-BB54</f>
        <v>-7.840000000000146</v>
      </c>
      <c r="CO54" s="79">
        <f>CN54/BB54</f>
        <v>-0.007201044151402087</v>
      </c>
      <c r="CP54" s="80">
        <v>139.584</v>
      </c>
      <c r="CQ54" s="80">
        <f>CP54-BC54</f>
        <v>1.705000000000013</v>
      </c>
      <c r="CR54" s="79">
        <f>CQ54/BC54</f>
        <v>0.01236591504144948</v>
      </c>
      <c r="CS54" s="80">
        <v>157.373</v>
      </c>
      <c r="CT54" s="80">
        <f>CS54-BD54</f>
        <v>1.679000000000002</v>
      </c>
      <c r="CU54" s="79">
        <f>CT54/BD54</f>
        <v>0.01078397369198558</v>
      </c>
      <c r="CV54" s="80">
        <v>183.69</v>
      </c>
      <c r="CW54" s="80">
        <f>CV54-BE54</f>
        <v>12.93600000000001</v>
      </c>
      <c r="CX54" s="79">
        <f>CW54/BE54</f>
        <v>0.07575810815559231</v>
      </c>
      <c r="CY54" s="80">
        <v>480.647</v>
      </c>
      <c r="CZ54" s="80">
        <f>CY54-BF54</f>
        <v>16.31999999999999</v>
      </c>
      <c r="DA54" s="79">
        <f>CZ54/BF54</f>
        <v>0.03514764379413644</v>
      </c>
      <c r="DB54" s="80">
        <v>1561.538</v>
      </c>
      <c r="DC54" s="80">
        <f>DB54-BI54</f>
        <v>8.479999999999791</v>
      </c>
      <c r="DD54" s="154">
        <f>DC54/BI54</f>
        <v>0.005460195305004572</v>
      </c>
    </row>
    <row r="55" ht="17" customHeight="1">
      <c r="A55" t="s" s="71">
        <v>112</v>
      </c>
      <c r="B55" s="167">
        <v>31.712</v>
      </c>
      <c r="C55" s="74">
        <v>1.469</v>
      </c>
      <c r="D55" s="44">
        <v>2.728</v>
      </c>
      <c r="E55" s="73">
        <v>2.09</v>
      </c>
      <c r="F55" s="75">
        <v>6.287</v>
      </c>
      <c r="G55" s="74">
        <v>3.299</v>
      </c>
      <c r="H55" s="44">
        <v>3.447</v>
      </c>
      <c r="I55" s="73">
        <v>3.128</v>
      </c>
      <c r="J55" s="75">
        <v>9.874000000000001</v>
      </c>
      <c r="K55" s="75">
        <v>16.161</v>
      </c>
      <c r="L55" s="74">
        <v>3.292</v>
      </c>
      <c r="M55" s="44">
        <v>2.523</v>
      </c>
      <c r="N55" s="73">
        <v>5.588</v>
      </c>
      <c r="O55" s="75">
        <v>11.403</v>
      </c>
      <c r="P55" s="75">
        <v>27.564</v>
      </c>
      <c r="Q55" s="74">
        <v>3.947</v>
      </c>
      <c r="R55" s="44">
        <v>1.455</v>
      </c>
      <c r="S55" s="73">
        <v>1.069</v>
      </c>
      <c r="T55" s="75">
        <v>6.471</v>
      </c>
      <c r="U55" s="75">
        <v>34.035</v>
      </c>
      <c r="V55" s="74">
        <v>1.138</v>
      </c>
      <c r="W55" s="44">
        <v>1.397</v>
      </c>
      <c r="X55" s="73">
        <v>1.696</v>
      </c>
      <c r="Y55" s="75">
        <v>4.231</v>
      </c>
      <c r="Z55" s="74">
        <v>2.768</v>
      </c>
      <c r="AA55" s="44">
        <v>3.618</v>
      </c>
      <c r="AB55" s="44">
        <v>3.753</v>
      </c>
      <c r="AC55" s="73">
        <v>10.139</v>
      </c>
      <c r="AD55" s="74">
        <v>14.37</v>
      </c>
      <c r="AE55" s="44">
        <v>3.925</v>
      </c>
      <c r="AF55" s="44">
        <v>2.293</v>
      </c>
      <c r="AG55" s="44">
        <v>4.334</v>
      </c>
      <c r="AH55" s="44">
        <v>10.552</v>
      </c>
      <c r="AI55" s="44">
        <v>24.922</v>
      </c>
      <c r="AJ55" s="44">
        <v>3.41</v>
      </c>
      <c r="AK55" s="44">
        <v>1.552</v>
      </c>
      <c r="AL55" s="44">
        <v>2.448</v>
      </c>
      <c r="AM55" s="44">
        <v>7.41</v>
      </c>
      <c r="AN55" s="73">
        <v>32.33199999999999</v>
      </c>
      <c r="AO55" s="74">
        <v>1.375</v>
      </c>
      <c r="AP55" s="44">
        <v>1.032</v>
      </c>
      <c r="AQ55" s="73">
        <v>2.03</v>
      </c>
      <c r="AR55" s="75">
        <v>4.436999999999999</v>
      </c>
      <c r="AS55" s="74">
        <v>3.077</v>
      </c>
      <c r="AT55" s="44">
        <v>3.78</v>
      </c>
      <c r="AU55" s="44">
        <v>3.768</v>
      </c>
      <c r="AV55" s="73">
        <v>10.625</v>
      </c>
      <c r="AW55" s="74">
        <v>15.062</v>
      </c>
      <c r="AX55" s="44">
        <v>3.897</v>
      </c>
      <c r="AY55" s="44">
        <v>1.693</v>
      </c>
      <c r="AZ55" s="44">
        <v>3.295</v>
      </c>
      <c r="BA55" s="44">
        <v>8.885</v>
      </c>
      <c r="BB55" s="44">
        <v>23.947</v>
      </c>
      <c r="BC55" s="44">
        <v>2.157</v>
      </c>
      <c r="BD55" s="44">
        <v>1.561</v>
      </c>
      <c r="BE55" s="44">
        <v>1.595</v>
      </c>
      <c r="BF55" s="153">
        <v>5.313</v>
      </c>
      <c r="BG55" s="76">
        <v>-2.097</v>
      </c>
      <c r="BH55" s="77">
        <v>-0.2829959514170041</v>
      </c>
      <c r="BI55" s="76">
        <v>29.26</v>
      </c>
      <c r="BJ55" s="80">
        <v>-3.071999999999996</v>
      </c>
      <c r="BK55" s="77">
        <v>-0.09501422739082011</v>
      </c>
      <c r="BL55" s="74">
        <v>1.629</v>
      </c>
      <c r="BM55" s="44">
        <v>1.768</v>
      </c>
      <c r="BN55" s="73">
        <v>2.667</v>
      </c>
      <c r="BO55" s="75">
        <v>6.064</v>
      </c>
      <c r="BP55" s="74">
        <v>3.291</v>
      </c>
      <c r="BQ55" s="44">
        <v>3.885</v>
      </c>
      <c r="BR55" s="73">
        <v>3.795</v>
      </c>
      <c r="BS55" s="74">
        <v>0.02700000000000014</v>
      </c>
      <c r="BT55" s="79">
        <v>0.007165605095541438</v>
      </c>
      <c r="BU55" s="73">
        <v>10.971</v>
      </c>
      <c r="BV55" s="74">
        <v>0.3460000000000001</v>
      </c>
      <c r="BW55" s="79">
        <v>0.03256470588235295</v>
      </c>
      <c r="BX55" s="44">
        <v>17.035</v>
      </c>
      <c r="BY55" s="80">
        <v>1.973000000000001</v>
      </c>
      <c r="BZ55" s="79">
        <v>0.130991900146063</v>
      </c>
      <c r="CA55" s="80">
        <v>3.837</v>
      </c>
      <c r="CB55" s="80">
        <v>-0.05999999999999961</v>
      </c>
      <c r="CC55" s="79">
        <v>-0.01539645881447257</v>
      </c>
      <c r="CD55" s="80">
        <v>1.518</v>
      </c>
      <c r="CE55" s="80">
        <v>-0.175</v>
      </c>
      <c r="CF55" s="79">
        <v>-0.1033668044890727</v>
      </c>
      <c r="CG55" s="80">
        <v>4.84</v>
      </c>
      <c r="CH55" s="80">
        <f>CG55-AZ55</f>
        <v>1.545</v>
      </c>
      <c r="CI55" s="79">
        <f>CH55/AZ55</f>
        <v>0.4688922610015174</v>
      </c>
      <c r="CJ55" s="80">
        <v>10.195</v>
      </c>
      <c r="CK55" s="80">
        <f>CJ55-BA55</f>
        <v>1.31</v>
      </c>
      <c r="CL55" s="79">
        <f>CK55/BA55</f>
        <v>0.1474395047833428</v>
      </c>
      <c r="CM55" s="80">
        <v>27.23</v>
      </c>
      <c r="CN55" s="80">
        <f>CM55-BB55</f>
        <v>3.283000000000001</v>
      </c>
      <c r="CO55" s="79">
        <f>CN55/BB55</f>
        <v>0.1370944168371822</v>
      </c>
      <c r="CP55" s="80">
        <v>4.757</v>
      </c>
      <c r="CQ55" s="80">
        <f>CP55-BC55</f>
        <v>2.6</v>
      </c>
      <c r="CR55" s="79">
        <f>CQ55/BC55</f>
        <v>1.205377839592026</v>
      </c>
      <c r="CS55" s="80">
        <v>1.674</v>
      </c>
      <c r="CT55" s="80">
        <f>CS55-BD55</f>
        <v>0.113</v>
      </c>
      <c r="CU55" s="79">
        <f>CT55/BD55</f>
        <v>0.07238949391415758</v>
      </c>
      <c r="CV55" s="80">
        <v>1.575</v>
      </c>
      <c r="CW55" s="80">
        <f>CV55-BE55</f>
        <v>-0.02000000000000002</v>
      </c>
      <c r="CX55" s="79">
        <f>CW55/BE55</f>
        <v>-0.01253918495297807</v>
      </c>
      <c r="CY55" s="80">
        <v>8.006</v>
      </c>
      <c r="CZ55" s="80">
        <f>CY55-BF55</f>
        <v>2.693000000000001</v>
      </c>
      <c r="DA55" s="79">
        <f>CZ55/BF55</f>
        <v>0.5068699416525505</v>
      </c>
      <c r="DB55" s="80">
        <v>35.236</v>
      </c>
      <c r="DC55" s="80">
        <f>DB55-BI55</f>
        <v>5.976000000000006</v>
      </c>
      <c r="DD55" s="154">
        <f>DC55/BI55</f>
        <v>0.2042378673957624</v>
      </c>
    </row>
    <row r="56" ht="17" customHeight="1">
      <c r="A56" t="s" s="71">
        <v>113</v>
      </c>
      <c r="B56" s="167">
        <v>2174.924</v>
      </c>
      <c r="C56" s="74">
        <v>270.387</v>
      </c>
      <c r="D56" s="44">
        <v>245.848</v>
      </c>
      <c r="E56" s="73">
        <v>216.904</v>
      </c>
      <c r="F56" s="75">
        <v>733.139</v>
      </c>
      <c r="G56" s="74">
        <v>164.383</v>
      </c>
      <c r="H56" s="44">
        <v>135.831</v>
      </c>
      <c r="I56" s="73">
        <v>88.629</v>
      </c>
      <c r="J56" s="75">
        <v>388.843</v>
      </c>
      <c r="K56" s="75">
        <v>1121.982</v>
      </c>
      <c r="L56" s="74">
        <v>81.94199999999999</v>
      </c>
      <c r="M56" s="44">
        <v>83.087</v>
      </c>
      <c r="N56" s="73">
        <v>127.171</v>
      </c>
      <c r="O56" s="75">
        <v>292.2</v>
      </c>
      <c r="P56" s="75">
        <v>1414.182</v>
      </c>
      <c r="Q56" s="74">
        <v>184.51</v>
      </c>
      <c r="R56" s="44">
        <v>231.709</v>
      </c>
      <c r="S56" s="73">
        <v>262.32</v>
      </c>
      <c r="T56" s="75">
        <v>678.539</v>
      </c>
      <c r="U56" s="75">
        <v>2092.721</v>
      </c>
      <c r="V56" s="74">
        <v>269.28</v>
      </c>
      <c r="W56" s="44">
        <v>224.987</v>
      </c>
      <c r="X56" s="73">
        <v>221.132</v>
      </c>
      <c r="Y56" s="75">
        <v>715.3989999999999</v>
      </c>
      <c r="Z56" s="74">
        <v>182.219</v>
      </c>
      <c r="AA56" s="44">
        <v>147.363</v>
      </c>
      <c r="AB56" s="44">
        <v>96.578</v>
      </c>
      <c r="AC56" s="73">
        <v>426.16</v>
      </c>
      <c r="AD56" s="74">
        <v>1141.559</v>
      </c>
      <c r="AE56" s="44">
        <v>77.7</v>
      </c>
      <c r="AF56" s="44">
        <v>87.89100000000001</v>
      </c>
      <c r="AG56" s="44">
        <v>118.396</v>
      </c>
      <c r="AH56" s="44">
        <v>283.987</v>
      </c>
      <c r="AI56" s="44">
        <v>1425.546</v>
      </c>
      <c r="AJ56" s="44">
        <v>190.531</v>
      </c>
      <c r="AK56" s="44">
        <v>237.118</v>
      </c>
      <c r="AL56" s="44">
        <v>267.407</v>
      </c>
      <c r="AM56" s="44">
        <v>695.056</v>
      </c>
      <c r="AN56" s="73">
        <v>2120.602</v>
      </c>
      <c r="AO56" s="74">
        <v>280.711</v>
      </c>
      <c r="AP56" s="44">
        <v>234.178</v>
      </c>
      <c r="AQ56" s="73">
        <v>224.091</v>
      </c>
      <c r="AR56" s="75">
        <v>738.98</v>
      </c>
      <c r="AS56" s="74">
        <v>169.758</v>
      </c>
      <c r="AT56" s="44">
        <v>110.346</v>
      </c>
      <c r="AU56" s="44">
        <v>87.886</v>
      </c>
      <c r="AV56" s="73">
        <v>367.99</v>
      </c>
      <c r="AW56" s="74">
        <v>1106.97</v>
      </c>
      <c r="AX56" s="44">
        <v>81.346</v>
      </c>
      <c r="AY56" s="44">
        <v>77.253</v>
      </c>
      <c r="AZ56" s="44">
        <v>121.396</v>
      </c>
      <c r="BA56" s="44">
        <v>279.995</v>
      </c>
      <c r="BB56" s="44">
        <v>1386.965</v>
      </c>
      <c r="BC56" s="44">
        <v>182.593</v>
      </c>
      <c r="BD56" s="44">
        <v>217.796</v>
      </c>
      <c r="BE56" s="44">
        <v>251.195</v>
      </c>
      <c r="BF56" s="153">
        <v>651.5840000000001</v>
      </c>
      <c r="BG56" s="76">
        <v>-43.47199999999998</v>
      </c>
      <c r="BH56" s="77">
        <v>-0.06254460072281942</v>
      </c>
      <c r="BI56" s="76">
        <v>2038.549</v>
      </c>
      <c r="BJ56" s="80">
        <v>-82.05299999999966</v>
      </c>
      <c r="BK56" s="77">
        <v>-0.03869325785791</v>
      </c>
      <c r="BL56" s="74">
        <v>285.874</v>
      </c>
      <c r="BM56" s="44">
        <v>240.424</v>
      </c>
      <c r="BN56" s="73">
        <v>201.217</v>
      </c>
      <c r="BO56" s="75">
        <v>727.515</v>
      </c>
      <c r="BP56" s="74">
        <v>156.235</v>
      </c>
      <c r="BQ56" s="44">
        <v>126.503</v>
      </c>
      <c r="BR56" s="73">
        <v>82.247</v>
      </c>
      <c r="BS56" s="74">
        <v>-5.638999999999996</v>
      </c>
      <c r="BT56" s="79">
        <v>-0.0641626652709191</v>
      </c>
      <c r="BU56" s="73">
        <v>364.985</v>
      </c>
      <c r="BV56" s="74">
        <v>-3.004999999999995</v>
      </c>
      <c r="BW56" s="79">
        <v>-0.008165982771270945</v>
      </c>
      <c r="BX56" s="44">
        <v>1092.5</v>
      </c>
      <c r="BY56" s="80">
        <v>-14.47000000000003</v>
      </c>
      <c r="BZ56" s="79">
        <v>-0.01307171829408207</v>
      </c>
      <c r="CA56" s="80">
        <v>75.724</v>
      </c>
      <c r="CB56" s="80">
        <v>-5.622</v>
      </c>
      <c r="CC56" s="79">
        <v>-0.06911218744621739</v>
      </c>
      <c r="CD56" s="80">
        <v>82.973</v>
      </c>
      <c r="CE56" s="80">
        <v>5.719999999999999</v>
      </c>
      <c r="CF56" s="79">
        <v>0.0740424320091129</v>
      </c>
      <c r="CG56" s="80">
        <v>129.5094</v>
      </c>
      <c r="CH56" s="80">
        <f>CG56-AZ56</f>
        <v>8.113399999999999</v>
      </c>
      <c r="CI56" s="79">
        <f>CH56/AZ56</f>
        <v>0.06683416257537314</v>
      </c>
      <c r="CJ56" s="80">
        <v>288.2064</v>
      </c>
      <c r="CK56" s="80">
        <f>CJ56-BA56</f>
        <v>8.211399999999969</v>
      </c>
      <c r="CL56" s="79">
        <f>CK56/BA56</f>
        <v>0.02932695226700466</v>
      </c>
      <c r="CM56" s="80">
        <v>1380.7064</v>
      </c>
      <c r="CN56" s="80">
        <f>CM56-BB56</f>
        <v>-6.258600000000115</v>
      </c>
      <c r="CO56" s="79">
        <f>CN56/BB56</f>
        <v>-0.004512442635538831</v>
      </c>
      <c r="CP56" s="80">
        <v>206.293</v>
      </c>
      <c r="CQ56" s="80">
        <f>CP56-BC56</f>
        <v>23.70000000000002</v>
      </c>
      <c r="CR56" s="79">
        <f>CQ56/BC56</f>
        <v>0.1297968706357857</v>
      </c>
      <c r="CS56" s="80">
        <v>240.836</v>
      </c>
      <c r="CT56" s="80">
        <f>CS56-BD56</f>
        <v>23.04000000000002</v>
      </c>
      <c r="CU56" s="79">
        <f>CT56/BD56</f>
        <v>0.1057870667964518</v>
      </c>
      <c r="CV56" s="80">
        <v>285.485</v>
      </c>
      <c r="CW56" s="80">
        <f>CV56-BE56</f>
        <v>34.29000000000002</v>
      </c>
      <c r="CX56" s="79">
        <f>CW56/BE56</f>
        <v>0.1365074941778301</v>
      </c>
      <c r="CY56" s="80">
        <v>732.614</v>
      </c>
      <c r="CZ56" s="80">
        <f>CY56-BF56</f>
        <v>81.02999999999997</v>
      </c>
      <c r="DA56" s="79">
        <f>CZ56/BF56</f>
        <v>0.1243584863962282</v>
      </c>
      <c r="DB56" s="80">
        <v>2113.32</v>
      </c>
      <c r="DC56" s="80">
        <f>DB56-BI56</f>
        <v>74.7709999999995</v>
      </c>
      <c r="DD56" s="154">
        <f>DC56/BI56</f>
        <v>0.0366785394905884</v>
      </c>
    </row>
    <row r="57" ht="17" customHeight="1">
      <c r="A57" t="s" s="71">
        <v>89</v>
      </c>
      <c r="B57" s="171">
        <v>19.151</v>
      </c>
      <c r="C57" s="74">
        <v>1.532</v>
      </c>
      <c r="D57" s="44">
        <v>1.279</v>
      </c>
      <c r="E57" s="73">
        <v>1.426</v>
      </c>
      <c r="F57" s="75">
        <v>4.237</v>
      </c>
      <c r="G57" s="74">
        <v>2.358</v>
      </c>
      <c r="H57" s="44">
        <v>1.492</v>
      </c>
      <c r="I57" s="73">
        <v>1.068</v>
      </c>
      <c r="J57" s="75">
        <v>4.918</v>
      </c>
      <c r="K57" s="75">
        <v>9.155000000000001</v>
      </c>
      <c r="L57" s="74">
        <v>1.443</v>
      </c>
      <c r="M57" s="44">
        <v>1.217</v>
      </c>
      <c r="N57" s="73">
        <v>1.49</v>
      </c>
      <c r="O57" s="75">
        <v>4.15</v>
      </c>
      <c r="P57" s="75">
        <v>13.305</v>
      </c>
      <c r="Q57" s="74">
        <v>2.085</v>
      </c>
      <c r="R57" s="44">
        <v>1.434</v>
      </c>
      <c r="S57" s="73">
        <v>1.67</v>
      </c>
      <c r="T57" s="75">
        <v>5.189</v>
      </c>
      <c r="U57" s="75">
        <v>18.494</v>
      </c>
      <c r="V57" s="74">
        <v>1.418</v>
      </c>
      <c r="W57" s="44">
        <v>1.274</v>
      </c>
      <c r="X57" s="73">
        <v>1.275</v>
      </c>
      <c r="Y57" s="75">
        <v>3.967</v>
      </c>
      <c r="Z57" s="74">
        <v>1.743</v>
      </c>
      <c r="AA57" s="44">
        <v>0.989</v>
      </c>
      <c r="AB57" s="44">
        <v>1.095</v>
      </c>
      <c r="AC57" s="73">
        <v>3.827</v>
      </c>
      <c r="AD57" s="74">
        <v>7.794</v>
      </c>
      <c r="AE57" s="44">
        <v>1.667</v>
      </c>
      <c r="AF57" s="44">
        <v>1.348</v>
      </c>
      <c r="AG57" s="44">
        <v>1.406</v>
      </c>
      <c r="AH57" s="44">
        <v>4.421</v>
      </c>
      <c r="AI57" s="44">
        <v>12.215</v>
      </c>
      <c r="AJ57" s="44">
        <v>1.503</v>
      </c>
      <c r="AK57" s="44">
        <v>1.565</v>
      </c>
      <c r="AL57" s="44">
        <v>1.486</v>
      </c>
      <c r="AM57" s="44">
        <v>4.554</v>
      </c>
      <c r="AN57" s="73">
        <v>16.769</v>
      </c>
      <c r="AO57" s="74">
        <v>1.458</v>
      </c>
      <c r="AP57" s="44">
        <v>1.279</v>
      </c>
      <c r="AQ57" s="73">
        <v>1.508</v>
      </c>
      <c r="AR57" s="75">
        <v>4.245</v>
      </c>
      <c r="AS57" s="74">
        <v>1.671</v>
      </c>
      <c r="AT57" s="44">
        <v>0.96</v>
      </c>
      <c r="AU57" s="44">
        <v>1.224</v>
      </c>
      <c r="AV57" s="73">
        <v>3.855</v>
      </c>
      <c r="AW57" s="74">
        <v>8.100000000000001</v>
      </c>
      <c r="AX57" s="44">
        <v>0.714</v>
      </c>
      <c r="AY57" s="44">
        <v>1.221</v>
      </c>
      <c r="AZ57" s="44">
        <v>1.381</v>
      </c>
      <c r="BA57" s="44">
        <v>3.316</v>
      </c>
      <c r="BB57" s="44">
        <v>11.416</v>
      </c>
      <c r="BC57" s="44">
        <v>1.206</v>
      </c>
      <c r="BD57" s="44">
        <v>1.612</v>
      </c>
      <c r="BE57" s="44">
        <v>1.409</v>
      </c>
      <c r="BF57" s="153">
        <v>4.227</v>
      </c>
      <c r="BG57" s="76">
        <v>-0.327</v>
      </c>
      <c r="BH57" s="77">
        <v>-0.07180500658761524</v>
      </c>
      <c r="BI57" s="76">
        <v>15.643</v>
      </c>
      <c r="BJ57" s="80">
        <v>-1.125999999999996</v>
      </c>
      <c r="BK57" s="77">
        <v>-0.06714771304192235</v>
      </c>
      <c r="BL57" s="74">
        <v>1.422</v>
      </c>
      <c r="BM57" s="44">
        <v>1.218</v>
      </c>
      <c r="BN57" s="73">
        <v>1.391</v>
      </c>
      <c r="BO57" s="75">
        <v>4.031</v>
      </c>
      <c r="BP57" s="74">
        <v>1.651</v>
      </c>
      <c r="BQ57" s="44">
        <v>0.964</v>
      </c>
      <c r="BR57" s="73">
        <v>0.605</v>
      </c>
      <c r="BS57" s="74">
        <v>-0.619</v>
      </c>
      <c r="BT57" s="79">
        <v>-0.505718954248366</v>
      </c>
      <c r="BU57" s="73">
        <v>3.22</v>
      </c>
      <c r="BV57" s="74">
        <v>-0.6350000000000002</v>
      </c>
      <c r="BW57" s="79">
        <v>-0.1647211413748379</v>
      </c>
      <c r="BX57" s="44">
        <v>7.250999999999999</v>
      </c>
      <c r="BY57" s="80">
        <v>-0.849000000000002</v>
      </c>
      <c r="BZ57" s="79">
        <v>-0.104814814814815</v>
      </c>
      <c r="CA57" s="80">
        <v>0.881</v>
      </c>
      <c r="CB57" s="80">
        <v>0.167</v>
      </c>
      <c r="CC57" s="79">
        <v>0.2338935574229692</v>
      </c>
      <c r="CD57" s="80">
        <v>0.92</v>
      </c>
      <c r="CE57" s="80">
        <v>-0.301</v>
      </c>
      <c r="CF57" s="79">
        <v>-0.2465192465192465</v>
      </c>
      <c r="CG57" s="80">
        <v>1.152</v>
      </c>
      <c r="CH57" s="80">
        <f>CG57-AZ57</f>
        <v>-0.2290000000000001</v>
      </c>
      <c r="CI57" s="79">
        <f>CH57/AZ57</f>
        <v>-0.165821868211441</v>
      </c>
      <c r="CJ57" s="80">
        <v>2.953</v>
      </c>
      <c r="CK57" s="80">
        <f>CJ57-BA57</f>
        <v>-0.363</v>
      </c>
      <c r="CL57" s="79">
        <f>CK57/BA57</f>
        <v>-0.1094692400482509</v>
      </c>
      <c r="CM57" s="80">
        <v>10.204</v>
      </c>
      <c r="CN57" s="80">
        <f>CM57-BB57</f>
        <v>-1.212000000000002</v>
      </c>
      <c r="CO57" s="79">
        <f>CN57/BB57</f>
        <v>-0.1061667834618081</v>
      </c>
      <c r="CP57" s="80">
        <v>1.243</v>
      </c>
      <c r="CQ57" s="80">
        <f>CP57-BC57</f>
        <v>0.03700000000000014</v>
      </c>
      <c r="CR57" s="79">
        <f>CQ57/BC57</f>
        <v>0.03067993366500841</v>
      </c>
      <c r="CS57" s="80">
        <v>1.323</v>
      </c>
      <c r="CT57" s="80">
        <f>CS57-BD57</f>
        <v>-0.2890000000000001</v>
      </c>
      <c r="CU57" s="79">
        <f>CT57/BD57</f>
        <v>-0.1792803970223326</v>
      </c>
      <c r="CV57" s="80">
        <v>1.406</v>
      </c>
      <c r="CW57" s="80">
        <f>CV57-BE57</f>
        <v>-0.003000000000000114</v>
      </c>
      <c r="CX57" s="79">
        <f>CW57/BE57</f>
        <v>-0.00212916962384678</v>
      </c>
      <c r="CY57" s="80">
        <v>3.972</v>
      </c>
      <c r="CZ57" s="80">
        <f>CY57-BF57</f>
        <v>-0.2549999999999999</v>
      </c>
      <c r="DA57" s="79">
        <f>CZ57/BF57</f>
        <v>-0.06032647267565647</v>
      </c>
      <c r="DB57" s="80">
        <v>14.176</v>
      </c>
      <c r="DC57" s="80">
        <f>DB57-BI57</f>
        <v>-1.467000000000001</v>
      </c>
      <c r="DD57" s="154">
        <f>DC57/BI57</f>
        <v>-0.09377996547976733</v>
      </c>
    </row>
    <row r="58" ht="17" customHeight="1">
      <c r="A58" t="s" s="71">
        <v>114</v>
      </c>
      <c r="B58" s="171">
        <v>8.034000000000001</v>
      </c>
      <c r="C58" s="74">
        <v>0.345</v>
      </c>
      <c r="D58" s="44">
        <v>0.364</v>
      </c>
      <c r="E58" s="73">
        <v>0.41</v>
      </c>
      <c r="F58" s="75">
        <v>1.119</v>
      </c>
      <c r="G58" s="74">
        <v>1.957</v>
      </c>
      <c r="H58" s="44">
        <v>0.25</v>
      </c>
      <c r="I58" s="73">
        <v>0.246</v>
      </c>
      <c r="J58" s="75">
        <v>2.453</v>
      </c>
      <c r="K58" s="75">
        <v>3.572</v>
      </c>
      <c r="L58" s="74">
        <v>0.586</v>
      </c>
      <c r="M58" s="44">
        <v>0.459</v>
      </c>
      <c r="N58" s="73">
        <v>1.411</v>
      </c>
      <c r="O58" s="75">
        <v>2.456</v>
      </c>
      <c r="P58" s="75">
        <v>6.028</v>
      </c>
      <c r="Q58" s="74">
        <v>0.76</v>
      </c>
      <c r="R58" s="44">
        <v>0.5649999999999999</v>
      </c>
      <c r="S58" s="73">
        <v>0.478</v>
      </c>
      <c r="T58" s="75">
        <v>1.803</v>
      </c>
      <c r="U58" s="75">
        <v>7.831</v>
      </c>
      <c r="V58" s="74">
        <v>0.377</v>
      </c>
      <c r="W58" s="44">
        <v>0.264</v>
      </c>
      <c r="X58" s="73">
        <v>0.883</v>
      </c>
      <c r="Y58" s="75">
        <v>1.524</v>
      </c>
      <c r="Z58" s="74">
        <v>0.479</v>
      </c>
      <c r="AA58" s="44">
        <v>0.37</v>
      </c>
      <c r="AB58" s="44">
        <v>0.574</v>
      </c>
      <c r="AC58" s="73">
        <v>1.423</v>
      </c>
      <c r="AD58" s="74">
        <v>2.947</v>
      </c>
      <c r="AE58" s="44">
        <v>0.515</v>
      </c>
      <c r="AF58" s="44">
        <v>0.778</v>
      </c>
      <c r="AG58" s="44">
        <v>0.983</v>
      </c>
      <c r="AH58" s="44">
        <v>2.276</v>
      </c>
      <c r="AI58" s="44">
        <v>5.223000000000001</v>
      </c>
      <c r="AJ58" s="44">
        <v>0.533</v>
      </c>
      <c r="AK58" s="44">
        <v>0.569</v>
      </c>
      <c r="AL58" s="44">
        <v>0.406</v>
      </c>
      <c r="AM58" s="44">
        <v>1.508</v>
      </c>
      <c r="AN58" s="73">
        <v>6.731000000000001</v>
      </c>
      <c r="AO58" s="74">
        <v>0.388</v>
      </c>
      <c r="AP58" s="44">
        <v>0.296</v>
      </c>
      <c r="AQ58" s="73">
        <v>0.926</v>
      </c>
      <c r="AR58" s="75">
        <v>1.61</v>
      </c>
      <c r="AS58" s="74">
        <v>0.992</v>
      </c>
      <c r="AT58" s="44">
        <v>0.836</v>
      </c>
      <c r="AU58" s="44">
        <v>0.5580000000000001</v>
      </c>
      <c r="AV58" s="73">
        <v>2.386</v>
      </c>
      <c r="AW58" s="74">
        <v>3.996</v>
      </c>
      <c r="AX58" s="44">
        <v>0.572</v>
      </c>
      <c r="AY58" s="44">
        <v>0.211</v>
      </c>
      <c r="AZ58" s="44">
        <v>0.318</v>
      </c>
      <c r="BA58" s="44">
        <v>1.101</v>
      </c>
      <c r="BB58" s="44">
        <v>5.097</v>
      </c>
      <c r="BC58" s="44">
        <v>0.297</v>
      </c>
      <c r="BD58" s="44">
        <v>0.42</v>
      </c>
      <c r="BE58" s="44">
        <v>0.451</v>
      </c>
      <c r="BF58" s="153">
        <v>1.168</v>
      </c>
      <c r="BG58" s="76">
        <v>-0.3400000000000001</v>
      </c>
      <c r="BH58" s="77">
        <v>-0.2254641909814324</v>
      </c>
      <c r="BI58" s="76">
        <v>6.265</v>
      </c>
      <c r="BJ58" s="80">
        <v>-0.4660000000000011</v>
      </c>
      <c r="BK58" s="77">
        <v>-0.06923191204872992</v>
      </c>
      <c r="BL58" s="74">
        <v>0.389</v>
      </c>
      <c r="BM58" s="44">
        <v>0.252</v>
      </c>
      <c r="BN58" s="73">
        <v>0.843</v>
      </c>
      <c r="BO58" s="75">
        <v>1.484</v>
      </c>
      <c r="BP58" s="74">
        <v>0.458</v>
      </c>
      <c r="BQ58" s="44">
        <v>0.273</v>
      </c>
      <c r="BR58" s="73">
        <v>0.702</v>
      </c>
      <c r="BS58" s="74">
        <v>0.1439999999999999</v>
      </c>
      <c r="BT58" s="79">
        <v>0.2580645161290321</v>
      </c>
      <c r="BU58" s="73">
        <v>1.433</v>
      </c>
      <c r="BV58" s="74">
        <v>-0.9530000000000001</v>
      </c>
      <c r="BW58" s="79">
        <v>-0.3994132439228835</v>
      </c>
      <c r="BX58" s="44">
        <v>2.917</v>
      </c>
      <c r="BY58" s="80">
        <v>-1.079</v>
      </c>
      <c r="BZ58" s="79">
        <v>-0.2700200200200201</v>
      </c>
      <c r="CA58" s="80">
        <v>1.075</v>
      </c>
      <c r="CB58" s="80">
        <v>0.503</v>
      </c>
      <c r="CC58" s="79">
        <v>0.8793706293706295</v>
      </c>
      <c r="CD58" s="80">
        <v>0.233</v>
      </c>
      <c r="CE58" s="80">
        <v>0.02200000000000002</v>
      </c>
      <c r="CF58" s="79">
        <v>0.104265402843602</v>
      </c>
      <c r="CG58" s="80">
        <v>0.248</v>
      </c>
      <c r="CH58" s="80">
        <f>CG58-AZ58</f>
        <v>-0.07000000000000001</v>
      </c>
      <c r="CI58" s="79">
        <f>CH58/AZ58</f>
        <v>-0.220125786163522</v>
      </c>
      <c r="CJ58" s="80">
        <v>1.556</v>
      </c>
      <c r="CK58" s="80">
        <f>CJ58-BA58</f>
        <v>0.4550000000000001</v>
      </c>
      <c r="CL58" s="79">
        <f>CK58/BA58</f>
        <v>0.413260672116258</v>
      </c>
      <c r="CM58" s="80">
        <v>4.473</v>
      </c>
      <c r="CN58" s="80">
        <f>CM58-BB58</f>
        <v>-0.6239999999999997</v>
      </c>
      <c r="CO58" s="79">
        <f>CN58/BB58</f>
        <v>-0.1224249558563861</v>
      </c>
      <c r="CP58" s="80">
        <v>0.285</v>
      </c>
      <c r="CQ58" s="80">
        <f>CP58-BC58</f>
        <v>-0.01200000000000001</v>
      </c>
      <c r="CR58" s="79">
        <f>CQ58/BC58</f>
        <v>-0.04040404040404044</v>
      </c>
      <c r="CS58" s="80">
        <v>0.421</v>
      </c>
      <c r="CT58" s="80">
        <f>CS58-BD58</f>
        <v>0.001000000000000001</v>
      </c>
      <c r="CU58" s="79">
        <f>CT58/BD58</f>
        <v>0.002380952380952383</v>
      </c>
      <c r="CV58" s="80">
        <v>0.42</v>
      </c>
      <c r="CW58" s="80">
        <f>CV58-BE58</f>
        <v>-0.03100000000000003</v>
      </c>
      <c r="CX58" s="79">
        <f>CW58/BE58</f>
        <v>-0.06873614190687367</v>
      </c>
      <c r="CY58" s="80">
        <v>1.126</v>
      </c>
      <c r="CZ58" s="80">
        <f>CY58-BF58</f>
        <v>-0.04200000000000004</v>
      </c>
      <c r="DA58" s="79">
        <f>CZ58/BF58</f>
        <v>-0.03595890410958907</v>
      </c>
      <c r="DB58" s="80">
        <v>5.599</v>
      </c>
      <c r="DC58" s="80">
        <f>DB58-BI58</f>
        <v>-0.6659999999999995</v>
      </c>
      <c r="DD58" s="154">
        <f>DC58/BI58</f>
        <v>-0.1063048683160414</v>
      </c>
    </row>
    <row r="59" ht="17" customHeight="1">
      <c r="A59" t="s" s="71">
        <v>115</v>
      </c>
      <c r="B59" s="167">
        <v>285.585782</v>
      </c>
      <c r="C59" s="74">
        <v>30.352</v>
      </c>
      <c r="D59" s="44">
        <v>29.244</v>
      </c>
      <c r="E59" s="73">
        <v>23.416</v>
      </c>
      <c r="F59" s="75">
        <v>83.012</v>
      </c>
      <c r="G59" s="74">
        <v>21.318</v>
      </c>
      <c r="H59" s="44">
        <v>19.007</v>
      </c>
      <c r="I59" s="73">
        <v>13.491</v>
      </c>
      <c r="J59" s="75">
        <v>53.816</v>
      </c>
      <c r="K59" s="75">
        <v>136.828</v>
      </c>
      <c r="L59" s="74">
        <v>10.459181</v>
      </c>
      <c r="M59" s="44">
        <v>11.505364</v>
      </c>
      <c r="N59" s="73">
        <v>18.107772</v>
      </c>
      <c r="O59" s="75">
        <v>40.072317</v>
      </c>
      <c r="P59" s="75">
        <v>176.900317</v>
      </c>
      <c r="Q59" s="74">
        <v>20.729</v>
      </c>
      <c r="R59" s="44">
        <v>25.673229</v>
      </c>
      <c r="S59" s="73">
        <v>31.028789</v>
      </c>
      <c r="T59" s="75">
        <v>77.43101799999999</v>
      </c>
      <c r="U59" s="75">
        <v>254.331335</v>
      </c>
      <c r="V59" s="74">
        <v>30.497888</v>
      </c>
      <c r="W59" s="44">
        <v>26.837465</v>
      </c>
      <c r="X59" s="73">
        <v>24.925432</v>
      </c>
      <c r="Y59" s="75">
        <v>82.260785</v>
      </c>
      <c r="Z59" s="74">
        <v>22.467838</v>
      </c>
      <c r="AA59" s="44">
        <v>18.337631</v>
      </c>
      <c r="AB59" s="44">
        <v>12.112733</v>
      </c>
      <c r="AC59" s="73">
        <v>52.918202</v>
      </c>
      <c r="AD59" s="74">
        <v>135.178987</v>
      </c>
      <c r="AE59" s="44">
        <v>10.938617</v>
      </c>
      <c r="AF59" s="44">
        <v>12.544972</v>
      </c>
      <c r="AG59" s="44">
        <v>17.653777</v>
      </c>
      <c r="AH59" s="44">
        <v>41.137366</v>
      </c>
      <c r="AI59" s="44">
        <v>176.316353</v>
      </c>
      <c r="AJ59" s="44">
        <v>21.658</v>
      </c>
      <c r="AK59" s="44">
        <v>24.924053</v>
      </c>
      <c r="AL59" s="44">
        <v>27</v>
      </c>
      <c r="AM59" s="44">
        <v>73.582053</v>
      </c>
      <c r="AN59" s="73">
        <v>249.898406</v>
      </c>
      <c r="AO59" s="74">
        <v>32.579134</v>
      </c>
      <c r="AP59" s="44">
        <v>29.338988</v>
      </c>
      <c r="AQ59" s="73">
        <v>22.1</v>
      </c>
      <c r="AR59" s="75">
        <v>84.01812200000001</v>
      </c>
      <c r="AS59" s="74">
        <v>21.60161</v>
      </c>
      <c r="AT59" s="44">
        <v>20.335343</v>
      </c>
      <c r="AU59" s="44">
        <v>11.388</v>
      </c>
      <c r="AV59" s="73">
        <v>53.324953</v>
      </c>
      <c r="AW59" s="74">
        <v>137.343075</v>
      </c>
      <c r="AX59" s="44">
        <v>11.508286</v>
      </c>
      <c r="AY59" s="44">
        <v>12.792191</v>
      </c>
      <c r="AZ59" s="44">
        <v>18.269</v>
      </c>
      <c r="BA59" s="44">
        <v>42.569477</v>
      </c>
      <c r="BB59" s="44">
        <v>179.912552</v>
      </c>
      <c r="BC59" s="44">
        <v>21.913029</v>
      </c>
      <c r="BD59" s="44">
        <v>26.509776</v>
      </c>
      <c r="BE59" s="44">
        <v>27.202881</v>
      </c>
      <c r="BF59" s="153">
        <v>75.625686</v>
      </c>
      <c r="BG59" s="76">
        <v>2.043633</v>
      </c>
      <c r="BH59" s="77">
        <v>0.02777352515565168</v>
      </c>
      <c r="BI59" s="76">
        <v>255.538238</v>
      </c>
      <c r="BJ59" s="80">
        <v>5.639832000000013</v>
      </c>
      <c r="BK59" s="77">
        <v>0.02256849929647009</v>
      </c>
      <c r="BL59" s="74">
        <v>31.247913</v>
      </c>
      <c r="BM59" s="44">
        <v>30.373409</v>
      </c>
      <c r="BN59" s="73">
        <v>23.975815</v>
      </c>
      <c r="BO59" s="75">
        <v>85.597137</v>
      </c>
      <c r="BP59" s="74">
        <v>22.229088</v>
      </c>
      <c r="BQ59" s="44">
        <v>19.225471</v>
      </c>
      <c r="BR59" s="73">
        <v>13.85294</v>
      </c>
      <c r="BS59" s="74">
        <v>2.46494</v>
      </c>
      <c r="BT59" s="79">
        <v>0.2164506498068142</v>
      </c>
      <c r="BU59" s="73">
        <v>55.30749900000001</v>
      </c>
      <c r="BV59" s="74">
        <v>1.982546000000006</v>
      </c>
      <c r="BW59" s="79">
        <v>0.03717857941665708</v>
      </c>
      <c r="BX59" s="44">
        <v>140.904636</v>
      </c>
      <c r="BY59" s="80">
        <v>3.561561000000012</v>
      </c>
      <c r="BZ59" s="79">
        <v>0.02593185713950275</v>
      </c>
      <c r="CA59" s="80">
        <v>11.286039</v>
      </c>
      <c r="CB59" s="80">
        <v>-0.2222469999999994</v>
      </c>
      <c r="CC59" s="79">
        <v>-0.01931191143494343</v>
      </c>
      <c r="CD59" s="80">
        <v>11.506354</v>
      </c>
      <c r="CE59" s="80">
        <v>-1.285837000000001</v>
      </c>
      <c r="CF59" s="79">
        <v>-0.1005173390547406</v>
      </c>
      <c r="CG59" s="80">
        <v>17.324912</v>
      </c>
      <c r="CH59" s="80">
        <f>CG59-AZ59</f>
        <v>-0.9440879999999972</v>
      </c>
      <c r="CI59" s="79">
        <f>CH59/AZ59</f>
        <v>-0.05167704855219209</v>
      </c>
      <c r="CJ59" s="80">
        <v>40.117305</v>
      </c>
      <c r="CK59" s="80">
        <f>CJ59-BA59</f>
        <v>-2.452171999999997</v>
      </c>
      <c r="CL59" s="79">
        <f>CK59/BA59</f>
        <v>-0.05760399640333842</v>
      </c>
      <c r="CM59" s="80">
        <v>181.021941</v>
      </c>
      <c r="CN59" s="80">
        <f>CM59-BB59</f>
        <v>1.109389000000021</v>
      </c>
      <c r="CO59" s="79">
        <f>CN59/BB59</f>
        <v>0.006166267932211986</v>
      </c>
      <c r="CP59" s="80">
        <v>21.342059</v>
      </c>
      <c r="CQ59" s="80">
        <f>CP59-BC59</f>
        <v>-0.5709699999999991</v>
      </c>
      <c r="CR59" s="79">
        <f>CQ59/BC59</f>
        <v>-0.02605618785061613</v>
      </c>
      <c r="CS59" s="80">
        <v>26.267577</v>
      </c>
      <c r="CT59" s="80">
        <f>CS59-BD59</f>
        <v>-0.2421989999999958</v>
      </c>
      <c r="CU59" s="79">
        <f>CT59/BD59</f>
        <v>-0.009136214504415121</v>
      </c>
      <c r="CV59" s="80">
        <v>31.097483</v>
      </c>
      <c r="CW59" s="80">
        <f>CV59-BE59</f>
        <v>3.894601999999999</v>
      </c>
      <c r="CX59" s="79">
        <f>CW59/BE59</f>
        <v>0.1431687327529756</v>
      </c>
      <c r="CY59" s="80">
        <v>78.70711900000001</v>
      </c>
      <c r="CZ59" s="80">
        <f>CY59-BF59</f>
        <v>3.081433000000004</v>
      </c>
      <c r="DA59" s="79">
        <f>CZ59/BF59</f>
        <v>0.04074585187895028</v>
      </c>
      <c r="DB59" s="80">
        <v>259.72906</v>
      </c>
      <c r="DC59" s="80">
        <f>DB59-BI59</f>
        <v>4.190821999999997</v>
      </c>
      <c r="DD59" s="154">
        <f>DC59/BI59</f>
        <v>0.01639998002960323</v>
      </c>
    </row>
    <row r="60" ht="17" customHeight="1">
      <c r="A60" t="s" s="71">
        <v>116</v>
      </c>
      <c r="B60" s="166"/>
      <c r="C60" s="74">
        <v>1.440608</v>
      </c>
      <c r="D60" s="44">
        <v>1.515828</v>
      </c>
      <c r="E60" s="73">
        <v>1.270318</v>
      </c>
      <c r="F60" s="75">
        <v>4.226754</v>
      </c>
      <c r="G60" s="74">
        <v>0.272536</v>
      </c>
      <c r="H60" s="44">
        <v>0</v>
      </c>
      <c r="I60" s="73">
        <v>0</v>
      </c>
      <c r="J60" s="75">
        <v>0.272536</v>
      </c>
      <c r="K60" s="75">
        <v>4.499289999999999</v>
      </c>
      <c r="L60" s="74"/>
      <c r="M60" s="44"/>
      <c r="N60" s="73"/>
      <c r="O60" s="75"/>
      <c r="P60" s="75">
        <v>4.499289999999999</v>
      </c>
      <c r="Q60" s="74">
        <v>0.463646</v>
      </c>
      <c r="R60" s="44">
        <v>1.360753</v>
      </c>
      <c r="S60" s="73">
        <v>0.85637</v>
      </c>
      <c r="T60" s="75">
        <v>2.680769</v>
      </c>
      <c r="U60" s="75">
        <v>7.180058999999999</v>
      </c>
      <c r="V60" s="74">
        <v>0.553101</v>
      </c>
      <c r="W60" s="44">
        <v>0.54756</v>
      </c>
      <c r="X60" s="73">
        <v>0.436135</v>
      </c>
      <c r="Y60" s="75">
        <v>1.536796</v>
      </c>
      <c r="Z60" s="74">
        <v>0.348882</v>
      </c>
      <c r="AA60" s="44">
        <v>0</v>
      </c>
      <c r="AB60" s="44">
        <v>0</v>
      </c>
      <c r="AC60" s="73">
        <v>0.348882</v>
      </c>
      <c r="AD60" s="74">
        <v>1.885678</v>
      </c>
      <c r="AE60" s="44"/>
      <c r="AF60" s="44"/>
      <c r="AG60" s="24"/>
      <c r="AH60" s="24"/>
      <c r="AI60" s="44">
        <v>1.885678</v>
      </c>
      <c r="AJ60" s="44">
        <v>0.749</v>
      </c>
      <c r="AK60" s="44">
        <v>0.881114</v>
      </c>
      <c r="AL60" s="44">
        <v>0.77</v>
      </c>
      <c r="AM60" s="44">
        <v>2.400114</v>
      </c>
      <c r="AN60" s="73">
        <v>4.285792</v>
      </c>
      <c r="AO60" s="74">
        <v>1.031</v>
      </c>
      <c r="AP60" s="44">
        <v>1.02848</v>
      </c>
      <c r="AQ60" s="73">
        <v>0.4</v>
      </c>
      <c r="AR60" s="75">
        <v>2.45948</v>
      </c>
      <c r="AS60" s="74">
        <v>1.092633</v>
      </c>
      <c r="AT60" s="44">
        <v>0.16291</v>
      </c>
      <c r="AU60" s="44"/>
      <c r="AV60" s="73">
        <v>1.255543</v>
      </c>
      <c r="AW60" s="74">
        <v>3.715023</v>
      </c>
      <c r="AX60" s="44"/>
      <c r="AY60" s="44"/>
      <c r="AZ60" s="44"/>
      <c r="BA60" s="44">
        <v>12.792191</v>
      </c>
      <c r="BB60" s="44">
        <v>16.507214</v>
      </c>
      <c r="BC60" s="44">
        <v>0.075555</v>
      </c>
      <c r="BD60" s="44">
        <v>0.706</v>
      </c>
      <c r="BE60" s="44"/>
      <c r="BF60" s="153">
        <v>0.781555</v>
      </c>
      <c r="BG60" s="76">
        <v>-1.618559</v>
      </c>
      <c r="BH60" s="77">
        <v>-0.6743675508746667</v>
      </c>
      <c r="BI60" s="76">
        <v>17.288769</v>
      </c>
      <c r="BJ60" s="80">
        <v>13.002977</v>
      </c>
      <c r="BK60" s="77">
        <v>3.03397295062383</v>
      </c>
      <c r="BL60" s="74">
        <v>0.90881</v>
      </c>
      <c r="BM60" s="44">
        <v>0.71196</v>
      </c>
      <c r="BN60" s="73">
        <v>0.76252</v>
      </c>
      <c r="BO60" s="75">
        <v>2.38329</v>
      </c>
      <c r="BP60" s="74">
        <v>0.515973</v>
      </c>
      <c r="BQ60" s="44">
        <v>0</v>
      </c>
      <c r="BR60" s="73"/>
      <c r="BS60" s="74">
        <v>0</v>
      </c>
      <c r="BT60" s="79"/>
      <c r="BU60" s="73">
        <v>0.515973</v>
      </c>
      <c r="BV60" s="74">
        <v>-0.7395699999999998</v>
      </c>
      <c r="BW60" s="79">
        <v>-0.5890439435367805</v>
      </c>
      <c r="BX60" s="44">
        <v>2.899263</v>
      </c>
      <c r="BY60" s="80">
        <v>-0.8157599999999992</v>
      </c>
      <c r="BZ60" s="79">
        <v>-0.2195841048628768</v>
      </c>
      <c r="CA60" s="80">
        <v>0</v>
      </c>
      <c r="CB60" s="80">
        <v>0</v>
      </c>
      <c r="CC60" s="79"/>
      <c r="CD60" s="80">
        <v>0</v>
      </c>
      <c r="CE60" s="80">
        <v>0</v>
      </c>
      <c r="CF60" s="79"/>
      <c r="CG60" s="80">
        <v>0</v>
      </c>
      <c r="CH60" s="80">
        <f>CG60-AZ60</f>
        <v>0</v>
      </c>
      <c r="CI60" s="79">
        <f>CH60/AZ60</f>
      </c>
      <c r="CJ60" s="80">
        <v>0</v>
      </c>
      <c r="CK60" s="80">
        <f>CJ60-BA60</f>
        <v>-12.792191</v>
      </c>
      <c r="CL60" s="79">
        <f>CK60/BA60</f>
        <v>-1</v>
      </c>
      <c r="CM60" s="80">
        <v>2.899263</v>
      </c>
      <c r="CN60" s="80">
        <f>CM60-BB60</f>
        <v>-13.607951</v>
      </c>
      <c r="CO60" s="79">
        <f>CN60/BB60</f>
        <v>-0.824363881149175</v>
      </c>
      <c r="CP60" s="80">
        <v>0.205257</v>
      </c>
      <c r="CQ60" s="80">
        <f>CP60-BC60</f>
        <v>0.129702</v>
      </c>
      <c r="CR60" s="79">
        <f>CQ60/BC60</f>
        <v>1.716656740123089</v>
      </c>
      <c r="CS60" s="80">
        <v>0.79026</v>
      </c>
      <c r="CT60" s="80">
        <f>CS60-BD60</f>
        <v>0.08426</v>
      </c>
      <c r="CU60" s="79">
        <f>CT60/BD60</f>
        <v>0.1193484419263456</v>
      </c>
      <c r="CV60" s="80">
        <v>0.942679</v>
      </c>
      <c r="CW60" s="80">
        <f>CV60-BE60</f>
        <v>0.942679</v>
      </c>
      <c r="CX60" s="79">
        <f>CW60/BE60</f>
      </c>
      <c r="CY60" s="80">
        <v>1.938196</v>
      </c>
      <c r="CZ60" s="80">
        <f>CY60-BF60</f>
        <v>1.156641</v>
      </c>
      <c r="DA60" s="79">
        <f>CZ60/BF60</f>
        <v>1.479922718170826</v>
      </c>
      <c r="DB60" s="80">
        <v>4.837459000000001</v>
      </c>
      <c r="DC60" s="80">
        <f>DB60-BI60</f>
        <v>-12.45131</v>
      </c>
      <c r="DD60" s="154">
        <f>DC60/BI60</f>
        <v>-0.7201964466064645</v>
      </c>
    </row>
    <row r="61" ht="17" customHeight="1">
      <c r="A61" t="s" s="71">
        <v>117</v>
      </c>
      <c r="B61" s="157"/>
      <c r="C61" s="74"/>
      <c r="D61" s="44"/>
      <c r="E61" s="73"/>
      <c r="F61" s="75"/>
      <c r="G61" s="74"/>
      <c r="H61" s="44"/>
      <c r="I61" s="73"/>
      <c r="J61" s="75"/>
      <c r="K61" s="75"/>
      <c r="L61" s="74"/>
      <c r="M61" s="44"/>
      <c r="N61" s="73"/>
      <c r="O61" s="75"/>
      <c r="P61" s="75"/>
      <c r="Q61" s="74"/>
      <c r="R61" s="44"/>
      <c r="S61" s="73"/>
      <c r="T61" s="75">
        <v>0</v>
      </c>
      <c r="U61" s="75"/>
      <c r="V61" s="74"/>
      <c r="W61" s="44"/>
      <c r="X61" s="73"/>
      <c r="Y61" s="75"/>
      <c r="Z61" s="74"/>
      <c r="AA61" s="44"/>
      <c r="AB61" s="44"/>
      <c r="AC61" s="73"/>
      <c r="AD61" s="74"/>
      <c r="AE61" s="44"/>
      <c r="AF61" s="44"/>
      <c r="AG61" s="24"/>
      <c r="AH61" s="24"/>
      <c r="AI61" s="24"/>
      <c r="AJ61" s="44"/>
      <c r="AK61" s="44"/>
      <c r="AL61" s="44"/>
      <c r="AM61" s="44">
        <v>0</v>
      </c>
      <c r="AN61" s="73"/>
      <c r="AO61" s="74"/>
      <c r="AP61" s="44"/>
      <c r="AQ61" s="73"/>
      <c r="AR61" s="75"/>
      <c r="AS61" s="74"/>
      <c r="AT61" s="44"/>
      <c r="AU61" s="44"/>
      <c r="AV61" s="73"/>
      <c r="AW61" s="74"/>
      <c r="AX61" s="44"/>
      <c r="AY61" s="44"/>
      <c r="AZ61" s="44"/>
      <c r="BA61" s="44"/>
      <c r="BB61" s="44"/>
      <c r="BC61" s="44"/>
      <c r="BD61" s="44"/>
      <c r="BE61" s="44"/>
      <c r="BF61" s="153">
        <v>0</v>
      </c>
      <c r="BG61" s="76">
        <v>0</v>
      </c>
      <c r="BH61" s="77"/>
      <c r="BI61" s="76">
        <v>0</v>
      </c>
      <c r="BJ61" s="80">
        <v>0</v>
      </c>
      <c r="BK61" s="77"/>
      <c r="BL61" s="74"/>
      <c r="BM61" s="44">
        <v>0</v>
      </c>
      <c r="BN61" s="73"/>
      <c r="BO61" s="75"/>
      <c r="BP61" s="74"/>
      <c r="BQ61" s="44"/>
      <c r="BR61" s="73"/>
      <c r="BS61" s="74">
        <v>0</v>
      </c>
      <c r="BT61" s="79"/>
      <c r="BU61" s="73"/>
      <c r="BV61" s="74">
        <v>0</v>
      </c>
      <c r="BW61" s="79"/>
      <c r="BX61" s="44"/>
      <c r="BY61" s="80">
        <v>0</v>
      </c>
      <c r="BZ61" s="79"/>
      <c r="CA61" s="80"/>
      <c r="CB61" s="80">
        <v>0</v>
      </c>
      <c r="CC61" s="79"/>
      <c r="CD61" s="80"/>
      <c r="CE61" s="80">
        <v>0</v>
      </c>
      <c r="CF61" s="79"/>
      <c r="CG61" s="80"/>
      <c r="CH61" s="80">
        <f>CG61-AZ61</f>
        <v>0</v>
      </c>
      <c r="CI61" s="79">
        <f>CH61/AZ61</f>
      </c>
      <c r="CJ61" s="80"/>
      <c r="CK61" s="80">
        <f>CJ61-BA61</f>
        <v>0</v>
      </c>
      <c r="CL61" s="79">
        <f>CK61/BA61</f>
      </c>
      <c r="CM61" s="80"/>
      <c r="CN61" s="80">
        <f>CM61-BB61</f>
        <v>0</v>
      </c>
      <c r="CO61" s="79">
        <f>CN61/BB61</f>
      </c>
      <c r="CP61" s="80"/>
      <c r="CQ61" s="80">
        <f>CP61-BC61</f>
        <v>0</v>
      </c>
      <c r="CR61" s="79">
        <f>CQ61/BC61</f>
      </c>
      <c r="CS61" s="80"/>
      <c r="CT61" s="80">
        <f>CS61-BD61</f>
        <v>0</v>
      </c>
      <c r="CU61" s="79">
        <f>CT61/BD61</f>
      </c>
      <c r="CV61" s="80"/>
      <c r="CW61" s="80">
        <f>CV61-BE61</f>
        <v>0</v>
      </c>
      <c r="CX61" s="79">
        <f>CW61/BE61</f>
      </c>
      <c r="CY61" s="80">
        <v>0</v>
      </c>
      <c r="CZ61" s="80">
        <f>CY61-BF61</f>
        <v>0</v>
      </c>
      <c r="DA61" s="79">
        <f>CZ61/BF61</f>
      </c>
      <c r="DB61" s="80"/>
      <c r="DC61" s="80">
        <f>DB61-BI61</f>
        <v>0</v>
      </c>
      <c r="DD61" s="154">
        <f>DC61/BI61</f>
      </c>
    </row>
    <row r="62" ht="17" customHeight="1">
      <c r="A62" t="s" s="141">
        <v>118</v>
      </c>
      <c r="B62" s="174">
        <v>714.6420000000001</v>
      </c>
      <c r="C62" s="109">
        <v>75.61</v>
      </c>
      <c r="D62" s="108">
        <v>69.53995</v>
      </c>
      <c r="E62" s="136">
        <v>73.73649</v>
      </c>
      <c r="F62" s="135">
        <v>218.88644</v>
      </c>
      <c r="G62" s="109">
        <v>64.82044999999999</v>
      </c>
      <c r="H62" s="108">
        <v>56.9791</v>
      </c>
      <c r="I62" s="136">
        <v>47.73019</v>
      </c>
      <c r="J62" s="135">
        <v>169.52974</v>
      </c>
      <c r="K62" s="135">
        <v>388.41618</v>
      </c>
      <c r="L62" s="109">
        <v>42.26462</v>
      </c>
      <c r="M62" s="108">
        <v>51.16817</v>
      </c>
      <c r="N62" s="136">
        <v>66.842091</v>
      </c>
      <c r="O62" s="135">
        <v>160.274881</v>
      </c>
      <c r="P62" s="135">
        <v>548.691061</v>
      </c>
      <c r="Q62" s="109">
        <v>73.98163099999999</v>
      </c>
      <c r="R62" s="108">
        <v>78.24276</v>
      </c>
      <c r="S62" s="136">
        <v>82.194</v>
      </c>
      <c r="T62" s="135">
        <v>234.418391</v>
      </c>
      <c r="U62" s="135">
        <v>783.109452</v>
      </c>
      <c r="V62" s="109">
        <v>81.05250500000001</v>
      </c>
      <c r="W62" s="108">
        <v>72.55466</v>
      </c>
      <c r="X62" s="136">
        <v>78.3682</v>
      </c>
      <c r="Y62" s="135">
        <v>231.975365</v>
      </c>
      <c r="Z62" s="109">
        <v>70.90573999999999</v>
      </c>
      <c r="AA62" s="108">
        <v>56.72375</v>
      </c>
      <c r="AB62" s="108">
        <v>44.81783</v>
      </c>
      <c r="AC62" s="136">
        <v>172.44732</v>
      </c>
      <c r="AD62" s="109">
        <v>404.422685</v>
      </c>
      <c r="AE62" s="108">
        <v>46.53051</v>
      </c>
      <c r="AF62" s="108">
        <v>53.43275</v>
      </c>
      <c r="AG62" s="108">
        <v>60.995507</v>
      </c>
      <c r="AH62" s="108">
        <v>160.958767</v>
      </c>
      <c r="AI62" s="108">
        <v>565.381452</v>
      </c>
      <c r="AJ62" s="108">
        <v>76.579211</v>
      </c>
      <c r="AK62" s="108">
        <v>77.68120999999999</v>
      </c>
      <c r="AL62" s="108">
        <v>79.876</v>
      </c>
      <c r="AM62" s="108">
        <v>234.136421</v>
      </c>
      <c r="AN62" s="136">
        <v>799.517873</v>
      </c>
      <c r="AO62" s="109">
        <v>45.574125</v>
      </c>
      <c r="AP62" s="108">
        <v>38.263742</v>
      </c>
      <c r="AQ62" s="136">
        <v>43.298</v>
      </c>
      <c r="AR62" s="135">
        <v>127.134125</v>
      </c>
      <c r="AS62" s="109">
        <v>24.566</v>
      </c>
      <c r="AT62" s="108">
        <v>26.29995</v>
      </c>
      <c r="AU62" s="108">
        <v>21.257713</v>
      </c>
      <c r="AV62" s="136">
        <v>72.12366300000001</v>
      </c>
      <c r="AW62" s="109">
        <v>199.257788</v>
      </c>
      <c r="AX62" s="108">
        <v>30.809823</v>
      </c>
      <c r="AY62" s="108">
        <v>33.312662</v>
      </c>
      <c r="AZ62" s="108">
        <v>35.035183</v>
      </c>
      <c r="BA62" s="108">
        <v>99.15766799999999</v>
      </c>
      <c r="BB62" s="108">
        <v>298.415456</v>
      </c>
      <c r="BC62" s="108">
        <v>28.03293</v>
      </c>
      <c r="BD62" s="108">
        <v>28.20531</v>
      </c>
      <c r="BE62" s="108">
        <v>30.34152</v>
      </c>
      <c r="BF62" s="146">
        <v>86.57976000000001</v>
      </c>
      <c r="BG62" s="53">
        <v>-147.556661</v>
      </c>
      <c r="BH62" s="54">
        <v>-0.6302166077784199</v>
      </c>
      <c r="BI62" s="53">
        <v>384.995216</v>
      </c>
      <c r="BJ62" s="57">
        <v>-414.522657</v>
      </c>
      <c r="BK62" s="56">
        <v>-0.5184657791884034</v>
      </c>
      <c r="BL62" s="136">
        <v>32.366163</v>
      </c>
      <c r="BM62" s="135">
        <v>31.271492</v>
      </c>
      <c r="BN62" s="135">
        <v>30.052874</v>
      </c>
      <c r="BO62" s="135">
        <v>93.690529</v>
      </c>
      <c r="BP62" s="135">
        <v>27.180659</v>
      </c>
      <c r="BQ62" s="135">
        <v>25.725736</v>
      </c>
      <c r="BR62" s="135">
        <v>20.197853</v>
      </c>
      <c r="BS62" s="52">
        <v>-1.059859999999997</v>
      </c>
      <c r="BT62" s="56">
        <v>-0.04985766813203268</v>
      </c>
      <c r="BU62" s="136">
        <v>73.104248</v>
      </c>
      <c r="BV62" s="52">
        <v>0.9805849999999907</v>
      </c>
      <c r="BW62" s="56">
        <v>0.01359588461279332</v>
      </c>
      <c r="BX62" s="108">
        <v>166.794777</v>
      </c>
      <c r="BY62" s="57">
        <v>-32.46301099999999</v>
      </c>
      <c r="BZ62" s="56">
        <v>-0.1629196596320742</v>
      </c>
      <c r="CA62" s="57">
        <v>17.225919</v>
      </c>
      <c r="CB62" s="57">
        <v>-13.583904</v>
      </c>
      <c r="CC62" s="56">
        <v>-0.4408952300699682</v>
      </c>
      <c r="CD62" s="57">
        <v>19.375874</v>
      </c>
      <c r="CE62" s="57">
        <v>-13.936788</v>
      </c>
      <c r="CF62" s="56">
        <v>-0.4183630836827151</v>
      </c>
      <c r="CG62" s="57">
        <v>33.869188</v>
      </c>
      <c r="CH62" s="57">
        <f>CG62-AZ62</f>
        <v>-1.165995000000002</v>
      </c>
      <c r="CI62" s="56">
        <f>CH62/AZ62</f>
        <v>-0.03328068815852916</v>
      </c>
      <c r="CJ62" s="57">
        <v>70.485941</v>
      </c>
      <c r="CK62" s="57">
        <f>CJ62-BA62</f>
        <v>-28.67172699999999</v>
      </c>
      <c r="CL62" s="56">
        <f>CK62/BA62</f>
        <v>-0.2891528973835891</v>
      </c>
      <c r="CM62" s="57">
        <v>237.280718</v>
      </c>
      <c r="CN62" s="57">
        <f>CM62-BB62</f>
        <v>-61.134738</v>
      </c>
      <c r="CO62" s="56">
        <f>CN62/BB62</f>
        <v>-0.2048645161328373</v>
      </c>
      <c r="CP62" s="57">
        <v>44.22255699999999</v>
      </c>
      <c r="CQ62" s="57">
        <f>CP62-BC62</f>
        <v>16.18962699999999</v>
      </c>
      <c r="CR62" s="56">
        <f>CQ62/BC62</f>
        <v>0.5775217574474019</v>
      </c>
      <c r="CS62" s="57">
        <v>50.294011</v>
      </c>
      <c r="CT62" s="57">
        <f>CS62-BD62</f>
        <v>22.088701</v>
      </c>
      <c r="CU62" s="56">
        <f>CT62/BD62</f>
        <v>0.7831398059443415</v>
      </c>
      <c r="CV62" s="57">
        <v>54.59614500000001</v>
      </c>
      <c r="CW62" s="57">
        <f>CV62-BE62</f>
        <v>24.25462500000001</v>
      </c>
      <c r="CX62" s="56">
        <f>CW62/BE62</f>
        <v>0.799387275258458</v>
      </c>
      <c r="CY62" s="57">
        <v>149.112713</v>
      </c>
      <c r="CZ62" s="57">
        <f>CY62-BF62</f>
        <v>62.53295300000001</v>
      </c>
      <c r="DA62" s="56">
        <f>CZ62/BF62</f>
        <v>0.7222583315084264</v>
      </c>
      <c r="DB62" s="57">
        <v>386.393431</v>
      </c>
      <c r="DC62" s="57">
        <f>DB62-BI62</f>
        <v>1.398214999999993</v>
      </c>
      <c r="DD62" s="147">
        <f>DC62/BI62</f>
        <v>0.003631772401036779</v>
      </c>
    </row>
    <row r="63" ht="17" customHeight="1">
      <c r="A63" t="s" s="111">
        <v>119</v>
      </c>
      <c r="B63" s="166"/>
      <c r="C63" s="74">
        <v>29.58596</v>
      </c>
      <c r="D63" s="44">
        <v>28.1183</v>
      </c>
      <c r="E63" s="73">
        <v>29.79718</v>
      </c>
      <c r="F63" s="75">
        <v>87.50144</v>
      </c>
      <c r="G63" s="74">
        <v>30.44686</v>
      </c>
      <c r="H63" s="44">
        <v>22.43826</v>
      </c>
      <c r="I63" s="73">
        <v>19.90456</v>
      </c>
      <c r="J63" s="75">
        <v>72.78968</v>
      </c>
      <c r="K63" s="75">
        <v>160.29112</v>
      </c>
      <c r="L63" s="74">
        <v>13.53764</v>
      </c>
      <c r="M63" s="44">
        <v>20.73264</v>
      </c>
      <c r="N63" s="73">
        <v>28.96146</v>
      </c>
      <c r="O63" s="75">
        <v>63.23174</v>
      </c>
      <c r="P63" s="75">
        <v>223.52286</v>
      </c>
      <c r="Q63" s="74">
        <v>31.48808</v>
      </c>
      <c r="R63" s="44">
        <v>34.65896</v>
      </c>
      <c r="S63" s="73">
        <v>36.202</v>
      </c>
      <c r="T63" s="75">
        <v>102.34904</v>
      </c>
      <c r="U63" s="75">
        <v>325.8719</v>
      </c>
      <c r="V63" s="74">
        <v>32.365296</v>
      </c>
      <c r="W63" s="44">
        <v>28.00307</v>
      </c>
      <c r="X63" s="73">
        <v>30.03615</v>
      </c>
      <c r="Y63" s="75">
        <v>90.404516</v>
      </c>
      <c r="Z63" s="74">
        <v>30.42702</v>
      </c>
      <c r="AA63" s="44">
        <v>22.16802</v>
      </c>
      <c r="AB63" s="44">
        <v>19.77624</v>
      </c>
      <c r="AC63" s="73">
        <v>72.37128</v>
      </c>
      <c r="AD63" s="74">
        <v>162.775796</v>
      </c>
      <c r="AE63" s="44">
        <v>20.78444</v>
      </c>
      <c r="AF63" s="44">
        <v>23.54023</v>
      </c>
      <c r="AG63" s="44">
        <v>23.775802</v>
      </c>
      <c r="AH63" s="44">
        <v>68.100472</v>
      </c>
      <c r="AI63" s="44">
        <v>230.876268</v>
      </c>
      <c r="AJ63" s="44">
        <v>32.486284</v>
      </c>
      <c r="AK63" s="44">
        <v>30.79641</v>
      </c>
      <c r="AL63" s="44">
        <v>31.055</v>
      </c>
      <c r="AM63" s="44">
        <v>94.337694</v>
      </c>
      <c r="AN63" s="73">
        <v>325.213962</v>
      </c>
      <c r="AO63" s="74">
        <v>14.819936</v>
      </c>
      <c r="AP63" s="44">
        <v>12.582</v>
      </c>
      <c r="AQ63" s="73">
        <v>13.894</v>
      </c>
      <c r="AR63" s="75">
        <v>41.295936</v>
      </c>
      <c r="AS63" s="74">
        <v>11.464</v>
      </c>
      <c r="AT63" s="44">
        <v>11.30182</v>
      </c>
      <c r="AU63" s="44">
        <v>9.866142</v>
      </c>
      <c r="AV63" s="73">
        <v>32.631962</v>
      </c>
      <c r="AW63" s="74">
        <v>73.927898</v>
      </c>
      <c r="AX63" s="44">
        <v>10.31261</v>
      </c>
      <c r="AY63" s="44">
        <v>9.83315</v>
      </c>
      <c r="AZ63" s="44">
        <v>9.757294</v>
      </c>
      <c r="BA63" s="44">
        <v>29.903054</v>
      </c>
      <c r="BB63" s="44">
        <v>103.830952</v>
      </c>
      <c r="BC63" s="44">
        <v>10.10799</v>
      </c>
      <c r="BD63" s="44">
        <v>11.9892</v>
      </c>
      <c r="BE63" s="44">
        <v>12.40528</v>
      </c>
      <c r="BF63" s="153">
        <v>34.50247</v>
      </c>
      <c r="BG63" s="76">
        <v>-59.835224</v>
      </c>
      <c r="BH63" s="77">
        <v>-0.6342663410873707</v>
      </c>
      <c r="BI63" s="76">
        <v>138.333422</v>
      </c>
      <c r="BJ63" s="80">
        <v>-186.8805400000001</v>
      </c>
      <c r="BK63" s="77">
        <v>-0.574638735836317</v>
      </c>
      <c r="BL63" s="74">
        <v>12.251566</v>
      </c>
      <c r="BM63" s="44">
        <v>11.220195</v>
      </c>
      <c r="BN63" s="73">
        <v>12.342523</v>
      </c>
      <c r="BO63" s="75">
        <v>35.814284</v>
      </c>
      <c r="BP63" s="74">
        <v>11.096855</v>
      </c>
      <c r="BQ63" s="44">
        <v>10.928397</v>
      </c>
      <c r="BR63" s="73">
        <v>10.35017</v>
      </c>
      <c r="BS63" s="74">
        <v>0.4840280000000003</v>
      </c>
      <c r="BT63" s="79">
        <v>0.04905950066398804</v>
      </c>
      <c r="BU63" s="73">
        <v>32.375422</v>
      </c>
      <c r="BV63" s="74">
        <v>-0.2565400000000011</v>
      </c>
      <c r="BW63" s="79">
        <v>-0.007861617392175226</v>
      </c>
      <c r="BX63" s="44">
        <v>68.189706</v>
      </c>
      <c r="BY63" s="80">
        <v>-5.738191999999998</v>
      </c>
      <c r="BZ63" s="79">
        <v>-0.07761876308183412</v>
      </c>
      <c r="CA63" s="80">
        <v>9.687141</v>
      </c>
      <c r="CB63" s="80">
        <v>-0.6254689999999989</v>
      </c>
      <c r="CC63" s="79">
        <v>-0.06065089245108649</v>
      </c>
      <c r="CD63" s="80">
        <v>9.825858</v>
      </c>
      <c r="CE63" s="80">
        <v>-0.007291999999999632</v>
      </c>
      <c r="CF63" s="79">
        <v>-0.0007415731479739079</v>
      </c>
      <c r="CG63" s="80">
        <v>11.708163</v>
      </c>
      <c r="CH63" s="80">
        <f>CG63-AZ63</f>
        <v>1.950869000000001</v>
      </c>
      <c r="CI63" s="79">
        <f>CH63/AZ63</f>
        <v>0.1999395529129286</v>
      </c>
      <c r="CJ63" s="80">
        <v>31.221162</v>
      </c>
      <c r="CK63" s="80">
        <f>CJ63-BA63</f>
        <v>1.318108000000006</v>
      </c>
      <c r="CL63" s="79">
        <f>CK63/BA63</f>
        <v>0.04407937731042474</v>
      </c>
      <c r="CM63" s="80">
        <v>99.41086800000001</v>
      </c>
      <c r="CN63" s="80">
        <f>CM63-BB63</f>
        <v>-4.420083999999989</v>
      </c>
      <c r="CO63" s="79">
        <f>CN63/BB63</f>
        <v>-0.0425700035958448</v>
      </c>
      <c r="CP63" s="80">
        <v>13.573962</v>
      </c>
      <c r="CQ63" s="80">
        <f>CP63-BC63</f>
        <v>3.465972000000001</v>
      </c>
      <c r="CR63" s="79">
        <f>CQ63/BC63</f>
        <v>0.3428942846203846</v>
      </c>
      <c r="CS63" s="80">
        <v>14.162884</v>
      </c>
      <c r="CT63" s="80">
        <f>CS63-BD63</f>
        <v>2.173684</v>
      </c>
      <c r="CU63" s="79">
        <f>CT63/BD63</f>
        <v>0.1813035064891736</v>
      </c>
      <c r="CV63" s="80">
        <v>14.779037</v>
      </c>
      <c r="CW63" s="80">
        <f>CV63-BE63</f>
        <v>2.373757000000001</v>
      </c>
      <c r="CX63" s="79">
        <f>CW63/BE63</f>
        <v>0.1913505378355024</v>
      </c>
      <c r="CY63" s="80">
        <v>42.515883</v>
      </c>
      <c r="CZ63" s="80">
        <f>CY63-BF63</f>
        <v>8.013413000000007</v>
      </c>
      <c r="DA63" s="79">
        <f>CZ63/BF63</f>
        <v>0.2322562123813167</v>
      </c>
      <c r="DB63" s="80">
        <v>141.926751</v>
      </c>
      <c r="DC63" s="80">
        <f>DB63-BI63</f>
        <v>3.59332900000004</v>
      </c>
      <c r="DD63" s="154">
        <f>DC63/BI63</f>
        <v>0.02597585563957234</v>
      </c>
    </row>
    <row r="64" ht="17" customHeight="1">
      <c r="A64" t="s" s="111">
        <v>120</v>
      </c>
      <c r="B64" s="166"/>
      <c r="C64" s="74">
        <v>30.36764</v>
      </c>
      <c r="D64" s="44">
        <v>27.59885</v>
      </c>
      <c r="E64" s="73">
        <v>30.80603</v>
      </c>
      <c r="F64" s="75">
        <v>88.77252</v>
      </c>
      <c r="G64" s="74">
        <v>23.63527</v>
      </c>
      <c r="H64" s="44">
        <v>24.18412</v>
      </c>
      <c r="I64" s="73">
        <v>20.91531</v>
      </c>
      <c r="J64" s="75">
        <v>68.7347</v>
      </c>
      <c r="K64" s="75">
        <v>157.50722</v>
      </c>
      <c r="L64" s="74">
        <v>22.06386</v>
      </c>
      <c r="M64" s="44">
        <v>21.80801</v>
      </c>
      <c r="N64" s="73">
        <v>27.881155</v>
      </c>
      <c r="O64" s="75">
        <v>71.75302500000001</v>
      </c>
      <c r="P64" s="75">
        <v>229.260245</v>
      </c>
      <c r="Q64" s="74">
        <v>30.870108</v>
      </c>
      <c r="R64" s="44">
        <v>29.89189</v>
      </c>
      <c r="S64" s="73">
        <v>31.125</v>
      </c>
      <c r="T64" s="75">
        <v>91.88699800000001</v>
      </c>
      <c r="U64" s="75">
        <v>321.147243</v>
      </c>
      <c r="V64" s="74">
        <v>33.684379</v>
      </c>
      <c r="W64" s="44">
        <v>30.43013</v>
      </c>
      <c r="X64" s="73">
        <v>34.01246</v>
      </c>
      <c r="Y64" s="75">
        <v>98.126969</v>
      </c>
      <c r="Z64" s="74">
        <v>28.93374</v>
      </c>
      <c r="AA64" s="44">
        <v>24.83186</v>
      </c>
      <c r="AB64" s="44">
        <v>18.47299</v>
      </c>
      <c r="AC64" s="73">
        <v>72.23859</v>
      </c>
      <c r="AD64" s="74">
        <v>170.365559</v>
      </c>
      <c r="AE64" s="44">
        <v>19.81524</v>
      </c>
      <c r="AF64" s="44">
        <v>22.32102</v>
      </c>
      <c r="AG64" s="44">
        <v>27.508575</v>
      </c>
      <c r="AH64" s="44">
        <v>69.644835</v>
      </c>
      <c r="AI64" s="44">
        <v>240.010394</v>
      </c>
      <c r="AJ64" s="44">
        <v>32.199377</v>
      </c>
      <c r="AK64" s="44">
        <v>33.48562</v>
      </c>
      <c r="AL64" s="44">
        <v>33.758</v>
      </c>
      <c r="AM64" s="44">
        <v>99.44299699999999</v>
      </c>
      <c r="AN64" s="73">
        <v>339.453391</v>
      </c>
      <c r="AO64" s="74">
        <v>14.175573</v>
      </c>
      <c r="AP64" s="44">
        <v>11.686</v>
      </c>
      <c r="AQ64" s="73">
        <v>13.98</v>
      </c>
      <c r="AR64" s="75">
        <v>39.841573</v>
      </c>
      <c r="AS64" s="74">
        <v>1.288</v>
      </c>
      <c r="AT64" s="44">
        <v>4.38546</v>
      </c>
      <c r="AU64" s="44">
        <v>4.073289</v>
      </c>
      <c r="AV64" s="73">
        <v>9.746749000000001</v>
      </c>
      <c r="AW64" s="74">
        <v>49.588322</v>
      </c>
      <c r="AX64" s="44">
        <v>14.496626</v>
      </c>
      <c r="AY64" s="44">
        <v>16.157755</v>
      </c>
      <c r="AZ64" s="44">
        <v>15.093855</v>
      </c>
      <c r="BA64" s="44">
        <v>45.748236</v>
      </c>
      <c r="BB64" s="44">
        <v>95.336558</v>
      </c>
      <c r="BC64" s="44">
        <v>5.15476</v>
      </c>
      <c r="BD64" s="44">
        <v>3.02669</v>
      </c>
      <c r="BE64" s="44">
        <v>2.37158</v>
      </c>
      <c r="BF64" s="153">
        <v>10.55303</v>
      </c>
      <c r="BG64" s="76">
        <v>-88.88996699999998</v>
      </c>
      <c r="BH64" s="77">
        <v>-0.8938786006218216</v>
      </c>
      <c r="BI64" s="76">
        <v>105.889588</v>
      </c>
      <c r="BJ64" s="80">
        <v>-233.563803</v>
      </c>
      <c r="BK64" s="77">
        <v>-0.6880585352585269</v>
      </c>
      <c r="BL64" s="74">
        <v>3.929674</v>
      </c>
      <c r="BM64" s="44">
        <v>5.165487</v>
      </c>
      <c r="BN64" s="73">
        <v>4.870731</v>
      </c>
      <c r="BO64" s="75">
        <v>13.965892</v>
      </c>
      <c r="BP64" s="74">
        <v>4.625852</v>
      </c>
      <c r="BQ64" s="44">
        <v>4.315475</v>
      </c>
      <c r="BR64" s="73">
        <v>2.005045</v>
      </c>
      <c r="BS64" s="74">
        <v>-2.068244</v>
      </c>
      <c r="BT64" s="79">
        <v>-0.5077577358247843</v>
      </c>
      <c r="BU64" s="73">
        <v>10.946372</v>
      </c>
      <c r="BV64" s="74">
        <v>1.199622999999999</v>
      </c>
      <c r="BW64" s="79">
        <v>0.1230792954655956</v>
      </c>
      <c r="BX64" s="44">
        <v>24.912264</v>
      </c>
      <c r="BY64" s="80">
        <v>-24.676058</v>
      </c>
      <c r="BZ64" s="79">
        <v>-0.4976183303802859</v>
      </c>
      <c r="CA64" s="80">
        <v>0.261981</v>
      </c>
      <c r="CB64" s="80">
        <v>-14.234645</v>
      </c>
      <c r="CC64" s="79">
        <v>-0.9819281396926429</v>
      </c>
      <c r="CD64" s="80">
        <v>1.852974</v>
      </c>
      <c r="CE64" s="80">
        <v>-14.304781</v>
      </c>
      <c r="CF64" s="79">
        <v>-0.8853198355835944</v>
      </c>
      <c r="CG64" s="80">
        <v>11.992582</v>
      </c>
      <c r="CH64" s="80">
        <f>CG64-AZ64</f>
        <v>-3.101272999999999</v>
      </c>
      <c r="CI64" s="79">
        <f>CH64/AZ64</f>
        <v>-0.205465932990611</v>
      </c>
      <c r="CJ64" s="80">
        <v>14.107537</v>
      </c>
      <c r="CK64" s="80">
        <f>CJ64-BA64</f>
        <v>-31.640699</v>
      </c>
      <c r="CL64" s="79">
        <f>CK64/BA64</f>
        <v>-0.6916266454514224</v>
      </c>
      <c r="CM64" s="80">
        <v>39.019801</v>
      </c>
      <c r="CN64" s="80">
        <f>CM64-BB64</f>
        <v>-56.316757</v>
      </c>
      <c r="CO64" s="79">
        <f>CN64/BB64</f>
        <v>-0.5907152322407109</v>
      </c>
      <c r="CP64" s="80">
        <v>18.18109</v>
      </c>
      <c r="CQ64" s="80">
        <f>CP64-BC64</f>
        <v>13.02633</v>
      </c>
      <c r="CR64" s="79">
        <f>CQ64/BC64</f>
        <v>2.527048785976457</v>
      </c>
      <c r="CS64" s="80">
        <v>22.841068</v>
      </c>
      <c r="CT64" s="80">
        <f>CS64-BD64</f>
        <v>19.814378</v>
      </c>
      <c r="CU64" s="79">
        <f>CT64/BD64</f>
        <v>6.546550191793676</v>
      </c>
      <c r="CV64" s="80">
        <v>24.71858</v>
      </c>
      <c r="CW64" s="80">
        <f>CV64-BE64</f>
        <v>22.347</v>
      </c>
      <c r="CX64" s="79">
        <f>CW64/BE64</f>
        <v>9.422832036026616</v>
      </c>
      <c r="CY64" s="80">
        <v>65.74073800000001</v>
      </c>
      <c r="CZ64" s="80">
        <f>CY64-BF64</f>
        <v>55.18770800000001</v>
      </c>
      <c r="DA64" s="79">
        <f>CZ64/BF64</f>
        <v>5.229560420087881</v>
      </c>
      <c r="DB64" s="80">
        <v>104.760539</v>
      </c>
      <c r="DC64" s="80">
        <f>DB64-BI64</f>
        <v>-1.129048999999995</v>
      </c>
      <c r="DD64" s="154">
        <f>DC64/BI64</f>
        <v>-0.01066251197426507</v>
      </c>
    </row>
    <row r="65" ht="17" customHeight="1">
      <c r="A65" t="s" s="111">
        <v>121</v>
      </c>
      <c r="B65" s="166"/>
      <c r="C65" s="74">
        <v>15.6564</v>
      </c>
      <c r="D65" s="44">
        <v>13.8228</v>
      </c>
      <c r="E65" s="73">
        <v>13.13328</v>
      </c>
      <c r="F65" s="75">
        <v>42.61248</v>
      </c>
      <c r="G65" s="74">
        <v>10.73832</v>
      </c>
      <c r="H65" s="44">
        <v>10.35672</v>
      </c>
      <c r="I65" s="73">
        <v>6.91032</v>
      </c>
      <c r="J65" s="75">
        <v>28.00536</v>
      </c>
      <c r="K65" s="75">
        <v>70.61784</v>
      </c>
      <c r="L65" s="74">
        <v>6.66312</v>
      </c>
      <c r="M65" s="44">
        <v>8.627520000000001</v>
      </c>
      <c r="N65" s="73">
        <v>9.999476</v>
      </c>
      <c r="O65" s="75">
        <v>25.290116</v>
      </c>
      <c r="P65" s="75">
        <v>95.907956</v>
      </c>
      <c r="Q65" s="74">
        <v>11.623443</v>
      </c>
      <c r="R65" s="44">
        <v>13.69191</v>
      </c>
      <c r="S65" s="73">
        <v>14.867</v>
      </c>
      <c r="T65" s="75">
        <v>40.18235300000001</v>
      </c>
      <c r="U65" s="75">
        <v>136.090309</v>
      </c>
      <c r="V65" s="74">
        <v>15.00283</v>
      </c>
      <c r="W65" s="44">
        <v>14.12146</v>
      </c>
      <c r="X65" s="73">
        <v>14.31959</v>
      </c>
      <c r="Y65" s="75">
        <v>43.44388</v>
      </c>
      <c r="Z65" s="74">
        <v>11.54498</v>
      </c>
      <c r="AA65" s="44">
        <v>9.72387</v>
      </c>
      <c r="AB65" s="44">
        <v>6.5686</v>
      </c>
      <c r="AC65" s="73">
        <v>27.83745</v>
      </c>
      <c r="AD65" s="74">
        <v>71.28133</v>
      </c>
      <c r="AE65" s="44">
        <v>5.93083</v>
      </c>
      <c r="AF65" s="44">
        <v>7.5715</v>
      </c>
      <c r="AG65" s="44">
        <v>9.711130000000001</v>
      </c>
      <c r="AH65" s="44">
        <v>23.21346</v>
      </c>
      <c r="AI65" s="44">
        <v>94.49478999999999</v>
      </c>
      <c r="AJ65" s="44">
        <v>11.89355</v>
      </c>
      <c r="AK65" s="44">
        <v>13.39918</v>
      </c>
      <c r="AL65" s="44">
        <v>15.063</v>
      </c>
      <c r="AM65" s="44">
        <v>40.35573</v>
      </c>
      <c r="AN65" s="73">
        <v>134.85052</v>
      </c>
      <c r="AO65" s="74">
        <v>16.578616</v>
      </c>
      <c r="AP65" s="44">
        <v>13.994</v>
      </c>
      <c r="AQ65" s="73">
        <v>15.424</v>
      </c>
      <c r="AR65" s="75">
        <v>45.996616</v>
      </c>
      <c r="AS65" s="74">
        <v>11.814</v>
      </c>
      <c r="AT65" s="44">
        <v>10.61267</v>
      </c>
      <c r="AU65" s="44">
        <v>7.318282</v>
      </c>
      <c r="AV65" s="73">
        <v>29.744952</v>
      </c>
      <c r="AW65" s="74">
        <v>75.741568</v>
      </c>
      <c r="AX65" s="44">
        <v>6.000587</v>
      </c>
      <c r="AY65" s="44">
        <v>7.321757</v>
      </c>
      <c r="AZ65" s="44">
        <v>10.184034</v>
      </c>
      <c r="BA65" s="44">
        <v>23.506378</v>
      </c>
      <c r="BB65" s="44">
        <v>99.247946</v>
      </c>
      <c r="BC65" s="44">
        <v>12.77018</v>
      </c>
      <c r="BD65" s="44">
        <v>13.18942</v>
      </c>
      <c r="BE65" s="44">
        <v>15.56466</v>
      </c>
      <c r="BF65" s="153">
        <v>41.52426</v>
      </c>
      <c r="BG65" s="76">
        <v>1.168529999999997</v>
      </c>
      <c r="BH65" s="77">
        <v>0.02895573937084017</v>
      </c>
      <c r="BI65" s="76">
        <v>140.772206</v>
      </c>
      <c r="BJ65" s="80">
        <v>5.921685999999994</v>
      </c>
      <c r="BK65" s="77">
        <v>0.04391296377648368</v>
      </c>
      <c r="BL65" s="74">
        <v>16.184923</v>
      </c>
      <c r="BM65" s="44">
        <v>14.88581</v>
      </c>
      <c r="BN65" s="73">
        <v>12.83962</v>
      </c>
      <c r="BO65" s="75">
        <v>43.910353</v>
      </c>
      <c r="BP65" s="74">
        <v>11.457952</v>
      </c>
      <c r="BQ65" s="44">
        <v>10.481864</v>
      </c>
      <c r="BR65" s="73">
        <v>7.842638</v>
      </c>
      <c r="BS65" s="74">
        <v>0.524356</v>
      </c>
      <c r="BT65" s="79">
        <v>0.07165014958428768</v>
      </c>
      <c r="BU65" s="73">
        <v>29.782454</v>
      </c>
      <c r="BV65" s="74">
        <v>0.03750199999999992</v>
      </c>
      <c r="BW65" s="79">
        <v>0.001260785359478809</v>
      </c>
      <c r="BX65" s="44">
        <v>73.692807</v>
      </c>
      <c r="BY65" s="80">
        <v>-2.048760999999999</v>
      </c>
      <c r="BZ65" s="79">
        <v>-0.02704936079485441</v>
      </c>
      <c r="CA65" s="80">
        <v>7.276797</v>
      </c>
      <c r="CB65" s="80">
        <v>1.27621</v>
      </c>
      <c r="CC65" s="79">
        <v>0.2126808593892564</v>
      </c>
      <c r="CD65" s="80">
        <v>7.697042</v>
      </c>
      <c r="CE65" s="80">
        <v>0.3752849999999999</v>
      </c>
      <c r="CF65" s="79">
        <v>0.05125613974897007</v>
      </c>
      <c r="CG65" s="80">
        <v>10.168443</v>
      </c>
      <c r="CH65" s="80">
        <f>CG65-AZ65</f>
        <v>-0.01559100000000058</v>
      </c>
      <c r="CI65" s="79">
        <f>CH65/AZ65</f>
        <v>-0.001530925760852779</v>
      </c>
      <c r="CJ65" s="80">
        <v>25.157242</v>
      </c>
      <c r="CK65" s="80">
        <f>CJ65-BA65</f>
        <v>1.650864000000002</v>
      </c>
      <c r="CL65" s="79">
        <f>CK65/BA65</f>
        <v>0.07023047106619328</v>
      </c>
      <c r="CM65" s="80">
        <v>98.85004900000001</v>
      </c>
      <c r="CN65" s="80">
        <f>CM65-BB65</f>
        <v>-0.3978969999999862</v>
      </c>
      <c r="CO65" s="79">
        <f>CN65/BB65</f>
        <v>-0.004009120752987535</v>
      </c>
      <c r="CP65" s="80">
        <v>12.467505</v>
      </c>
      <c r="CQ65" s="80">
        <f>CP65-BC65</f>
        <v>-0.3026750000000007</v>
      </c>
      <c r="CR65" s="79">
        <f>CQ65/BC65</f>
        <v>-0.02370170193372378</v>
      </c>
      <c r="CS65" s="80">
        <v>13.290059</v>
      </c>
      <c r="CT65" s="80">
        <f>CS65-BD65</f>
        <v>0.1006389999999993</v>
      </c>
      <c r="CU65" s="79">
        <f>CT65/BD65</f>
        <v>0.007630282453663562</v>
      </c>
      <c r="CV65" s="80">
        <v>15.098528</v>
      </c>
      <c r="CW65" s="80">
        <f>CV65-BE65</f>
        <v>-0.466132</v>
      </c>
      <c r="CX65" s="79">
        <f>CW65/BE65</f>
        <v>-0.02994810037610844</v>
      </c>
      <c r="CY65" s="80">
        <v>40.856092</v>
      </c>
      <c r="CZ65" s="80">
        <f>CY65-BF65</f>
        <v>-0.6681679999999943</v>
      </c>
      <c r="DA65" s="79">
        <f>CZ65/BF65</f>
        <v>-0.01609102726935999</v>
      </c>
      <c r="DB65" s="80">
        <v>139.706141</v>
      </c>
      <c r="DC65" s="80">
        <f>DB65-BI65</f>
        <v>-1.066064999999981</v>
      </c>
      <c r="DD65" s="154">
        <f>DC65/BI65</f>
        <v>-0.007572979285413632</v>
      </c>
    </row>
    <row r="66" ht="17" customHeight="1">
      <c r="A66" s="175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76">
        <v>14.31959</v>
      </c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2"/>
    </row>
  </sheetData>
  <pageMargins left="0.75" right="0.75" top="1" bottom="1" header="0.5" footer="0.5"/>
  <pageSetup firstPageNumber="1" fitToHeight="1" fitToWidth="1" scale="28" useFirstPageNumber="0" orientation="portrait" pageOrder="downThenOver"/>
  <headerFooter>
    <oddFooter>&amp;L&amp;"Helvetica,Regular"&amp;11&amp;K000000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M13"/>
  <sheetViews>
    <sheetView workbookViewId="0" showGridLines="0" defaultGridColor="1"/>
  </sheetViews>
  <sheetFormatPr defaultColWidth="6.625" defaultRowHeight="15" customHeight="1" outlineLevelRow="0" outlineLevelCol="0"/>
  <cols>
    <col min="1" max="1" width="37.875" style="856" customWidth="1"/>
    <col min="2" max="2" width="13.125" style="856" customWidth="1"/>
    <col min="3" max="3" width="11.625" style="856" customWidth="1"/>
    <col min="4" max="4" width="8.875" style="856" customWidth="1"/>
    <col min="5" max="5" width="8.375" style="856" customWidth="1"/>
    <col min="6" max="6" width="8.375" style="856" customWidth="1"/>
    <col min="7" max="7" width="9.75" style="856" customWidth="1"/>
    <col min="8" max="8" width="9.75" style="856" customWidth="1"/>
    <col min="9" max="9" width="7.875" style="856" customWidth="1"/>
    <col min="10" max="10" width="8.25" style="856" customWidth="1"/>
    <col min="11" max="11" width="6.875" style="856" customWidth="1"/>
    <col min="12" max="12" width="6.875" style="856" customWidth="1"/>
    <col min="13" max="13" width="6.875" style="856" customWidth="1"/>
    <col min="14" max="256" width="6.625" style="856" customWidth="1"/>
  </cols>
  <sheetData>
    <row r="1" ht="28.5" customHeight="1">
      <c r="A1" t="s" s="823">
        <v>334</v>
      </c>
      <c r="B1" s="3"/>
      <c r="C1" s="3"/>
      <c r="D1" s="3"/>
      <c r="E1" s="3"/>
      <c r="F1" s="3"/>
      <c r="G1" s="3"/>
      <c r="H1" s="3"/>
      <c r="I1" s="3"/>
      <c r="J1" s="3"/>
      <c r="K1" s="8"/>
      <c r="L1" s="8"/>
      <c r="M1" s="9"/>
    </row>
    <row r="2" ht="18.75" customHeight="1">
      <c r="A2" s="230"/>
      <c r="B2" s="15"/>
      <c r="C2" s="857">
        <v>2012</v>
      </c>
      <c r="D2" s="858"/>
      <c r="E2" s="857">
        <v>2013</v>
      </c>
      <c r="F2" s="858"/>
      <c r="G2" s="20"/>
      <c r="H2" s="20"/>
      <c r="I2" s="20"/>
      <c r="J2" s="440"/>
      <c r="K2" s="24"/>
      <c r="L2" s="24"/>
      <c r="M2" s="25"/>
    </row>
    <row r="3" ht="18.75" customHeight="1">
      <c r="A3" s="362"/>
      <c r="B3" s="20">
        <v>2011</v>
      </c>
      <c r="C3" s="382"/>
      <c r="D3" s="859"/>
      <c r="E3" s="857"/>
      <c r="F3" s="858"/>
      <c r="G3" s="20">
        <v>2014</v>
      </c>
      <c r="H3" s="20">
        <v>2015</v>
      </c>
      <c r="I3" s="20">
        <v>2016</v>
      </c>
      <c r="J3" s="440">
        <v>2017</v>
      </c>
      <c r="K3" s="24"/>
      <c r="L3" s="24"/>
      <c r="M3" s="25"/>
    </row>
    <row r="4" ht="17" customHeight="1">
      <c r="A4" s="842"/>
      <c r="B4" s="843"/>
      <c r="C4" s="843"/>
      <c r="D4" s="846"/>
      <c r="E4" s="846"/>
      <c r="F4" s="846"/>
      <c r="G4" s="846"/>
      <c r="H4" s="846"/>
      <c r="I4" s="846"/>
      <c r="J4" s="846"/>
      <c r="K4" s="24"/>
      <c r="L4" s="24"/>
      <c r="M4" s="25"/>
    </row>
    <row r="5" ht="17" customHeight="1">
      <c r="A5" t="s" s="826">
        <v>335</v>
      </c>
      <c r="B5" s="827"/>
      <c r="C5" s="827"/>
      <c r="D5" s="827"/>
      <c r="E5" s="827"/>
      <c r="F5" s="827"/>
      <c r="G5" s="827"/>
      <c r="H5" s="827"/>
      <c r="I5" s="827"/>
      <c r="J5" s="454"/>
      <c r="K5" s="860"/>
      <c r="L5" s="849"/>
      <c r="M5" s="850"/>
    </row>
    <row r="6" ht="17" customHeight="1">
      <c r="A6" t="s" s="828">
        <v>324</v>
      </c>
      <c r="B6" s="135"/>
      <c r="C6" s="135"/>
      <c r="D6" s="135"/>
      <c r="E6" s="135"/>
      <c r="F6" s="135"/>
      <c r="G6" s="135"/>
      <c r="H6" s="135"/>
      <c r="I6" s="135"/>
      <c r="J6" s="109"/>
      <c r="K6" s="852"/>
      <c r="L6" s="852"/>
      <c r="M6" s="738"/>
    </row>
    <row r="7" ht="17" customHeight="1">
      <c r="A7" t="s" s="61">
        <v>325</v>
      </c>
      <c r="B7" s="861">
        <f>(4332503+939676)/(10286.4-609.1)</f>
        <v>544.7985491821066</v>
      </c>
      <c r="C7" s="861">
        <f>(4641935.94+957778.9)/(10697.56-625.02)</f>
        <v>555.9387046365665</v>
      </c>
      <c r="D7" s="862"/>
      <c r="E7" s="863">
        <f>(5166391.07+1049703.1)/(10916.6-649.7)</f>
        <v>605.4499576308331</v>
      </c>
      <c r="F7" s="864"/>
      <c r="G7" s="862">
        <f>(5699894.92+1216051.2)/(10858.2-663.4)</f>
        <v>678.3797740024326</v>
      </c>
      <c r="H7" s="863">
        <f>(6441972.03+1377401.4)/(11064.5-668.9)</f>
        <v>752.1810602562622</v>
      </c>
      <c r="I7" s="863">
        <f>(7256311.23+1572383.6)/(11241.5-679.3)</f>
        <v>835.876505841586</v>
      </c>
      <c r="J7" s="863">
        <f>(8183680.1+1797048.5)/(11421.4-690.3)</f>
        <v>930.0750715210928</v>
      </c>
      <c r="K7" s="865"/>
      <c r="L7" s="852"/>
      <c r="M7" s="738"/>
    </row>
    <row r="8" ht="17" customHeight="1">
      <c r="A8" t="s" s="61">
        <v>326</v>
      </c>
      <c r="B8" s="866">
        <f>(2598821+857142.8)/(6391.9-545.1)</f>
        <v>591.0863720325649</v>
      </c>
      <c r="C8" s="863">
        <f>(3090284.4+887052)/(7476.52-555.51)</f>
        <v>574.6757192953052</v>
      </c>
      <c r="D8" s="863"/>
      <c r="E8" s="864">
        <f>(3207545.6+818791.2)/(6402-495.5)</f>
        <v>681.6789638533818</v>
      </c>
      <c r="F8" s="862"/>
      <c r="G8" s="863">
        <f>(3229412.7+879256.1)/(6088.8-470.7)</f>
        <v>731.3271034691444</v>
      </c>
      <c r="H8" s="863">
        <f>(3397385.7+964831.1)/(6088.8-470.1)</f>
        <v>776.3747486073291</v>
      </c>
      <c r="I8" s="863">
        <f>(3574129.5+1059940.4)/(6088.8-469.4)</f>
        <v>824.6556393921059</v>
      </c>
      <c r="J8" s="864">
        <f>(3767464.8+1164420.3)/(6088.8-468.8)</f>
        <v>877.5596263345195</v>
      </c>
      <c r="K8" s="24"/>
      <c r="L8" s="24"/>
      <c r="M8" s="25"/>
    </row>
    <row r="9" ht="17" customHeight="1">
      <c r="A9" t="s" s="61">
        <v>327</v>
      </c>
      <c r="B9" s="866">
        <f>(4281196+934241.5)/(5956.7-668.8)</f>
        <v>986.2965449422267</v>
      </c>
      <c r="C9" s="867">
        <f>(4499928.05+977208.2)/(6374.59-668.82)</f>
        <v>959.9293785063189</v>
      </c>
      <c r="D9" s="868"/>
      <c r="E9" s="869">
        <f>(5520914+978053.3)/(6528.8-623.3)</f>
        <v>1100.493997121328</v>
      </c>
      <c r="F9" s="870"/>
      <c r="G9" s="868">
        <f>(5798067+1220270.8)/(6627.5-632.3)</f>
        <v>1170.659494262076</v>
      </c>
      <c r="H9" s="869">
        <f>(6362497+1398360.6)/(6865.8-653.2)</f>
        <v>1249.212503621672</v>
      </c>
      <c r="I9" s="869">
        <f>(7053267+1611713.7)/(7138.4-678.7)</f>
        <v>1341.390575413719</v>
      </c>
      <c r="J9" s="869">
        <f>(7353588+1846769.5)/(7378.1-701)</f>
        <v>1377.897215857183</v>
      </c>
      <c r="K9" s="23"/>
      <c r="L9" s="24"/>
      <c r="M9" s="25"/>
    </row>
    <row r="10" ht="17" customHeight="1">
      <c r="A10" t="s" s="61">
        <v>328</v>
      </c>
      <c r="B10" s="866">
        <f>(878608+174130.2)/(1109.8-127.6)</f>
        <v>1071.816534310731</v>
      </c>
      <c r="C10" s="867">
        <f>(911150+217589.1)/(1119.34-128.72)</f>
        <v>1139.426924552301</v>
      </c>
      <c r="D10" s="871"/>
      <c r="E10" s="871">
        <f>(1071502.009+212066.7)/(1159.8-132.8)</f>
        <v>1249.823475170399</v>
      </c>
      <c r="F10" s="871"/>
      <c r="G10" s="871">
        <f>(1217362.382+241014.8)/(1201.9-137.2)</f>
        <v>1369.754092232554</v>
      </c>
      <c r="H10" s="871">
        <f>(1387372.936+316376)/(1245.4-140.6)</f>
        <v>1542.133359884142</v>
      </c>
      <c r="I10" s="871">
        <f>(1578088+351688.6)/(1290.6-142.1)</f>
        <v>1680.258249891162</v>
      </c>
      <c r="J10" s="871">
        <f>(1793667.871+355172.7)/(1337.4-143.5)</f>
        <v>1799.849711868666</v>
      </c>
      <c r="K10" s="24"/>
      <c r="L10" s="24"/>
      <c r="M10" s="25"/>
    </row>
    <row r="11" ht="17" customHeight="1">
      <c r="A11" t="s" s="204">
        <v>336</v>
      </c>
      <c r="B11" s="832">
        <v>1037.78</v>
      </c>
      <c r="C11" s="832">
        <v>1234.28</v>
      </c>
      <c r="D11" s="832"/>
      <c r="E11" s="832">
        <v>1284.38</v>
      </c>
      <c r="F11" s="832"/>
      <c r="G11" s="872"/>
      <c r="H11" s="873"/>
      <c r="I11" s="873"/>
      <c r="J11" s="873"/>
      <c r="K11" s="24"/>
      <c r="L11" s="24"/>
      <c r="M11" s="25"/>
    </row>
    <row r="12" ht="17" customHeight="1">
      <c r="A12" s="851"/>
      <c r="B12" s="874"/>
      <c r="C12" s="865"/>
      <c r="D12" s="852"/>
      <c r="E12" s="852"/>
      <c r="F12" s="852"/>
      <c r="G12" s="852"/>
      <c r="H12" s="852"/>
      <c r="I12" s="852"/>
      <c r="J12" s="852"/>
      <c r="K12" s="24"/>
      <c r="L12" s="24"/>
      <c r="M12" s="25"/>
    </row>
    <row r="13" ht="17" customHeight="1">
      <c r="A13" s="853"/>
      <c r="B13" s="854"/>
      <c r="C13" s="854"/>
      <c r="D13" s="854"/>
      <c r="E13" s="854"/>
      <c r="F13" s="854"/>
      <c r="G13" s="854"/>
      <c r="H13" s="854"/>
      <c r="I13" s="854"/>
      <c r="J13" s="854"/>
      <c r="K13" s="121"/>
      <c r="L13" s="121"/>
      <c r="M13" s="122"/>
    </row>
  </sheetData>
  <mergeCells count="4">
    <mergeCell ref="A5:J5"/>
    <mergeCell ref="E2:F3"/>
    <mergeCell ref="C2:D3"/>
    <mergeCell ref="A1:J1"/>
  </mergeCells>
  <pageMargins left="0.75" right="0.75" top="1" bottom="1" header="0.5" footer="0.5"/>
  <pageSetup firstPageNumber="1" fitToHeight="1" fitToWidth="1" scale="47" useFirstPageNumber="0" orientation="portrait" pageOrder="downThenOver"/>
  <headerFooter>
    <oddFooter>&amp;L&amp;"Helvetica,Regular"&amp;11&amp;K000000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CU20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875" customWidth="1"/>
    <col min="2" max="2" hidden="1" width="6.625" style="875" customWidth="1"/>
    <col min="3" max="3" hidden="1" width="6.625" style="875" customWidth="1"/>
    <col min="4" max="4" hidden="1" width="6.625" style="875" customWidth="1"/>
    <col min="5" max="5" hidden="1" width="6.625" style="875" customWidth="1"/>
    <col min="6" max="6" hidden="1" width="6.625" style="875" customWidth="1"/>
    <col min="7" max="7" hidden="1" width="6.625" style="875" customWidth="1"/>
    <col min="8" max="8" hidden="1" width="6.625" style="875" customWidth="1"/>
    <col min="9" max="9" hidden="1" width="6.625" style="875" customWidth="1"/>
    <col min="10" max="10" hidden="1" width="6.625" style="875" customWidth="1"/>
    <col min="11" max="11" hidden="1" width="6.625" style="875" customWidth="1"/>
    <col min="12" max="12" hidden="1" width="6.625" style="875" customWidth="1"/>
    <col min="13" max="13" hidden="1" width="6.625" style="875" customWidth="1"/>
    <col min="14" max="14" hidden="1" width="6.625" style="875" customWidth="1"/>
    <col min="15" max="15" hidden="1" width="6.625" style="875" customWidth="1"/>
    <col min="16" max="16" hidden="1" width="6.625" style="875" customWidth="1"/>
    <col min="17" max="17" hidden="1" width="6.625" style="875" customWidth="1"/>
    <col min="18" max="18" hidden="1" width="6.625" style="875" customWidth="1"/>
    <col min="19" max="19" hidden="1" width="6.625" style="875" customWidth="1"/>
    <col min="20" max="20" width="7.125" style="875" customWidth="1"/>
    <col min="21" max="21" hidden="1" width="6.625" style="875" customWidth="1"/>
    <col min="22" max="22" hidden="1" width="6.625" style="875" customWidth="1"/>
    <col min="23" max="23" hidden="1" width="6.625" style="875" customWidth="1"/>
    <col min="24" max="24" hidden="1" width="6.625" style="875" customWidth="1"/>
    <col min="25" max="25" hidden="1" width="6.625" style="875" customWidth="1"/>
    <col min="26" max="26" hidden="1" width="6.625" style="875" customWidth="1"/>
    <col min="27" max="27" hidden="1" width="6.625" style="875" customWidth="1"/>
    <col min="28" max="28" hidden="1" width="6.625" style="875" customWidth="1"/>
    <col min="29" max="29" hidden="1" width="6.625" style="875" customWidth="1"/>
    <col min="30" max="30" hidden="1" width="6.625" style="875" customWidth="1"/>
    <col min="31" max="31" hidden="1" width="6.625" style="875" customWidth="1"/>
    <col min="32" max="32" hidden="1" width="6.625" style="875" customWidth="1"/>
    <col min="33" max="33" hidden="1" width="6.625" style="875" customWidth="1"/>
    <col min="34" max="34" hidden="1" width="6.625" style="875" customWidth="1"/>
    <col min="35" max="35" hidden="1" width="6.625" style="875" customWidth="1"/>
    <col min="36" max="36" hidden="1" width="6.625" style="875" customWidth="1"/>
    <col min="37" max="37" hidden="1" width="6.625" style="875" customWidth="1"/>
    <col min="38" max="38" hidden="1" width="6.625" style="875" customWidth="1"/>
    <col min="39" max="39" width="6.875" style="875" customWidth="1"/>
    <col min="40" max="40" width="6.875" style="875" customWidth="1"/>
    <col min="41" max="41" width="6.875" style="875" customWidth="1"/>
    <col min="42" max="42" width="6.875" style="875" customWidth="1"/>
    <col min="43" max="43" width="6.875" style="875" customWidth="1"/>
    <col min="44" max="44" width="6.875" style="875" customWidth="1"/>
    <col min="45" max="45" width="6.875" style="875" customWidth="1"/>
    <col min="46" max="46" width="6.875" style="875" customWidth="1"/>
    <col min="47" max="47" width="6.875" style="875" customWidth="1"/>
    <col min="48" max="48" width="6.875" style="875" customWidth="1"/>
    <col min="49" max="49" width="6.875" style="875" customWidth="1"/>
    <col min="50" max="50" width="6.875" style="875" customWidth="1"/>
    <col min="51" max="51" width="6.875" style="875" customWidth="1"/>
    <col min="52" max="52" width="6.875" style="875" customWidth="1"/>
    <col min="53" max="53" width="6.875" style="875" customWidth="1"/>
    <col min="54" max="54" width="6.25" style="875" customWidth="1"/>
    <col min="55" max="55" width="6.25" style="875" customWidth="1"/>
    <col min="56" max="56" width="6.25" style="875" customWidth="1"/>
    <col min="57" max="57" width="6.25" style="875" customWidth="1"/>
    <col min="58" max="58" width="6.25" style="875" customWidth="1"/>
    <col min="59" max="59" width="8" style="875" customWidth="1"/>
    <col min="60" max="60" width="7.125" style="875" customWidth="1"/>
    <col min="61" max="61" width="6.625" style="875" customWidth="1"/>
    <col min="62" max="62" hidden="1" width="6.625" style="875" customWidth="1"/>
    <col min="63" max="63" hidden="1" width="6.625" style="875" customWidth="1"/>
    <col min="64" max="64" hidden="1" width="6.625" style="875" customWidth="1"/>
    <col min="65" max="65" hidden="1" width="6.625" style="875" customWidth="1"/>
    <col min="66" max="66" hidden="1" width="6.625" style="875" customWidth="1"/>
    <col min="67" max="67" hidden="1" width="6.625" style="875" customWidth="1"/>
    <col min="68" max="68" hidden="1" width="6.625" style="875" customWidth="1"/>
    <col min="69" max="69" hidden="1" width="6.625" style="875" customWidth="1"/>
    <col min="70" max="70" hidden="1" width="6.625" style="875" customWidth="1"/>
    <col min="71" max="71" hidden="1" width="6.625" style="875" customWidth="1"/>
    <col min="72" max="72" hidden="1" width="6.625" style="875" customWidth="1"/>
    <col min="73" max="73" hidden="1" width="6.625" style="875" customWidth="1"/>
    <col min="74" max="74" hidden="1" width="6.625" style="875" customWidth="1"/>
    <col min="75" max="75" hidden="1" width="6.625" style="875" customWidth="1"/>
    <col min="76" max="76" hidden="1" width="6.625" style="875" customWidth="1"/>
    <col min="77" max="77" hidden="1" width="6.625" style="875" customWidth="1"/>
    <col min="78" max="78" hidden="1" width="6.625" style="875" customWidth="1"/>
    <col min="79" max="79" hidden="1" width="6.625" style="875" customWidth="1"/>
    <col min="80" max="80" width="6.875" style="875" customWidth="1"/>
    <col min="81" max="81" width="6.875" style="875" customWidth="1"/>
    <col min="82" max="82" width="6.875" style="875" customWidth="1"/>
    <col min="83" max="83" width="6.875" style="875" customWidth="1"/>
    <col min="84" max="84" width="6.875" style="875" customWidth="1"/>
    <col min="85" max="85" width="6.875" style="875" customWidth="1"/>
    <col min="86" max="86" width="6.875" style="875" customWidth="1"/>
    <col min="87" max="87" width="6.875" style="875" customWidth="1"/>
    <col min="88" max="88" width="6.875" style="875" customWidth="1"/>
    <col min="89" max="89" width="6.875" style="875" customWidth="1"/>
    <col min="90" max="90" width="6.875" style="875" customWidth="1"/>
    <col min="91" max="91" width="6.875" style="875" customWidth="1"/>
    <col min="92" max="92" width="6.875" style="875" customWidth="1"/>
    <col min="93" max="93" width="6.875" style="875" customWidth="1"/>
    <col min="94" max="94" width="6.875" style="875" customWidth="1"/>
    <col min="95" max="95" width="6.875" style="875" customWidth="1"/>
    <col min="96" max="96" width="8.875" style="875" customWidth="1"/>
    <col min="97" max="97" width="6.875" style="875" customWidth="1"/>
    <col min="98" max="98" width="9.5" style="875" customWidth="1"/>
    <col min="99" max="99" width="6.875" style="875" customWidth="1"/>
    <col min="100" max="256" width="6.625" style="875" customWidth="1"/>
  </cols>
  <sheetData>
    <row r="1" ht="28.5" customHeight="1">
      <c r="A1" t="s" s="823">
        <v>337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t="s" s="178">
        <v>337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9"/>
    </row>
    <row r="2" ht="30.75" customHeight="1">
      <c r="A2" s="230"/>
      <c r="B2" s="23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232">
        <v>2011</v>
      </c>
      <c r="U2" s="23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232">
        <v>2012</v>
      </c>
      <c r="AN2" s="233">
        <v>2013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t="s" s="876">
        <v>169</v>
      </c>
      <c r="BH2" s="638"/>
      <c r="BI2" s="233">
        <v>2014</v>
      </c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360"/>
      <c r="CD2" s="360"/>
      <c r="CE2" s="360"/>
      <c r="CF2" s="360"/>
      <c r="CG2" s="360"/>
      <c r="CH2" s="360"/>
      <c r="CI2" s="360"/>
      <c r="CJ2" s="360"/>
      <c r="CK2" s="360"/>
      <c r="CL2" s="360"/>
      <c r="CM2" s="360"/>
      <c r="CN2" s="360"/>
      <c r="CO2" s="360"/>
      <c r="CP2" s="360"/>
      <c r="CQ2" s="360"/>
      <c r="CR2" s="360"/>
      <c r="CS2" s="360"/>
      <c r="CT2" t="s" s="876">
        <v>170</v>
      </c>
      <c r="CU2" s="638"/>
    </row>
    <row r="3" ht="17" customHeight="1">
      <c r="A3" s="128"/>
      <c r="B3" t="s" s="28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0">
        <v>12</v>
      </c>
      <c r="K3" t="s" s="28">
        <v>177</v>
      </c>
      <c r="L3" t="s" s="28">
        <v>178</v>
      </c>
      <c r="M3" t="s" s="28">
        <v>179</v>
      </c>
      <c r="N3" t="s" s="28">
        <v>16</v>
      </c>
      <c r="O3" t="s" s="28">
        <v>17</v>
      </c>
      <c r="P3" t="s" s="28">
        <v>180</v>
      </c>
      <c r="Q3" t="s" s="28">
        <v>181</v>
      </c>
      <c r="R3" t="s" s="28">
        <v>182</v>
      </c>
      <c r="S3" t="s" s="28">
        <v>21</v>
      </c>
      <c r="T3" t="s" s="28">
        <v>22</v>
      </c>
      <c r="U3" t="s" s="28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1">
        <v>12</v>
      </c>
      <c r="AD3" t="s" s="30">
        <v>177</v>
      </c>
      <c r="AE3" t="s" s="28">
        <v>178</v>
      </c>
      <c r="AF3" t="s" s="28">
        <v>179</v>
      </c>
      <c r="AG3" t="s" s="29">
        <v>16</v>
      </c>
      <c r="AH3" t="s" s="30">
        <v>17</v>
      </c>
      <c r="AI3" t="s" s="28">
        <v>180</v>
      </c>
      <c r="AJ3" t="s" s="28">
        <v>181</v>
      </c>
      <c r="AK3" t="s" s="28">
        <v>182</v>
      </c>
      <c r="AL3" t="s" s="28">
        <v>21</v>
      </c>
      <c r="AM3" t="s" s="28">
        <v>22</v>
      </c>
      <c r="AN3" t="s" s="28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1">
        <v>12</v>
      </c>
      <c r="AW3" t="s" s="30">
        <v>177</v>
      </c>
      <c r="AX3" t="s" s="28">
        <v>178</v>
      </c>
      <c r="AY3" t="s" s="28">
        <v>179</v>
      </c>
      <c r="AZ3" t="s" s="29">
        <v>16</v>
      </c>
      <c r="BA3" t="s" s="30">
        <v>17</v>
      </c>
      <c r="BB3" t="s" s="28">
        <v>180</v>
      </c>
      <c r="BC3" t="s" s="28">
        <v>181</v>
      </c>
      <c r="BD3" t="s" s="28">
        <v>182</v>
      </c>
      <c r="BE3" t="s" s="28">
        <v>21</v>
      </c>
      <c r="BF3" t="s" s="28">
        <v>22</v>
      </c>
      <c r="BG3" t="s" s="877">
        <v>211</v>
      </c>
      <c r="BH3" t="s" s="878">
        <v>48</v>
      </c>
      <c r="BI3" t="s" s="28">
        <v>171</v>
      </c>
      <c r="BJ3" t="s" s="28">
        <v>172</v>
      </c>
      <c r="BK3" t="s" s="28">
        <v>173</v>
      </c>
      <c r="BL3" t="s" s="29">
        <v>7</v>
      </c>
      <c r="BM3" t="s" s="30">
        <v>174</v>
      </c>
      <c r="BN3" t="s" s="28">
        <v>175</v>
      </c>
      <c r="BO3" t="s" s="28">
        <v>176</v>
      </c>
      <c r="BP3" t="s" s="29">
        <v>11</v>
      </c>
      <c r="BQ3" t="s" s="31">
        <v>12</v>
      </c>
      <c r="BR3" t="s" s="30">
        <v>177</v>
      </c>
      <c r="BS3" t="s" s="28">
        <v>178</v>
      </c>
      <c r="BT3" t="s" s="28">
        <v>179</v>
      </c>
      <c r="BU3" t="s" s="29">
        <v>16</v>
      </c>
      <c r="BV3" t="s" s="30">
        <v>17</v>
      </c>
      <c r="BW3" t="s" s="28">
        <v>180</v>
      </c>
      <c r="BX3" t="s" s="28">
        <v>181</v>
      </c>
      <c r="BY3" t="s" s="28">
        <v>182</v>
      </c>
      <c r="BZ3" t="s" s="28">
        <v>21</v>
      </c>
      <c r="CA3" t="s" s="28">
        <v>22</v>
      </c>
      <c r="CB3" t="s" s="28">
        <v>172</v>
      </c>
      <c r="CC3" t="s" s="28">
        <v>173</v>
      </c>
      <c r="CD3" t="s" s="29">
        <v>7</v>
      </c>
      <c r="CE3" t="s" s="30">
        <v>174</v>
      </c>
      <c r="CF3" t="s" s="28">
        <v>175</v>
      </c>
      <c r="CG3" t="s" s="28">
        <v>176</v>
      </c>
      <c r="CH3" t="s" s="29">
        <v>11</v>
      </c>
      <c r="CI3" t="s" s="31">
        <v>12</v>
      </c>
      <c r="CJ3" t="s" s="30">
        <v>177</v>
      </c>
      <c r="CK3" t="s" s="28">
        <v>178</v>
      </c>
      <c r="CL3" t="s" s="28">
        <v>179</v>
      </c>
      <c r="CM3" t="s" s="29">
        <v>16</v>
      </c>
      <c r="CN3" t="s" s="30">
        <v>17</v>
      </c>
      <c r="CO3" t="s" s="28">
        <v>58</v>
      </c>
      <c r="CP3" s="879">
        <v>41944</v>
      </c>
      <c r="CQ3" s="879">
        <v>41974</v>
      </c>
      <c r="CR3" t="s" s="28">
        <v>21</v>
      </c>
      <c r="CS3" t="s" s="28">
        <v>22</v>
      </c>
      <c r="CT3" t="s" s="877">
        <v>211</v>
      </c>
      <c r="CU3" t="s" s="880">
        <v>48</v>
      </c>
    </row>
    <row r="4" ht="17" customHeight="1">
      <c r="A4" t="s" s="881">
        <v>338</v>
      </c>
      <c r="B4" s="392">
        <v>3395.969842</v>
      </c>
      <c r="C4" s="392">
        <v>3052.959459</v>
      </c>
      <c r="D4" s="392">
        <v>3033.214502</v>
      </c>
      <c r="E4" s="392">
        <v>9482.143802999999</v>
      </c>
      <c r="F4" s="392">
        <v>2577.711223</v>
      </c>
      <c r="G4" s="392">
        <v>2361.82804</v>
      </c>
      <c r="H4" s="392">
        <v>2007.34831</v>
      </c>
      <c r="I4" s="392">
        <v>6946.887573</v>
      </c>
      <c r="J4" s="392">
        <v>16429.031376</v>
      </c>
      <c r="K4" s="392">
        <v>2013.741688</v>
      </c>
      <c r="L4" s="392">
        <v>2003.906364</v>
      </c>
      <c r="M4" s="392">
        <v>2194.666659</v>
      </c>
      <c r="N4" s="392">
        <v>6212.3143</v>
      </c>
      <c r="O4" s="392">
        <v>22641.345676</v>
      </c>
      <c r="P4" s="392">
        <v>2546.020876</v>
      </c>
      <c r="Q4" s="392">
        <v>3006.435489</v>
      </c>
      <c r="R4" s="392">
        <v>3545.027477</v>
      </c>
      <c r="S4" s="392">
        <v>9097.484</v>
      </c>
      <c r="T4" s="392">
        <v>31738.829676</v>
      </c>
      <c r="U4" s="392">
        <v>3513.923715999999</v>
      </c>
      <c r="V4" s="392">
        <v>3287.266069</v>
      </c>
      <c r="W4" s="392">
        <v>2943.591967</v>
      </c>
      <c r="X4" s="392">
        <v>9744.781751999999</v>
      </c>
      <c r="Y4" s="392">
        <v>2636.259408</v>
      </c>
      <c r="Z4" s="392">
        <v>2315.097472</v>
      </c>
      <c r="AA4" s="392">
        <v>2028.352786</v>
      </c>
      <c r="AB4" s="392">
        <v>6979.709666000001</v>
      </c>
      <c r="AC4" s="392">
        <v>16724.491418</v>
      </c>
      <c r="AD4" s="392">
        <v>2017.095845</v>
      </c>
      <c r="AE4" s="392">
        <v>2076.413713</v>
      </c>
      <c r="AF4" s="392">
        <v>2178.221559999999</v>
      </c>
      <c r="AG4" s="392">
        <v>6271.731118</v>
      </c>
      <c r="AH4" s="392">
        <v>22996.222536</v>
      </c>
      <c r="AI4" s="392">
        <v>2591.222041</v>
      </c>
      <c r="AJ4" s="392">
        <v>3030.109324</v>
      </c>
      <c r="AK4" s="392">
        <v>3594.495323</v>
      </c>
      <c r="AL4" s="392">
        <v>9227.769022999999</v>
      </c>
      <c r="AM4" s="392">
        <v>32223.991559</v>
      </c>
      <c r="AN4" s="392">
        <v>3716.493041</v>
      </c>
      <c r="AO4" s="392">
        <v>3233.142732</v>
      </c>
      <c r="AP4" s="392">
        <v>3243.098229</v>
      </c>
      <c r="AQ4" s="392">
        <v>10192.734002</v>
      </c>
      <c r="AR4" s="392">
        <v>2668.308253</v>
      </c>
      <c r="AS4" s="392">
        <v>2331.615145</v>
      </c>
      <c r="AT4" s="392">
        <v>2025.273166</v>
      </c>
      <c r="AU4" s="392">
        <v>7025.196564000001</v>
      </c>
      <c r="AV4" s="392">
        <v>17217.930566</v>
      </c>
      <c r="AW4" s="392">
        <v>2072.4093198</v>
      </c>
      <c r="AX4" s="392">
        <v>2082.443166675</v>
      </c>
      <c r="AY4" s="392">
        <v>2204.406524</v>
      </c>
      <c r="AZ4" s="392">
        <v>6359.259010475</v>
      </c>
      <c r="BA4" s="392">
        <v>23577.189576475</v>
      </c>
      <c r="BB4" s="392">
        <v>2692.741762</v>
      </c>
      <c r="BC4" s="392">
        <v>2961.102199</v>
      </c>
      <c r="BD4" s="392">
        <v>3431.048897</v>
      </c>
      <c r="BE4" s="392">
        <v>9084.892858000001</v>
      </c>
      <c r="BF4" s="392">
        <v>32662.082434475</v>
      </c>
      <c r="BG4" s="392">
        <v>438.0908754750017</v>
      </c>
      <c r="BH4" s="882">
        <v>0.01359517720431636</v>
      </c>
      <c r="BI4" s="392">
        <v>3546.869919</v>
      </c>
      <c r="BJ4" s="392">
        <v>0</v>
      </c>
      <c r="BK4" s="392">
        <v>0</v>
      </c>
      <c r="BL4" s="392">
        <v>3546.869919</v>
      </c>
      <c r="BM4" s="392">
        <v>0</v>
      </c>
      <c r="BN4" s="392">
        <v>0</v>
      </c>
      <c r="BO4" s="392">
        <v>0</v>
      </c>
      <c r="BP4" s="392">
        <v>0</v>
      </c>
      <c r="BQ4" s="392">
        <v>3546.869919</v>
      </c>
      <c r="BR4" s="392">
        <v>0</v>
      </c>
      <c r="BS4" s="392">
        <v>0</v>
      </c>
      <c r="BT4" s="392">
        <v>0</v>
      </c>
      <c r="BU4" s="392">
        <v>0</v>
      </c>
      <c r="BV4" s="392">
        <v>3546.869919</v>
      </c>
      <c r="BW4" s="392">
        <v>0</v>
      </c>
      <c r="BX4" s="392">
        <v>0</v>
      </c>
      <c r="BY4" s="392">
        <v>0</v>
      </c>
      <c r="BZ4" s="392">
        <v>0</v>
      </c>
      <c r="CA4" s="392">
        <v>3546.869919</v>
      </c>
      <c r="CB4" s="392">
        <v>3309.955283</v>
      </c>
      <c r="CC4" s="392">
        <v>3168.492816000001</v>
      </c>
      <c r="CD4" s="392">
        <v>10025.318018</v>
      </c>
      <c r="CE4" s="392">
        <v>2618.913839</v>
      </c>
      <c r="CF4" s="392">
        <v>2435.352262</v>
      </c>
      <c r="CG4" s="392">
        <v>2139.847732</v>
      </c>
      <c r="CH4" s="392">
        <v>7194.113832999999</v>
      </c>
      <c r="CI4" s="392">
        <v>17219.431851</v>
      </c>
      <c r="CJ4" s="392">
        <v>2190.9389</v>
      </c>
      <c r="CK4" s="392">
        <v>2083.819641</v>
      </c>
      <c r="CL4" s="392">
        <v>2321.70395</v>
      </c>
      <c r="CM4" s="392">
        <v>6596.462491</v>
      </c>
      <c r="CN4" s="392">
        <v>23815.894342</v>
      </c>
      <c r="CO4" s="392">
        <v>2648.318615</v>
      </c>
      <c r="CP4" s="392">
        <v>3227.8932112</v>
      </c>
      <c r="CQ4" s="392">
        <f>CQ5+CQ6+CQ20</f>
        <v>3499.03968</v>
      </c>
      <c r="CR4" s="392">
        <f>SUM(CO4:CQ4)</f>
        <v>9375.251506199998</v>
      </c>
      <c r="CS4" s="392">
        <f>CR4+CN4</f>
        <v>33191.1458482</v>
      </c>
      <c r="CT4" s="392">
        <f>CS4-BF4</f>
        <v>529.0634137250017</v>
      </c>
      <c r="CU4" s="883">
        <f>CT4/BF4</f>
        <v>0.01619809192467693</v>
      </c>
    </row>
    <row r="5" ht="17" customHeight="1">
      <c r="A5" t="s" s="141">
        <v>339</v>
      </c>
      <c r="B5" s="108">
        <v>2426.541157</v>
      </c>
      <c r="C5" s="108">
        <v>2099.329576</v>
      </c>
      <c r="D5" s="108">
        <v>2127.75517</v>
      </c>
      <c r="E5" s="136">
        <v>6653.625903</v>
      </c>
      <c r="F5" s="109">
        <v>1800.735429</v>
      </c>
      <c r="G5" s="108">
        <v>1649.029656</v>
      </c>
      <c r="H5" s="108">
        <v>1416.811424</v>
      </c>
      <c r="I5" s="136">
        <v>4866.576509</v>
      </c>
      <c r="J5" s="109">
        <v>11520.202412</v>
      </c>
      <c r="K5" s="108">
        <v>1448.943493</v>
      </c>
      <c r="L5" s="108">
        <v>1428.553177</v>
      </c>
      <c r="M5" s="108">
        <v>1495.695403</v>
      </c>
      <c r="N5" s="108">
        <v>4373.192073</v>
      </c>
      <c r="O5" s="108">
        <v>15893.394485</v>
      </c>
      <c r="P5" s="108">
        <v>1782.725</v>
      </c>
      <c r="Q5" s="108">
        <v>2053.514</v>
      </c>
      <c r="R5" s="108">
        <v>2472.423</v>
      </c>
      <c r="S5" s="108">
        <v>6308.662</v>
      </c>
      <c r="T5" s="108">
        <v>22202.056485</v>
      </c>
      <c r="U5" s="108">
        <v>2530.445688</v>
      </c>
      <c r="V5" s="108">
        <v>2314.680494</v>
      </c>
      <c r="W5" s="108">
        <v>2203.00518</v>
      </c>
      <c r="X5" s="136">
        <v>7048.131362</v>
      </c>
      <c r="Y5" s="109">
        <v>1832.155324</v>
      </c>
      <c r="Z5" s="108">
        <v>1599.490956</v>
      </c>
      <c r="AA5" s="108">
        <v>1435.747926</v>
      </c>
      <c r="AB5" s="136">
        <v>4867.394206</v>
      </c>
      <c r="AC5" s="109">
        <v>11915.525568</v>
      </c>
      <c r="AD5" s="108">
        <v>1468.526577</v>
      </c>
      <c r="AE5" s="108">
        <v>1479.220944</v>
      </c>
      <c r="AF5" s="108">
        <v>1489.001666</v>
      </c>
      <c r="AG5" s="108">
        <v>4436.749186999999</v>
      </c>
      <c r="AH5" s="108">
        <v>16352.274755</v>
      </c>
      <c r="AI5" s="108">
        <v>1825.071108</v>
      </c>
      <c r="AJ5" s="108">
        <v>2100.419782</v>
      </c>
      <c r="AK5" s="108">
        <v>2538.539</v>
      </c>
      <c r="AL5" s="108">
        <v>6464.02989</v>
      </c>
      <c r="AM5" s="108">
        <v>22816.304645</v>
      </c>
      <c r="AN5" s="108">
        <v>2559.536705</v>
      </c>
      <c r="AO5" s="108">
        <v>2225.32</v>
      </c>
      <c r="AP5" s="108">
        <v>2220.085629</v>
      </c>
      <c r="AQ5" s="136">
        <v>7004.942334</v>
      </c>
      <c r="AR5" s="109">
        <v>1867.746</v>
      </c>
      <c r="AS5" s="108">
        <v>1630.684</v>
      </c>
      <c r="AT5" s="108">
        <v>1403.29</v>
      </c>
      <c r="AU5" s="136">
        <v>4901.72</v>
      </c>
      <c r="AV5" s="109">
        <v>11906.662334</v>
      </c>
      <c r="AW5" s="108">
        <v>1463.4039948</v>
      </c>
      <c r="AX5" s="108">
        <v>1486.286494675</v>
      </c>
      <c r="AY5" s="108">
        <v>1492.046</v>
      </c>
      <c r="AZ5" s="108">
        <v>4441.736489475</v>
      </c>
      <c r="BA5" s="108">
        <v>16348.398823475</v>
      </c>
      <c r="BB5" s="108">
        <v>1827.988</v>
      </c>
      <c r="BC5" s="108">
        <v>2035.416888</v>
      </c>
      <c r="BD5" s="108">
        <v>2419.751</v>
      </c>
      <c r="BE5" s="108">
        <v>6283.155888</v>
      </c>
      <c r="BF5" s="108">
        <v>22631.554711475</v>
      </c>
      <c r="BG5" s="108">
        <v>-184.7499335249995</v>
      </c>
      <c r="BH5" s="188">
        <v>-0.008097276767624395</v>
      </c>
      <c r="BI5" s="108">
        <v>2645.973224</v>
      </c>
      <c r="BJ5" s="108"/>
      <c r="BK5" s="108"/>
      <c r="BL5" s="136">
        <v>2645.973224</v>
      </c>
      <c r="BM5" s="109"/>
      <c r="BN5" s="108"/>
      <c r="BO5" s="108"/>
      <c r="BP5" s="136">
        <v>0</v>
      </c>
      <c r="BQ5" s="109">
        <v>2645.973224</v>
      </c>
      <c r="BR5" s="108"/>
      <c r="BS5" s="108"/>
      <c r="BT5" s="108"/>
      <c r="BU5" s="108">
        <v>0</v>
      </c>
      <c r="BV5" s="108">
        <v>2645.973224</v>
      </c>
      <c r="BW5" s="108"/>
      <c r="BX5" s="108"/>
      <c r="BY5" s="108"/>
      <c r="BZ5" s="108">
        <v>0</v>
      </c>
      <c r="CA5" s="108">
        <v>2645.973224</v>
      </c>
      <c r="CB5" s="108">
        <v>2358.281</v>
      </c>
      <c r="CC5" s="108">
        <v>2252.524019</v>
      </c>
      <c r="CD5" s="136">
        <v>7256.778243000001</v>
      </c>
      <c r="CE5" s="109">
        <v>1837.400203</v>
      </c>
      <c r="CF5" s="108">
        <v>1727.074467</v>
      </c>
      <c r="CG5" s="108">
        <v>1536.794143</v>
      </c>
      <c r="CH5" s="136">
        <v>5101.268813</v>
      </c>
      <c r="CI5" s="109">
        <v>12358.047056</v>
      </c>
      <c r="CJ5" s="108">
        <v>1588.445</v>
      </c>
      <c r="CK5" s="108">
        <v>1580.824579</v>
      </c>
      <c r="CL5" s="108">
        <v>1591.784776</v>
      </c>
      <c r="CM5" s="108">
        <v>4761.054354999999</v>
      </c>
      <c r="CN5" s="108">
        <v>17119.101411</v>
      </c>
      <c r="CO5" s="108">
        <v>1988.358163</v>
      </c>
      <c r="CP5" s="108">
        <v>2215.3488932</v>
      </c>
      <c r="CQ5" s="108">
        <v>2695.022505</v>
      </c>
      <c r="CR5" s="108">
        <f>SUM(CO5:CQ5)</f>
        <v>6898.7295612</v>
      </c>
      <c r="CS5" s="108">
        <f>CR5+CN5</f>
        <v>24017.8309722</v>
      </c>
      <c r="CT5" s="108">
        <f>CS5-BF5</f>
        <v>1386.276260724997</v>
      </c>
      <c r="CU5" s="884">
        <f>CT5/BF5</f>
        <v>0.06125413293069547</v>
      </c>
    </row>
    <row r="6" ht="17" customHeight="1">
      <c r="A6" t="s" s="141">
        <v>84</v>
      </c>
      <c r="B6" s="108">
        <v>953.3370280000001</v>
      </c>
      <c r="C6" s="108">
        <v>937.5382259999999</v>
      </c>
      <c r="D6" s="108">
        <v>892.308392</v>
      </c>
      <c r="E6" s="108">
        <v>2783.183646</v>
      </c>
      <c r="F6" s="108">
        <v>766.2328669999999</v>
      </c>
      <c r="G6" s="108">
        <v>702.4299970000001</v>
      </c>
      <c r="H6" s="108">
        <v>583.6253300000001</v>
      </c>
      <c r="I6" s="108">
        <v>2052.288194</v>
      </c>
      <c r="J6" s="108">
        <v>4835.47184</v>
      </c>
      <c r="K6" s="108">
        <v>558.134195</v>
      </c>
      <c r="L6" s="108">
        <v>566.722187</v>
      </c>
      <c r="M6" s="108">
        <v>688.9712559999999</v>
      </c>
      <c r="N6" s="108">
        <v>1813.827227</v>
      </c>
      <c r="O6" s="108">
        <v>6649.299067</v>
      </c>
      <c r="P6" s="108">
        <v>756.631876</v>
      </c>
      <c r="Q6" s="108">
        <v>939.0204889999999</v>
      </c>
      <c r="R6" s="108">
        <v>1057.602477</v>
      </c>
      <c r="S6" s="108">
        <v>2753.255</v>
      </c>
      <c r="T6" s="108">
        <v>9402.554067000001</v>
      </c>
      <c r="U6" s="108">
        <v>968.47092</v>
      </c>
      <c r="V6" s="108">
        <v>958.4586679999999</v>
      </c>
      <c r="W6" s="108">
        <v>726.2631280000001</v>
      </c>
      <c r="X6" s="108">
        <v>2653.192716</v>
      </c>
      <c r="Y6" s="108">
        <v>792.556369</v>
      </c>
      <c r="Z6" s="108">
        <v>705.880339</v>
      </c>
      <c r="AA6" s="108">
        <v>586.035404</v>
      </c>
      <c r="AB6" s="108">
        <v>2084.472112</v>
      </c>
      <c r="AC6" s="108">
        <v>4737.664827999999</v>
      </c>
      <c r="AD6" s="108">
        <v>542.6372680000001</v>
      </c>
      <c r="AE6" s="108">
        <v>589.620769</v>
      </c>
      <c r="AF6" s="108">
        <v>679.5088939999999</v>
      </c>
      <c r="AG6" s="108">
        <v>1811.766931</v>
      </c>
      <c r="AH6" s="108">
        <v>6549.431758999999</v>
      </c>
      <c r="AI6" s="108">
        <v>759.486933</v>
      </c>
      <c r="AJ6" s="108">
        <v>916.288542</v>
      </c>
      <c r="AK6" s="108">
        <v>1040.890323</v>
      </c>
      <c r="AL6" s="108">
        <v>2728.608133</v>
      </c>
      <c r="AM6" s="108">
        <v>9278.039891999999</v>
      </c>
      <c r="AN6" s="108">
        <v>1111.756336</v>
      </c>
      <c r="AO6" s="108">
        <v>969.7227320000001</v>
      </c>
      <c r="AP6" s="108">
        <v>979.9126</v>
      </c>
      <c r="AQ6" s="108">
        <v>3061.391668</v>
      </c>
      <c r="AR6" s="108">
        <v>789.014165</v>
      </c>
      <c r="AS6" s="108">
        <v>690.475145</v>
      </c>
      <c r="AT6" s="108">
        <v>600.8233680000001</v>
      </c>
      <c r="AU6" s="108">
        <v>2080.312678</v>
      </c>
      <c r="AV6" s="108">
        <v>5141.704346</v>
      </c>
      <c r="AW6" s="108">
        <v>578.2660540000001</v>
      </c>
      <c r="AX6" s="108">
        <v>587.578753</v>
      </c>
      <c r="AY6" s="108">
        <v>702.310524</v>
      </c>
      <c r="AZ6" s="108">
        <v>1868.155331</v>
      </c>
      <c r="BA6" s="108">
        <v>7009.859677</v>
      </c>
      <c r="BB6" s="108">
        <v>852.639375</v>
      </c>
      <c r="BC6" s="108">
        <v>912.6704560000001</v>
      </c>
      <c r="BD6" s="108">
        <v>995.954897</v>
      </c>
      <c r="BE6" s="108">
        <v>2761.264728</v>
      </c>
      <c r="BF6" s="108">
        <v>9771.124405</v>
      </c>
      <c r="BG6" s="108">
        <v>493.0845130000016</v>
      </c>
      <c r="BH6" s="188">
        <v>0.05314533228351004</v>
      </c>
      <c r="BI6" s="108">
        <v>884.788995</v>
      </c>
      <c r="BJ6" s="108">
        <v>0</v>
      </c>
      <c r="BK6" s="108">
        <v>0</v>
      </c>
      <c r="BL6" s="108">
        <v>884.788995</v>
      </c>
      <c r="BM6" s="108">
        <v>0</v>
      </c>
      <c r="BN6" s="108">
        <v>0</v>
      </c>
      <c r="BO6" s="108">
        <v>0</v>
      </c>
      <c r="BP6" s="108">
        <v>0</v>
      </c>
      <c r="BQ6" s="108">
        <v>884.788995</v>
      </c>
      <c r="BR6" s="108">
        <v>0</v>
      </c>
      <c r="BS6" s="108">
        <v>0</v>
      </c>
      <c r="BT6" s="108">
        <v>0</v>
      </c>
      <c r="BU6" s="108">
        <v>0</v>
      </c>
      <c r="BV6" s="108">
        <v>884.788995</v>
      </c>
      <c r="BW6" s="108">
        <v>0</v>
      </c>
      <c r="BX6" s="108">
        <v>0</v>
      </c>
      <c r="BY6" s="108">
        <v>0</v>
      </c>
      <c r="BZ6" s="108">
        <v>0</v>
      </c>
      <c r="CA6" s="108">
        <v>884.788995</v>
      </c>
      <c r="CB6" s="108">
        <v>937.205283</v>
      </c>
      <c r="CC6" s="108">
        <v>903.2161530000002</v>
      </c>
      <c r="CD6" s="108">
        <v>2725.210431</v>
      </c>
      <c r="CE6" s="108">
        <v>770.0932990000001</v>
      </c>
      <c r="CF6" s="108">
        <v>697.94048</v>
      </c>
      <c r="CG6" s="108">
        <v>595.2692490000001</v>
      </c>
      <c r="CH6" s="108">
        <v>2063.303028</v>
      </c>
      <c r="CI6" s="108">
        <v>4788.513459000001</v>
      </c>
      <c r="CJ6" s="108">
        <v>595.3279000000001</v>
      </c>
      <c r="CK6" s="108">
        <v>495.373302</v>
      </c>
      <c r="CL6" s="108">
        <v>719.7789379999999</v>
      </c>
      <c r="CM6" s="108">
        <v>1810.48014</v>
      </c>
      <c r="CN6" s="108">
        <v>6598.993599000001</v>
      </c>
      <c r="CO6" s="108">
        <v>647.610635</v>
      </c>
      <c r="CP6" s="108">
        <v>999.443262</v>
      </c>
      <c r="CQ6" s="108">
        <f>CQ7+CQ10+CQ12+CQ14+CQ17+CQ20</f>
        <v>789.3342269999999</v>
      </c>
      <c r="CR6" s="108">
        <f>SUM(CO6:CQ6)</f>
        <v>2436.388124</v>
      </c>
      <c r="CS6" s="108">
        <f>CR6+CN6</f>
        <v>9035.381723000002</v>
      </c>
      <c r="CT6" s="108">
        <f>CS6-BF6</f>
        <v>-735.7426819999982</v>
      </c>
      <c r="CU6" s="884">
        <f>CT6/BF6</f>
        <v>-0.07529764758941253</v>
      </c>
    </row>
    <row r="7" ht="17" customHeight="1">
      <c r="A7" t="s" s="61">
        <v>85</v>
      </c>
      <c r="B7" s="63">
        <v>136.559325</v>
      </c>
      <c r="C7" s="63">
        <v>126.167515</v>
      </c>
      <c r="D7" s="63">
        <v>126.62295</v>
      </c>
      <c r="E7" s="64">
        <v>389.34979</v>
      </c>
      <c r="F7" s="65">
        <v>117.155464</v>
      </c>
      <c r="G7" s="63">
        <v>110.206798</v>
      </c>
      <c r="H7" s="63">
        <v>102.634289</v>
      </c>
      <c r="I7" s="64">
        <v>329.996551</v>
      </c>
      <c r="J7" s="149">
        <v>719.3463409999999</v>
      </c>
      <c r="K7" s="149">
        <v>97.989226</v>
      </c>
      <c r="L7" s="149">
        <v>91.936487</v>
      </c>
      <c r="M7" s="149">
        <v>100.136504</v>
      </c>
      <c r="N7" s="149">
        <v>290.061806</v>
      </c>
      <c r="O7" s="149">
        <v>1009.408147</v>
      </c>
      <c r="P7" s="149">
        <v>114.221864</v>
      </c>
      <c r="Q7" s="149">
        <v>125.297803</v>
      </c>
      <c r="R7" s="149">
        <v>142.774477</v>
      </c>
      <c r="S7" s="149">
        <v>382.294</v>
      </c>
      <c r="T7" s="65">
        <v>1391.702147</v>
      </c>
      <c r="U7" s="63">
        <v>139.860596</v>
      </c>
      <c r="V7" s="63">
        <v>131.161517</v>
      </c>
      <c r="W7" s="63">
        <v>131.112375</v>
      </c>
      <c r="X7" s="64">
        <v>402.134488</v>
      </c>
      <c r="Y7" s="65">
        <v>115.744388</v>
      </c>
      <c r="Z7" s="63">
        <v>107.163152</v>
      </c>
      <c r="AA7" s="63">
        <v>96.84698400000001</v>
      </c>
      <c r="AB7" s="64">
        <v>319.754524</v>
      </c>
      <c r="AC7" s="149">
        <v>721.889012</v>
      </c>
      <c r="AD7" s="149">
        <v>94.228234</v>
      </c>
      <c r="AE7" s="149">
        <v>97.664969</v>
      </c>
      <c r="AF7" s="149">
        <v>101.538305</v>
      </c>
      <c r="AG7" s="149">
        <v>293.431508</v>
      </c>
      <c r="AH7" s="149">
        <v>1015.32052</v>
      </c>
      <c r="AI7" s="149">
        <v>115.751243</v>
      </c>
      <c r="AJ7" s="149">
        <v>122.997567</v>
      </c>
      <c r="AK7" s="149">
        <v>137.860323</v>
      </c>
      <c r="AL7" s="149">
        <v>376.609133</v>
      </c>
      <c r="AM7" s="149">
        <v>1391.929653</v>
      </c>
      <c r="AN7" s="65">
        <v>137.422636</v>
      </c>
      <c r="AO7" s="63">
        <v>123.078</v>
      </c>
      <c r="AP7" s="63">
        <v>129.2936</v>
      </c>
      <c r="AQ7" s="64">
        <v>389.794236</v>
      </c>
      <c r="AR7" s="65">
        <v>118.555529</v>
      </c>
      <c r="AS7" s="63">
        <v>110.135</v>
      </c>
      <c r="AT7" s="63">
        <v>96.80657000000001</v>
      </c>
      <c r="AU7" s="64">
        <v>325.497099</v>
      </c>
      <c r="AV7" s="149">
        <v>715.291335</v>
      </c>
      <c r="AW7" s="149">
        <v>94.83219200000001</v>
      </c>
      <c r="AX7" s="149">
        <v>95.062</v>
      </c>
      <c r="AY7" s="149">
        <v>102.053</v>
      </c>
      <c r="AZ7" s="149">
        <v>291.947192</v>
      </c>
      <c r="BA7" s="149">
        <v>1007.238527</v>
      </c>
      <c r="BB7" s="149">
        <v>116.884385</v>
      </c>
      <c r="BC7" s="149">
        <v>122.813427</v>
      </c>
      <c r="BD7" s="149">
        <v>131.813193</v>
      </c>
      <c r="BE7" s="149">
        <v>371.511005</v>
      </c>
      <c r="BF7" s="149">
        <v>1378.749532</v>
      </c>
      <c r="BG7" s="74">
        <v>-13.1801210000001</v>
      </c>
      <c r="BH7" s="314">
        <v>-0.009468956259099159</v>
      </c>
      <c r="BI7" s="63">
        <v>137.934209</v>
      </c>
      <c r="BJ7" s="63">
        <v>0</v>
      </c>
      <c r="BK7" s="63">
        <v>0</v>
      </c>
      <c r="BL7" s="64">
        <v>137.934209</v>
      </c>
      <c r="BM7" s="65">
        <v>0</v>
      </c>
      <c r="BN7" s="63">
        <v>0</v>
      </c>
      <c r="BO7" s="63">
        <v>0</v>
      </c>
      <c r="BP7" s="64">
        <v>0</v>
      </c>
      <c r="BQ7" s="149">
        <v>137.934209</v>
      </c>
      <c r="BR7" s="65">
        <v>0</v>
      </c>
      <c r="BS7" s="63">
        <v>0</v>
      </c>
      <c r="BT7" s="63">
        <v>0</v>
      </c>
      <c r="BU7" s="64">
        <v>0</v>
      </c>
      <c r="BV7" s="149">
        <v>137.934209</v>
      </c>
      <c r="BW7" s="65">
        <v>0</v>
      </c>
      <c r="BX7" s="63">
        <v>0</v>
      </c>
      <c r="BY7" s="63">
        <v>0</v>
      </c>
      <c r="BZ7" s="64">
        <v>0</v>
      </c>
      <c r="CA7" s="149">
        <v>137.934209</v>
      </c>
      <c r="CB7" s="65">
        <v>122.786076</v>
      </c>
      <c r="CC7" s="63">
        <v>127.601625</v>
      </c>
      <c r="CD7" s="64">
        <v>388.32191</v>
      </c>
      <c r="CE7" s="65">
        <v>113.253558</v>
      </c>
      <c r="CF7" s="63">
        <v>108.396109</v>
      </c>
      <c r="CG7" s="63">
        <v>99.406701</v>
      </c>
      <c r="CH7" s="64">
        <v>321.056368</v>
      </c>
      <c r="CI7" s="149">
        <v>709.378278</v>
      </c>
      <c r="CJ7" s="65">
        <v>95.738</v>
      </c>
      <c r="CK7" s="63">
        <v>97.569968</v>
      </c>
      <c r="CL7" s="63">
        <v>101.380496</v>
      </c>
      <c r="CM7" s="64">
        <v>294.688464</v>
      </c>
      <c r="CN7" s="149">
        <v>1004.066742</v>
      </c>
      <c r="CO7" s="149">
        <v>114.259943</v>
      </c>
      <c r="CP7" s="149">
        <v>121.964206</v>
      </c>
      <c r="CQ7" s="65">
        <f>CQ8+CQ9</f>
        <v>138.143375</v>
      </c>
      <c r="CR7" s="64">
        <f>SUM(CO7:CQ7)</f>
        <v>374.367524</v>
      </c>
      <c r="CS7" s="149">
        <f>CR7+CN7</f>
        <v>1378.434266</v>
      </c>
      <c r="CT7" s="149">
        <f>CS7-BF7</f>
        <v>-0.3152660000000651</v>
      </c>
      <c r="CU7" s="193">
        <f>CT7/BF7</f>
        <v>-0.0002286608210432126</v>
      </c>
    </row>
    <row r="8" ht="17" customHeight="1">
      <c r="A8" t="s" s="71">
        <v>86</v>
      </c>
      <c r="B8" s="44">
        <v>124.991</v>
      </c>
      <c r="C8" s="44">
        <v>115.537</v>
      </c>
      <c r="D8" s="44">
        <v>116.534</v>
      </c>
      <c r="E8" s="73">
        <v>357.062</v>
      </c>
      <c r="F8" s="74">
        <v>107.799</v>
      </c>
      <c r="G8" s="44">
        <v>101.206</v>
      </c>
      <c r="H8" s="44">
        <v>93.855</v>
      </c>
      <c r="I8" s="73">
        <v>302.86</v>
      </c>
      <c r="J8" s="376">
        <v>659.922</v>
      </c>
      <c r="K8" s="44">
        <v>89.41800000000001</v>
      </c>
      <c r="L8" s="44">
        <v>83.762</v>
      </c>
      <c r="M8" s="44">
        <v>91.226</v>
      </c>
      <c r="N8" s="73">
        <v>264.406</v>
      </c>
      <c r="O8" s="74">
        <v>924.328</v>
      </c>
      <c r="P8" s="44">
        <v>104.416</v>
      </c>
      <c r="Q8" s="44">
        <v>114.464</v>
      </c>
      <c r="R8" s="44">
        <v>130.355</v>
      </c>
      <c r="S8" s="73">
        <v>349.235</v>
      </c>
      <c r="T8" s="885">
        <v>1273.563</v>
      </c>
      <c r="U8" s="44">
        <v>127.339</v>
      </c>
      <c r="V8" s="44">
        <v>119.44</v>
      </c>
      <c r="W8" s="44">
        <v>119.731</v>
      </c>
      <c r="X8" s="73">
        <v>366.51</v>
      </c>
      <c r="Y8" s="74">
        <v>106.047</v>
      </c>
      <c r="Z8" s="44">
        <v>98.16</v>
      </c>
      <c r="AA8" s="44">
        <v>87.77800000000001</v>
      </c>
      <c r="AB8" s="73">
        <v>291.985</v>
      </c>
      <c r="AC8" s="74">
        <v>658.495</v>
      </c>
      <c r="AD8" s="44">
        <v>85.88</v>
      </c>
      <c r="AE8" s="44">
        <v>89.102</v>
      </c>
      <c r="AF8" s="44">
        <v>92.363</v>
      </c>
      <c r="AG8" s="73">
        <v>267.345</v>
      </c>
      <c r="AH8" s="74">
        <v>925.84</v>
      </c>
      <c r="AI8" s="44">
        <v>106.148</v>
      </c>
      <c r="AJ8" s="44">
        <v>113.044</v>
      </c>
      <c r="AK8" s="44">
        <v>126.43</v>
      </c>
      <c r="AL8" s="73">
        <v>345.622</v>
      </c>
      <c r="AM8" s="74">
        <v>1271.462</v>
      </c>
      <c r="AN8" s="44">
        <v>125.617</v>
      </c>
      <c r="AO8" s="44">
        <v>112.378</v>
      </c>
      <c r="AP8" s="44">
        <v>118.242</v>
      </c>
      <c r="AQ8" s="73">
        <v>356.237</v>
      </c>
      <c r="AR8" s="74">
        <v>108.793</v>
      </c>
      <c r="AS8" s="44">
        <v>101.135</v>
      </c>
      <c r="AT8" s="44">
        <v>87.66800000000001</v>
      </c>
      <c r="AU8" s="73">
        <v>297.596</v>
      </c>
      <c r="AV8" s="74">
        <v>653.8330000000001</v>
      </c>
      <c r="AW8" s="44">
        <v>85.65600000000001</v>
      </c>
      <c r="AX8" s="44">
        <v>86.562</v>
      </c>
      <c r="AY8" s="44">
        <v>93.453</v>
      </c>
      <c r="AZ8" s="73">
        <v>265.671</v>
      </c>
      <c r="BA8" s="74">
        <v>919.5040000000001</v>
      </c>
      <c r="BB8" s="44">
        <v>106.885</v>
      </c>
      <c r="BC8" s="44">
        <v>112.424</v>
      </c>
      <c r="BD8" s="44">
        <v>122.638</v>
      </c>
      <c r="BE8" s="73">
        <v>341.947</v>
      </c>
      <c r="BF8" s="74">
        <v>1261.451</v>
      </c>
      <c r="BG8" s="44">
        <v>-10.01099999999997</v>
      </c>
      <c r="BH8" s="314">
        <v>-0.007873613210618968</v>
      </c>
      <c r="BI8" s="44">
        <v>126.167</v>
      </c>
      <c r="BJ8" s="44"/>
      <c r="BK8" s="44"/>
      <c r="BL8" s="73">
        <v>126.167</v>
      </c>
      <c r="BM8" s="74"/>
      <c r="BN8" s="44"/>
      <c r="BO8" s="44"/>
      <c r="BP8" s="73">
        <v>0</v>
      </c>
      <c r="BQ8" s="74">
        <v>126.167</v>
      </c>
      <c r="BR8" s="44"/>
      <c r="BS8" s="44"/>
      <c r="BT8" s="44"/>
      <c r="BU8" s="73">
        <v>0</v>
      </c>
      <c r="BV8" s="74">
        <v>126.167</v>
      </c>
      <c r="BW8" s="44"/>
      <c r="BX8" s="44"/>
      <c r="BY8" s="44"/>
      <c r="BZ8" s="73">
        <v>0</v>
      </c>
      <c r="CA8" s="74">
        <v>126.167</v>
      </c>
      <c r="CB8" s="44">
        <v>112.755</v>
      </c>
      <c r="CC8" s="44">
        <v>116.852</v>
      </c>
      <c r="CD8" s="73">
        <v>355.774</v>
      </c>
      <c r="CE8" s="74">
        <v>103.78</v>
      </c>
      <c r="CF8" s="44">
        <v>99.31399999999999</v>
      </c>
      <c r="CG8" s="44">
        <v>89.88200000000001</v>
      </c>
      <c r="CH8" s="73">
        <v>292.976</v>
      </c>
      <c r="CI8" s="74">
        <v>648.75</v>
      </c>
      <c r="CJ8" s="44">
        <v>86.83799999999999</v>
      </c>
      <c r="CK8" s="44">
        <v>88.3</v>
      </c>
      <c r="CL8" s="44">
        <v>92.35700000000001</v>
      </c>
      <c r="CM8" s="73">
        <v>267.495</v>
      </c>
      <c r="CN8" s="74">
        <v>916.245</v>
      </c>
      <c r="CO8" s="44">
        <v>104.534</v>
      </c>
      <c r="CP8" s="44">
        <v>111.735</v>
      </c>
      <c r="CQ8" s="44">
        <v>126.155</v>
      </c>
      <c r="CR8" s="73">
        <f>SUM(CO8:CQ8)</f>
        <v>342.424</v>
      </c>
      <c r="CS8" s="74">
        <f>CR8+CN8</f>
        <v>1258.669</v>
      </c>
      <c r="CT8" s="44">
        <f>CS8-BF8</f>
        <v>-2.782000000000153</v>
      </c>
      <c r="CU8" s="154">
        <f>CT8/BF8</f>
        <v>-0.002205396800985653</v>
      </c>
    </row>
    <row r="9" ht="17" customHeight="1">
      <c r="A9" t="s" s="71">
        <v>90</v>
      </c>
      <c r="B9" s="106">
        <v>11.568325</v>
      </c>
      <c r="C9" s="106">
        <v>10.630515</v>
      </c>
      <c r="D9" s="106">
        <v>10.08895</v>
      </c>
      <c r="E9" s="162">
        <v>32.28779</v>
      </c>
      <c r="F9" s="161">
        <v>9.356464000000001</v>
      </c>
      <c r="G9" s="106">
        <v>9.000798</v>
      </c>
      <c r="H9" s="106">
        <v>8.779289</v>
      </c>
      <c r="I9" s="162">
        <v>27.136551</v>
      </c>
      <c r="J9" s="161">
        <v>59.424341</v>
      </c>
      <c r="K9" s="106">
        <v>8.571225999999999</v>
      </c>
      <c r="L9" s="106">
        <v>8.174486999999999</v>
      </c>
      <c r="M9" s="106">
        <v>8.910504</v>
      </c>
      <c r="N9" s="106">
        <v>25.655806</v>
      </c>
      <c r="O9" s="106">
        <v>85.080147</v>
      </c>
      <c r="P9" s="106">
        <v>9.805864</v>
      </c>
      <c r="Q9" s="106">
        <v>10.833803</v>
      </c>
      <c r="R9" s="106">
        <v>12.419477</v>
      </c>
      <c r="S9" s="106">
        <v>33.059</v>
      </c>
      <c r="T9" s="91">
        <v>118.139</v>
      </c>
      <c r="U9" s="106">
        <v>12.521596</v>
      </c>
      <c r="V9" s="106">
        <v>11.721517</v>
      </c>
      <c r="W9" s="106">
        <v>11.381375</v>
      </c>
      <c r="X9" s="162">
        <v>35.624488</v>
      </c>
      <c r="Y9" s="161">
        <v>9.697388</v>
      </c>
      <c r="Z9" s="106">
        <v>9.003152</v>
      </c>
      <c r="AA9" s="106">
        <v>9.068984</v>
      </c>
      <c r="AB9" s="162">
        <v>27.769524</v>
      </c>
      <c r="AC9" s="161">
        <v>63.394012</v>
      </c>
      <c r="AD9" s="106">
        <v>8.348234</v>
      </c>
      <c r="AE9" s="106">
        <v>8.562969000000001</v>
      </c>
      <c r="AF9" s="106">
        <v>9.175305</v>
      </c>
      <c r="AG9" s="106">
        <v>26.086508</v>
      </c>
      <c r="AH9" s="106">
        <v>89.48052</v>
      </c>
      <c r="AI9" s="106">
        <v>9.603243000000001</v>
      </c>
      <c r="AJ9" s="106">
        <v>9.953567</v>
      </c>
      <c r="AK9" s="106">
        <v>11.430323</v>
      </c>
      <c r="AL9" s="106">
        <v>30.987133</v>
      </c>
      <c r="AM9" s="106">
        <v>120.467653</v>
      </c>
      <c r="AN9" s="106">
        <v>11.805636</v>
      </c>
      <c r="AO9" s="106">
        <v>10.7</v>
      </c>
      <c r="AP9" s="106">
        <v>11.0516</v>
      </c>
      <c r="AQ9" s="162">
        <v>33.557236</v>
      </c>
      <c r="AR9" s="161">
        <v>9.762528999999999</v>
      </c>
      <c r="AS9" s="106">
        <v>9</v>
      </c>
      <c r="AT9" s="106">
        <v>9.13857</v>
      </c>
      <c r="AU9" s="162">
        <v>27.901099</v>
      </c>
      <c r="AV9" s="161">
        <v>61.45833500000001</v>
      </c>
      <c r="AW9" s="106">
        <v>9.176192</v>
      </c>
      <c r="AX9" s="106">
        <v>8.5</v>
      </c>
      <c r="AY9" s="106">
        <v>8.6</v>
      </c>
      <c r="AZ9" s="106">
        <v>26.276192</v>
      </c>
      <c r="BA9" s="106">
        <v>87.73452700000001</v>
      </c>
      <c r="BB9" s="106">
        <v>9.999385</v>
      </c>
      <c r="BC9" s="106">
        <v>10.389427</v>
      </c>
      <c r="BD9" s="106">
        <v>9.175193</v>
      </c>
      <c r="BE9" s="106">
        <v>29.564005</v>
      </c>
      <c r="BF9" s="106">
        <v>117.298532</v>
      </c>
      <c r="BG9" s="44">
        <v>-3.169120999999976</v>
      </c>
      <c r="BH9" s="314">
        <v>-0.02630682113479854</v>
      </c>
      <c r="BI9" s="106">
        <v>11.767209</v>
      </c>
      <c r="BJ9" s="106"/>
      <c r="BK9" s="106"/>
      <c r="BL9" s="162">
        <v>11.767209</v>
      </c>
      <c r="BM9" s="161"/>
      <c r="BN9" s="106"/>
      <c r="BO9" s="106"/>
      <c r="BP9" s="162">
        <v>0</v>
      </c>
      <c r="BQ9" s="161">
        <v>11.767209</v>
      </c>
      <c r="BR9" s="106"/>
      <c r="BS9" s="106"/>
      <c r="BT9" s="106"/>
      <c r="BU9" s="106">
        <v>0</v>
      </c>
      <c r="BV9" s="106">
        <v>11.767209</v>
      </c>
      <c r="BW9" s="106"/>
      <c r="BX9" s="106"/>
      <c r="BY9" s="106"/>
      <c r="BZ9" s="106">
        <v>0</v>
      </c>
      <c r="CA9" s="106">
        <v>11.767209</v>
      </c>
      <c r="CB9" s="106">
        <v>10.031076</v>
      </c>
      <c r="CC9" s="106">
        <v>10.749625</v>
      </c>
      <c r="CD9" s="162">
        <v>32.54791</v>
      </c>
      <c r="CE9" s="161">
        <v>9.473558000000001</v>
      </c>
      <c r="CF9" s="106">
        <v>9.082108999999999</v>
      </c>
      <c r="CG9" s="106">
        <v>9.524701</v>
      </c>
      <c r="CH9" s="162">
        <v>28.080368</v>
      </c>
      <c r="CI9" s="161">
        <v>60.628278</v>
      </c>
      <c r="CJ9" s="106">
        <v>8.9</v>
      </c>
      <c r="CK9" s="106">
        <v>9.269968</v>
      </c>
      <c r="CL9" s="106">
        <v>9.023496</v>
      </c>
      <c r="CM9" s="106">
        <v>27.193464</v>
      </c>
      <c r="CN9" s="106">
        <v>87.821742</v>
      </c>
      <c r="CO9" s="106">
        <v>9.725943000000001</v>
      </c>
      <c r="CP9" s="106">
        <v>10.229206</v>
      </c>
      <c r="CQ9" s="106">
        <v>11.988375</v>
      </c>
      <c r="CR9" s="106">
        <f>SUM(CO9:CQ9)</f>
        <v>31.943524</v>
      </c>
      <c r="CS9" s="106">
        <f>CR9+CN9</f>
        <v>119.765266</v>
      </c>
      <c r="CT9" s="106">
        <f>CS9-BF9</f>
        <v>2.466733999999974</v>
      </c>
      <c r="CU9" s="886">
        <f>CT9/BF9</f>
        <v>0.02102953854529035</v>
      </c>
    </row>
    <row r="10" ht="17" customHeight="1">
      <c r="A10" t="s" s="61">
        <v>91</v>
      </c>
      <c r="B10" s="63">
        <v>106.319</v>
      </c>
      <c r="C10" s="63">
        <v>170.51</v>
      </c>
      <c r="D10" s="63">
        <v>165.576</v>
      </c>
      <c r="E10" s="64">
        <v>442.405</v>
      </c>
      <c r="F10" s="65">
        <v>152.556</v>
      </c>
      <c r="G10" s="63">
        <v>155.516</v>
      </c>
      <c r="H10" s="63">
        <v>134.504</v>
      </c>
      <c r="I10" s="64">
        <v>442.576</v>
      </c>
      <c r="J10" s="149">
        <v>884.981</v>
      </c>
      <c r="K10" s="149">
        <v>124.405</v>
      </c>
      <c r="L10" s="149">
        <v>126.4</v>
      </c>
      <c r="M10" s="887">
        <v>161.964</v>
      </c>
      <c r="N10" s="149">
        <v>412.769</v>
      </c>
      <c r="O10" s="149">
        <v>1297.75</v>
      </c>
      <c r="P10" s="149">
        <v>124.405</v>
      </c>
      <c r="Q10" s="149">
        <v>196.1</v>
      </c>
      <c r="R10" s="149">
        <v>207.8</v>
      </c>
      <c r="S10" s="149">
        <v>528.3050000000001</v>
      </c>
      <c r="T10" s="65">
        <v>1826.055</v>
      </c>
      <c r="U10" s="63">
        <v>118.898</v>
      </c>
      <c r="V10" s="63">
        <v>188.539</v>
      </c>
      <c r="W10" s="63">
        <v>190.507</v>
      </c>
      <c r="X10" s="64">
        <v>497.944</v>
      </c>
      <c r="Y10" s="65">
        <v>161.474</v>
      </c>
      <c r="Z10" s="63">
        <v>151.053</v>
      </c>
      <c r="AA10" s="63">
        <v>140.444</v>
      </c>
      <c r="AB10" s="64">
        <v>452.971</v>
      </c>
      <c r="AC10" s="149">
        <v>950.915</v>
      </c>
      <c r="AD10" s="149">
        <v>119.157</v>
      </c>
      <c r="AE10" s="149">
        <v>133.2</v>
      </c>
      <c r="AF10" s="887">
        <v>164.07</v>
      </c>
      <c r="AG10" s="149">
        <v>416.427</v>
      </c>
      <c r="AH10" s="149">
        <v>1367.342</v>
      </c>
      <c r="AI10" s="149">
        <v>124.405</v>
      </c>
      <c r="AJ10" s="149">
        <v>165.3</v>
      </c>
      <c r="AK10" s="149">
        <v>189.1</v>
      </c>
      <c r="AL10" s="149">
        <v>478.8050000000001</v>
      </c>
      <c r="AM10" s="149">
        <v>1846.147</v>
      </c>
      <c r="AN10" s="65">
        <v>203.702</v>
      </c>
      <c r="AO10" s="63">
        <v>177.32</v>
      </c>
      <c r="AP10" s="63">
        <v>198.5</v>
      </c>
      <c r="AQ10" s="64">
        <v>579.5219999999999</v>
      </c>
      <c r="AR10" s="65">
        <v>157.256</v>
      </c>
      <c r="AS10" s="63">
        <v>158.8</v>
      </c>
      <c r="AT10" s="63">
        <v>139.8</v>
      </c>
      <c r="AU10" s="64">
        <v>455.8560000000001</v>
      </c>
      <c r="AV10" s="149">
        <v>1035.378</v>
      </c>
      <c r="AW10" s="149">
        <v>127.7</v>
      </c>
      <c r="AX10" s="149">
        <v>138.971</v>
      </c>
      <c r="AY10" s="887">
        <v>165.3</v>
      </c>
      <c r="AZ10" s="149">
        <v>431.971</v>
      </c>
      <c r="BA10" s="149">
        <v>1467.349</v>
      </c>
      <c r="BB10" s="149">
        <v>189.6</v>
      </c>
      <c r="BC10" s="149">
        <v>176.354</v>
      </c>
      <c r="BD10" s="149">
        <v>177.4</v>
      </c>
      <c r="BE10" s="149">
        <v>543.354</v>
      </c>
      <c r="BF10" s="149">
        <v>2010.703</v>
      </c>
      <c r="BG10" s="74">
        <v>164.556</v>
      </c>
      <c r="BH10" s="314">
        <v>0.08913483054166327</v>
      </c>
      <c r="BI10" s="63">
        <v>179.741</v>
      </c>
      <c r="BJ10" s="63">
        <v>0</v>
      </c>
      <c r="BK10" s="63">
        <v>0</v>
      </c>
      <c r="BL10" s="64">
        <v>179.741</v>
      </c>
      <c r="BM10" s="65">
        <v>0</v>
      </c>
      <c r="BN10" s="63">
        <v>0</v>
      </c>
      <c r="BO10" s="63">
        <v>0</v>
      </c>
      <c r="BP10" s="64">
        <v>0</v>
      </c>
      <c r="BQ10" s="149">
        <v>179.741</v>
      </c>
      <c r="BR10" s="65">
        <v>0</v>
      </c>
      <c r="BS10" s="63">
        <v>0</v>
      </c>
      <c r="BT10" s="63">
        <v>0</v>
      </c>
      <c r="BU10" s="64">
        <v>0</v>
      </c>
      <c r="BV10" s="149">
        <v>179.741</v>
      </c>
      <c r="BW10" s="65">
        <v>0</v>
      </c>
      <c r="BX10" s="63">
        <v>0</v>
      </c>
      <c r="BY10" s="63">
        <v>0</v>
      </c>
      <c r="BZ10" s="64">
        <v>0</v>
      </c>
      <c r="CA10" s="149">
        <v>179.741</v>
      </c>
      <c r="CB10" s="65">
        <v>167.5</v>
      </c>
      <c r="CC10" s="63">
        <v>177.004</v>
      </c>
      <c r="CD10" s="64">
        <v>524.245</v>
      </c>
      <c r="CE10" s="65">
        <v>160.431</v>
      </c>
      <c r="CF10" s="63">
        <v>154.836</v>
      </c>
      <c r="CG10" s="63">
        <v>137.175</v>
      </c>
      <c r="CH10" s="64">
        <v>452.442</v>
      </c>
      <c r="CI10" s="149">
        <v>976.687</v>
      </c>
      <c r="CJ10" s="65">
        <v>135.6</v>
      </c>
      <c r="CK10" s="63">
        <v>125.995</v>
      </c>
      <c r="CL10" s="63">
        <v>140.877</v>
      </c>
      <c r="CM10" s="64">
        <v>402.472</v>
      </c>
      <c r="CN10" s="149">
        <v>1379.159</v>
      </c>
      <c r="CO10" s="149">
        <v>159.827</v>
      </c>
      <c r="CP10" s="149">
        <v>177.402</v>
      </c>
      <c r="CQ10" s="65">
        <f>CQ11</f>
        <v>189.51</v>
      </c>
      <c r="CR10" s="64">
        <f>SUM(CO10:CQ10)</f>
        <v>526.739</v>
      </c>
      <c r="CS10" s="149">
        <f>CR10+CN10</f>
        <v>1905.898</v>
      </c>
      <c r="CT10" s="149">
        <f>CS10-BF10</f>
        <v>-104.8049999999998</v>
      </c>
      <c r="CU10" s="193">
        <f>CT10/BF10</f>
        <v>-0.05212356076456833</v>
      </c>
    </row>
    <row r="11" ht="17" customHeight="1">
      <c r="A11" t="s" s="71">
        <v>92</v>
      </c>
      <c r="B11" s="44">
        <v>106.319</v>
      </c>
      <c r="C11" s="44">
        <v>170.51</v>
      </c>
      <c r="D11" s="44">
        <v>165.576</v>
      </c>
      <c r="E11" s="73">
        <v>442.405</v>
      </c>
      <c r="F11" s="74">
        <v>152.556</v>
      </c>
      <c r="G11" s="44">
        <v>155.516</v>
      </c>
      <c r="H11" s="44">
        <v>134.504</v>
      </c>
      <c r="I11" s="73">
        <v>442.576</v>
      </c>
      <c r="J11" s="74">
        <v>884.981</v>
      </c>
      <c r="K11" s="44">
        <v>124.405</v>
      </c>
      <c r="L11" s="888">
        <v>126.4</v>
      </c>
      <c r="M11" s="889">
        <v>161.964</v>
      </c>
      <c r="N11" s="890">
        <v>412.769</v>
      </c>
      <c r="O11" s="80">
        <v>1297.75</v>
      </c>
      <c r="P11" s="44">
        <v>124.405</v>
      </c>
      <c r="Q11" s="44">
        <v>196.1</v>
      </c>
      <c r="R11" s="44">
        <v>207.8</v>
      </c>
      <c r="S11" s="44">
        <v>528.3050000000001</v>
      </c>
      <c r="T11" s="63">
        <v>1826.055</v>
      </c>
      <c r="U11" s="44">
        <v>118.898</v>
      </c>
      <c r="V11" s="44">
        <v>188.539</v>
      </c>
      <c r="W11" s="44">
        <v>190.507</v>
      </c>
      <c r="X11" s="73">
        <v>497.944</v>
      </c>
      <c r="Y11" s="74">
        <v>161.474</v>
      </c>
      <c r="Z11" s="44">
        <v>151.053</v>
      </c>
      <c r="AA11" s="44">
        <v>140.444</v>
      </c>
      <c r="AB11" s="73">
        <v>452.971</v>
      </c>
      <c r="AC11" s="74">
        <v>950.915</v>
      </c>
      <c r="AD11" s="352">
        <v>119.157</v>
      </c>
      <c r="AE11" s="891">
        <v>133.2</v>
      </c>
      <c r="AF11" s="892">
        <v>164.07</v>
      </c>
      <c r="AG11" s="890">
        <v>416.427</v>
      </c>
      <c r="AH11" s="80">
        <v>1367.342</v>
      </c>
      <c r="AI11" s="44">
        <v>124.405</v>
      </c>
      <c r="AJ11" s="44">
        <v>165.3</v>
      </c>
      <c r="AK11" s="44">
        <v>189.1</v>
      </c>
      <c r="AL11" s="44">
        <v>478.8050000000001</v>
      </c>
      <c r="AM11" s="44">
        <v>1846.147</v>
      </c>
      <c r="AN11" s="44">
        <v>203.702</v>
      </c>
      <c r="AO11" s="44">
        <v>177.32</v>
      </c>
      <c r="AP11" s="44">
        <v>198.5</v>
      </c>
      <c r="AQ11" s="73">
        <v>579.5219999999999</v>
      </c>
      <c r="AR11" s="74">
        <v>157.256</v>
      </c>
      <c r="AS11" s="44">
        <v>158.8</v>
      </c>
      <c r="AT11" s="44">
        <v>139.8</v>
      </c>
      <c r="AU11" s="73">
        <v>455.8560000000001</v>
      </c>
      <c r="AV11" s="74">
        <v>1035.378</v>
      </c>
      <c r="AW11" s="44">
        <v>127.7</v>
      </c>
      <c r="AX11" s="888">
        <v>138.971</v>
      </c>
      <c r="AY11" s="892">
        <v>165.3</v>
      </c>
      <c r="AZ11" s="890">
        <v>431.971</v>
      </c>
      <c r="BA11" s="80">
        <v>1467.349</v>
      </c>
      <c r="BB11" s="44">
        <v>189.6</v>
      </c>
      <c r="BC11" s="44">
        <v>176.354</v>
      </c>
      <c r="BD11" s="44">
        <v>177.4</v>
      </c>
      <c r="BE11" s="44">
        <v>543.354</v>
      </c>
      <c r="BF11" s="44">
        <v>2010.703</v>
      </c>
      <c r="BG11" s="44">
        <v>164.556</v>
      </c>
      <c r="BH11" s="314">
        <v>0.08913483054166327</v>
      </c>
      <c r="BI11" s="44">
        <v>179.741</v>
      </c>
      <c r="BJ11" s="44"/>
      <c r="BK11" s="44"/>
      <c r="BL11" s="73">
        <v>179.741</v>
      </c>
      <c r="BM11" s="74"/>
      <c r="BN11" s="44"/>
      <c r="BO11" s="44"/>
      <c r="BP11" s="73">
        <v>0</v>
      </c>
      <c r="BQ11" s="74">
        <v>179.741</v>
      </c>
      <c r="BR11" s="44"/>
      <c r="BS11" s="44"/>
      <c r="BT11" s="44"/>
      <c r="BU11" s="80">
        <v>0</v>
      </c>
      <c r="BV11" s="80">
        <v>179.741</v>
      </c>
      <c r="BW11" s="44"/>
      <c r="BX11" s="44"/>
      <c r="BY11" s="44"/>
      <c r="BZ11" s="44">
        <v>0</v>
      </c>
      <c r="CA11" s="44">
        <v>179.741</v>
      </c>
      <c r="CB11" s="44">
        <v>167.5</v>
      </c>
      <c r="CC11" s="44">
        <v>177.004</v>
      </c>
      <c r="CD11" s="73">
        <v>524.245</v>
      </c>
      <c r="CE11" s="74">
        <v>160.431</v>
      </c>
      <c r="CF11" s="44">
        <v>154.836</v>
      </c>
      <c r="CG11" s="44">
        <v>137.175</v>
      </c>
      <c r="CH11" s="73">
        <v>452.442</v>
      </c>
      <c r="CI11" s="74">
        <v>976.687</v>
      </c>
      <c r="CJ11" s="44">
        <v>135.6</v>
      </c>
      <c r="CK11" s="44">
        <v>125.995</v>
      </c>
      <c r="CL11" s="44">
        <v>140.877</v>
      </c>
      <c r="CM11" s="80">
        <v>402.472</v>
      </c>
      <c r="CN11" s="80">
        <v>1379.159</v>
      </c>
      <c r="CO11" s="80">
        <v>159.827</v>
      </c>
      <c r="CP11" s="80">
        <v>177.402</v>
      </c>
      <c r="CQ11" s="44">
        <v>189.51</v>
      </c>
      <c r="CR11" s="44">
        <f>SUM(CO11:CQ11)</f>
        <v>526.739</v>
      </c>
      <c r="CS11" s="44">
        <f>CR11+CN11</f>
        <v>1905.898</v>
      </c>
      <c r="CT11" s="44">
        <f>CS11-BF11</f>
        <v>-104.8049999999998</v>
      </c>
      <c r="CU11" s="154">
        <f>CT11/BF11</f>
        <v>-0.05212356076456833</v>
      </c>
    </row>
    <row r="12" ht="17" customHeight="1">
      <c r="A12" t="s" s="61">
        <v>95</v>
      </c>
      <c r="B12" s="63">
        <v>30.928</v>
      </c>
      <c r="C12" s="63">
        <v>28.605</v>
      </c>
      <c r="D12" s="63">
        <v>28.255</v>
      </c>
      <c r="E12" s="64">
        <v>87.788</v>
      </c>
      <c r="F12" s="65">
        <v>25.717</v>
      </c>
      <c r="G12" s="63">
        <v>21.634</v>
      </c>
      <c r="H12" s="63">
        <v>16.884</v>
      </c>
      <c r="I12" s="64">
        <v>64.235</v>
      </c>
      <c r="J12" s="149">
        <v>152.023</v>
      </c>
      <c r="K12" s="149">
        <v>16.288</v>
      </c>
      <c r="L12" s="149">
        <v>19.261</v>
      </c>
      <c r="M12" s="893">
        <v>20.965</v>
      </c>
      <c r="N12" s="149">
        <v>56.514</v>
      </c>
      <c r="O12" s="149">
        <v>208.537</v>
      </c>
      <c r="P12" s="149">
        <v>16.288</v>
      </c>
      <c r="Q12" s="149">
        <v>27.549</v>
      </c>
      <c r="R12" s="149">
        <v>31.364</v>
      </c>
      <c r="S12" s="149">
        <v>75.20099999999999</v>
      </c>
      <c r="T12" s="65">
        <v>283.738</v>
      </c>
      <c r="U12" s="63">
        <v>30.925</v>
      </c>
      <c r="V12" s="63">
        <v>29.296</v>
      </c>
      <c r="W12" s="63">
        <v>29.648</v>
      </c>
      <c r="X12" s="64">
        <v>89.869</v>
      </c>
      <c r="Y12" s="65">
        <v>24.59</v>
      </c>
      <c r="Z12" s="63">
        <v>21.683</v>
      </c>
      <c r="AA12" s="63">
        <v>16.938</v>
      </c>
      <c r="AB12" s="64">
        <v>63.211</v>
      </c>
      <c r="AC12" s="149">
        <v>153.08</v>
      </c>
      <c r="AD12" s="149">
        <v>16.488</v>
      </c>
      <c r="AE12" s="149">
        <v>19.786</v>
      </c>
      <c r="AF12" s="893">
        <v>23.057</v>
      </c>
      <c r="AG12" s="76">
        <v>59.331</v>
      </c>
      <c r="AH12" s="80">
        <v>212.411</v>
      </c>
      <c r="AI12" s="64">
        <v>16.288</v>
      </c>
      <c r="AJ12" s="149">
        <v>28.244</v>
      </c>
      <c r="AK12" s="149">
        <v>33.782</v>
      </c>
      <c r="AL12" s="149">
        <v>78.31399999999999</v>
      </c>
      <c r="AM12" s="149">
        <v>290.725</v>
      </c>
      <c r="AN12" s="65">
        <v>33.753</v>
      </c>
      <c r="AO12" s="63">
        <v>32.048</v>
      </c>
      <c r="AP12" s="63">
        <v>33</v>
      </c>
      <c r="AQ12" s="64">
        <v>98.801</v>
      </c>
      <c r="AR12" s="65">
        <v>29.99</v>
      </c>
      <c r="AS12" s="63">
        <v>27.174</v>
      </c>
      <c r="AT12" s="63">
        <v>24.215</v>
      </c>
      <c r="AU12" s="64">
        <v>81.379</v>
      </c>
      <c r="AV12" s="149">
        <v>180.18</v>
      </c>
      <c r="AW12" s="149">
        <v>11.832</v>
      </c>
      <c r="AX12" s="149">
        <v>27.325</v>
      </c>
      <c r="AY12" s="893">
        <v>29.24</v>
      </c>
      <c r="AZ12" s="76">
        <v>68.39699999999999</v>
      </c>
      <c r="BA12" s="80">
        <v>248.577</v>
      </c>
      <c r="BB12" s="64">
        <v>32.406</v>
      </c>
      <c r="BC12" s="149">
        <v>35.401</v>
      </c>
      <c r="BD12" s="149">
        <v>36.409</v>
      </c>
      <c r="BE12" s="149">
        <v>104.216</v>
      </c>
      <c r="BF12" s="149">
        <v>352.793</v>
      </c>
      <c r="BG12" s="74">
        <v>62.06799999999998</v>
      </c>
      <c r="BH12" s="314">
        <v>0.2134938515779516</v>
      </c>
      <c r="BI12" s="63">
        <v>38.909</v>
      </c>
      <c r="BJ12" s="63">
        <v>0</v>
      </c>
      <c r="BK12" s="63">
        <v>0</v>
      </c>
      <c r="BL12" s="64">
        <v>38.909</v>
      </c>
      <c r="BM12" s="65">
        <v>0</v>
      </c>
      <c r="BN12" s="63">
        <v>0</v>
      </c>
      <c r="BO12" s="63">
        <v>0</v>
      </c>
      <c r="BP12" s="64">
        <v>0</v>
      </c>
      <c r="BQ12" s="149">
        <v>38.909</v>
      </c>
      <c r="BR12" s="65">
        <v>0</v>
      </c>
      <c r="BS12" s="63">
        <v>0</v>
      </c>
      <c r="BT12" s="63">
        <v>0</v>
      </c>
      <c r="BU12" s="80">
        <v>0</v>
      </c>
      <c r="BV12" s="80">
        <v>38.909</v>
      </c>
      <c r="BW12" s="63">
        <v>0</v>
      </c>
      <c r="BX12" s="63">
        <v>0</v>
      </c>
      <c r="BY12" s="63">
        <v>0</v>
      </c>
      <c r="BZ12" s="64">
        <v>0</v>
      </c>
      <c r="CA12" s="149">
        <v>38.909</v>
      </c>
      <c r="CB12" s="65">
        <v>31.98</v>
      </c>
      <c r="CC12" s="63">
        <v>36.478</v>
      </c>
      <c r="CD12" s="64">
        <v>107.367</v>
      </c>
      <c r="CE12" s="65">
        <v>32.012</v>
      </c>
      <c r="CF12" s="63">
        <v>28.345</v>
      </c>
      <c r="CG12" s="63">
        <v>23.27</v>
      </c>
      <c r="CH12" s="64">
        <v>83.627</v>
      </c>
      <c r="CI12" s="149">
        <v>190.994</v>
      </c>
      <c r="CJ12" s="65">
        <v>23.349</v>
      </c>
      <c r="CK12" s="63">
        <v>24.165</v>
      </c>
      <c r="CL12" s="63">
        <v>27.325</v>
      </c>
      <c r="CM12" s="80">
        <v>74.839</v>
      </c>
      <c r="CN12" s="80">
        <v>265.833</v>
      </c>
      <c r="CO12" s="80">
        <v>31.182</v>
      </c>
      <c r="CP12" s="80">
        <v>33.129</v>
      </c>
      <c r="CQ12" s="63">
        <f>CQ13</f>
        <v>37.578</v>
      </c>
      <c r="CR12" s="64">
        <f>SUM(CO12:CQ12)</f>
        <v>101.889</v>
      </c>
      <c r="CS12" s="149">
        <f>CR12+CN12</f>
        <v>367.722</v>
      </c>
      <c r="CT12" s="149">
        <f>CS12-BF12</f>
        <v>14.92899999999997</v>
      </c>
      <c r="CU12" s="193">
        <f>CT12/BF12</f>
        <v>0.04231659925225266</v>
      </c>
    </row>
    <row r="13" ht="17" customHeight="1">
      <c r="A13" t="s" s="894">
        <v>96</v>
      </c>
      <c r="B13" s="44">
        <v>30.928</v>
      </c>
      <c r="C13" s="44">
        <v>28.605</v>
      </c>
      <c r="D13" s="44">
        <v>28.255</v>
      </c>
      <c r="E13" s="73">
        <v>87.788</v>
      </c>
      <c r="F13" s="74">
        <v>25.717</v>
      </c>
      <c r="G13" s="44">
        <v>21.634</v>
      </c>
      <c r="H13" s="44">
        <v>16.884</v>
      </c>
      <c r="I13" s="73">
        <v>64.235</v>
      </c>
      <c r="J13" s="74">
        <v>152.023</v>
      </c>
      <c r="K13" s="44">
        <v>16.288</v>
      </c>
      <c r="L13" s="44">
        <v>19.261</v>
      </c>
      <c r="M13" s="44">
        <v>20.965</v>
      </c>
      <c r="N13" s="44">
        <v>56.514</v>
      </c>
      <c r="O13" s="44">
        <v>208.537</v>
      </c>
      <c r="P13" s="44">
        <v>16.288</v>
      </c>
      <c r="Q13" s="44">
        <v>27.549</v>
      </c>
      <c r="R13" s="44">
        <v>31.364</v>
      </c>
      <c r="S13" s="44">
        <v>75.20099999999999</v>
      </c>
      <c r="T13" s="63">
        <v>283.738</v>
      </c>
      <c r="U13" s="44">
        <v>30.925</v>
      </c>
      <c r="V13" s="44">
        <v>29.296</v>
      </c>
      <c r="W13" s="44">
        <v>29.648</v>
      </c>
      <c r="X13" s="73">
        <v>89.869</v>
      </c>
      <c r="Y13" s="74">
        <v>24.59</v>
      </c>
      <c r="Z13" s="44">
        <v>21.683</v>
      </c>
      <c r="AA13" s="44">
        <v>16.938</v>
      </c>
      <c r="AB13" s="73">
        <v>63.211</v>
      </c>
      <c r="AC13" s="74">
        <v>153.08</v>
      </c>
      <c r="AD13" s="44">
        <v>16.488</v>
      </c>
      <c r="AE13" s="44">
        <v>19.786</v>
      </c>
      <c r="AF13" s="44">
        <v>23.057</v>
      </c>
      <c r="AG13" s="44">
        <v>59.331</v>
      </c>
      <c r="AH13" s="44">
        <v>212.411</v>
      </c>
      <c r="AI13" s="44">
        <v>16.288</v>
      </c>
      <c r="AJ13" s="44">
        <v>28.244</v>
      </c>
      <c r="AK13" s="44">
        <v>33.782</v>
      </c>
      <c r="AL13" s="44">
        <v>78.31399999999999</v>
      </c>
      <c r="AM13" s="44">
        <v>290.725</v>
      </c>
      <c r="AN13" s="44">
        <v>33.753</v>
      </c>
      <c r="AO13" s="44">
        <v>32.048</v>
      </c>
      <c r="AP13" s="44">
        <v>33</v>
      </c>
      <c r="AQ13" s="73">
        <v>98.801</v>
      </c>
      <c r="AR13" s="74">
        <v>29.99</v>
      </c>
      <c r="AS13" s="44">
        <v>27.174</v>
      </c>
      <c r="AT13" s="44">
        <v>24.215</v>
      </c>
      <c r="AU13" s="73">
        <v>81.379</v>
      </c>
      <c r="AV13" s="74">
        <v>180.18</v>
      </c>
      <c r="AW13" s="44">
        <v>11.832</v>
      </c>
      <c r="AX13" s="44">
        <v>27.325</v>
      </c>
      <c r="AY13" s="44">
        <v>29.24</v>
      </c>
      <c r="AZ13" s="44">
        <v>68.39699999999999</v>
      </c>
      <c r="BA13" s="44">
        <v>248.577</v>
      </c>
      <c r="BB13" s="44">
        <v>32.406</v>
      </c>
      <c r="BC13" s="44">
        <v>35.401</v>
      </c>
      <c r="BD13" s="44">
        <v>36.409</v>
      </c>
      <c r="BE13" s="44">
        <v>104.216</v>
      </c>
      <c r="BF13" s="44">
        <v>352.793</v>
      </c>
      <c r="BG13" s="44">
        <v>62.06799999999998</v>
      </c>
      <c r="BH13" s="314">
        <v>0.2134938515779516</v>
      </c>
      <c r="BI13" s="44">
        <v>38.909</v>
      </c>
      <c r="BJ13" s="44"/>
      <c r="BK13" s="44"/>
      <c r="BL13" s="73">
        <v>38.909</v>
      </c>
      <c r="BM13" s="74"/>
      <c r="BN13" s="44"/>
      <c r="BO13" s="44"/>
      <c r="BP13" s="73">
        <v>0</v>
      </c>
      <c r="BQ13" s="74">
        <v>38.909</v>
      </c>
      <c r="BR13" s="44"/>
      <c r="BS13" s="44"/>
      <c r="BT13" s="44"/>
      <c r="BU13" s="44">
        <v>0</v>
      </c>
      <c r="BV13" s="44">
        <v>38.909</v>
      </c>
      <c r="BW13" s="44"/>
      <c r="BX13" s="44"/>
      <c r="BY13" s="44"/>
      <c r="BZ13" s="44">
        <v>0</v>
      </c>
      <c r="CA13" s="44">
        <v>38.909</v>
      </c>
      <c r="CB13" s="44">
        <v>31.98</v>
      </c>
      <c r="CC13" s="44">
        <v>36.478</v>
      </c>
      <c r="CD13" s="73">
        <v>107.367</v>
      </c>
      <c r="CE13" s="74">
        <v>32.012</v>
      </c>
      <c r="CF13" s="44">
        <v>28.345</v>
      </c>
      <c r="CG13" s="44">
        <v>23.27</v>
      </c>
      <c r="CH13" s="73">
        <v>83.627</v>
      </c>
      <c r="CI13" s="74">
        <v>190.994</v>
      </c>
      <c r="CJ13" s="44">
        <v>23.349</v>
      </c>
      <c r="CK13" s="44">
        <v>24.165</v>
      </c>
      <c r="CL13" s="44">
        <v>27.325</v>
      </c>
      <c r="CM13" s="44">
        <v>74.839</v>
      </c>
      <c r="CN13" s="44">
        <v>265.833</v>
      </c>
      <c r="CO13" s="44">
        <v>31.182</v>
      </c>
      <c r="CP13" s="44">
        <v>33.129</v>
      </c>
      <c r="CQ13" s="44">
        <v>37.578</v>
      </c>
      <c r="CR13" s="44">
        <f>SUM(CO13:CQ13)</f>
        <v>101.889</v>
      </c>
      <c r="CS13" s="44">
        <f>CR13+CN13</f>
        <v>367.722</v>
      </c>
      <c r="CT13" s="44">
        <f>CS13-BF13</f>
        <v>14.92899999999997</v>
      </c>
      <c r="CU13" s="154">
        <f>CT13/BF13</f>
        <v>0.04231659925225266</v>
      </c>
    </row>
    <row r="14" ht="17" customHeight="1">
      <c r="A14" t="s" s="61">
        <v>101</v>
      </c>
      <c r="B14" s="63">
        <v>190.028046</v>
      </c>
      <c r="C14" s="63">
        <v>168.300054</v>
      </c>
      <c r="D14" s="63">
        <v>174.438502</v>
      </c>
      <c r="E14" s="64">
        <v>532.766602</v>
      </c>
      <c r="F14" s="65">
        <v>155.040476</v>
      </c>
      <c r="G14" s="63">
        <v>149.076812</v>
      </c>
      <c r="H14" s="63">
        <v>134.343485</v>
      </c>
      <c r="I14" s="64">
        <v>438.460773</v>
      </c>
      <c r="J14" s="149">
        <v>971.2273749999999</v>
      </c>
      <c r="K14" s="149">
        <v>127.538969</v>
      </c>
      <c r="L14" s="149">
        <v>133.9487</v>
      </c>
      <c r="M14" s="149">
        <v>133.221752</v>
      </c>
      <c r="N14" s="149">
        <v>394.709421</v>
      </c>
      <c r="O14" s="149">
        <v>1365.936796</v>
      </c>
      <c r="P14" s="149">
        <v>154.547012</v>
      </c>
      <c r="Q14" s="149">
        <v>163.120686</v>
      </c>
      <c r="R14" s="149">
        <v>189.156</v>
      </c>
      <c r="S14" s="149">
        <v>506.824</v>
      </c>
      <c r="T14" s="65">
        <v>1872.760796</v>
      </c>
      <c r="U14" s="63">
        <v>192.169216</v>
      </c>
      <c r="V14" s="63">
        <v>185.448244</v>
      </c>
      <c r="W14" s="63">
        <v>181.382094</v>
      </c>
      <c r="X14" s="64">
        <v>558.999554</v>
      </c>
      <c r="Y14" s="65">
        <v>150.632266</v>
      </c>
      <c r="Z14" s="63">
        <v>143.97201</v>
      </c>
      <c r="AA14" s="63">
        <v>130.177964</v>
      </c>
      <c r="AB14" s="64">
        <v>424.78224</v>
      </c>
      <c r="AC14" s="149">
        <v>983.781794</v>
      </c>
      <c r="AD14" s="149">
        <v>129.443034</v>
      </c>
      <c r="AE14" s="149">
        <v>133.3718</v>
      </c>
      <c r="AF14" s="149">
        <v>130.405362</v>
      </c>
      <c r="AG14" s="149">
        <v>393.220196</v>
      </c>
      <c r="AH14" s="149">
        <v>1377.00199</v>
      </c>
      <c r="AI14" s="149">
        <v>154.46869</v>
      </c>
      <c r="AJ14" s="149">
        <v>164.240442</v>
      </c>
      <c r="AK14" s="149">
        <v>189.293</v>
      </c>
      <c r="AL14" s="149">
        <v>508.0020000000001</v>
      </c>
      <c r="AM14" s="149">
        <v>1885.00399</v>
      </c>
      <c r="AN14" s="65">
        <v>194.975216</v>
      </c>
      <c r="AO14" s="63">
        <v>177.336244</v>
      </c>
      <c r="AP14" s="63">
        <v>175.119</v>
      </c>
      <c r="AQ14" s="64">
        <v>547.43046</v>
      </c>
      <c r="AR14" s="65">
        <v>154.696318</v>
      </c>
      <c r="AS14" s="63">
        <v>146.149572</v>
      </c>
      <c r="AT14" s="63">
        <v>128.147</v>
      </c>
      <c r="AU14" s="64">
        <v>428.99289</v>
      </c>
      <c r="AV14" s="149">
        <v>976.42335</v>
      </c>
      <c r="AW14" s="149">
        <v>128.252591</v>
      </c>
      <c r="AX14" s="149">
        <v>133.336834</v>
      </c>
      <c r="AY14" s="149">
        <v>136.474524</v>
      </c>
      <c r="AZ14" s="149">
        <v>398.063949</v>
      </c>
      <c r="BA14" s="149">
        <v>1374.487299</v>
      </c>
      <c r="BB14" s="149">
        <v>155.951424</v>
      </c>
      <c r="BC14" s="149">
        <v>161.712174</v>
      </c>
      <c r="BD14" s="149">
        <v>183.203704</v>
      </c>
      <c r="BE14" s="149">
        <v>500.867302</v>
      </c>
      <c r="BF14" s="149">
        <v>1875.354601</v>
      </c>
      <c r="BG14" s="74">
        <v>-9.649389000000156</v>
      </c>
      <c r="BH14" s="314">
        <v>-0.00511902842179135</v>
      </c>
      <c r="BI14" s="63">
        <v>194.209086</v>
      </c>
      <c r="BJ14" s="63">
        <v>0</v>
      </c>
      <c r="BK14" s="63">
        <v>0</v>
      </c>
      <c r="BL14" s="64">
        <v>194.209086</v>
      </c>
      <c r="BM14" s="65">
        <v>0</v>
      </c>
      <c r="BN14" s="63">
        <v>0</v>
      </c>
      <c r="BO14" s="63">
        <v>0</v>
      </c>
      <c r="BP14" s="64">
        <v>0</v>
      </c>
      <c r="BQ14" s="149">
        <v>194.209086</v>
      </c>
      <c r="BR14" s="65">
        <v>0</v>
      </c>
      <c r="BS14" s="63">
        <v>0</v>
      </c>
      <c r="BT14" s="63">
        <v>0</v>
      </c>
      <c r="BU14" s="64">
        <v>0</v>
      </c>
      <c r="BV14" s="149">
        <v>194.209086</v>
      </c>
      <c r="BW14" s="65">
        <v>0</v>
      </c>
      <c r="BX14" s="63">
        <v>0</v>
      </c>
      <c r="BY14" s="63">
        <v>0</v>
      </c>
      <c r="BZ14" s="64">
        <v>0</v>
      </c>
      <c r="CA14" s="149">
        <v>194.209086</v>
      </c>
      <c r="CB14" s="65">
        <v>171.526338</v>
      </c>
      <c r="CC14" s="63">
        <v>173.113884</v>
      </c>
      <c r="CD14" s="64">
        <v>538.849308</v>
      </c>
      <c r="CE14" s="65">
        <v>152.227404</v>
      </c>
      <c r="CF14" s="63">
        <v>143.787056</v>
      </c>
      <c r="CG14" s="63">
        <v>140.162208</v>
      </c>
      <c r="CH14" s="64">
        <v>436.1766679999999</v>
      </c>
      <c r="CI14" s="149">
        <v>975.0259759999999</v>
      </c>
      <c r="CJ14" s="65">
        <v>132.4099</v>
      </c>
      <c r="CK14" s="63">
        <v>134.130574</v>
      </c>
      <c r="CL14" s="63">
        <v>139.990206</v>
      </c>
      <c r="CM14" s="64">
        <v>406.53068</v>
      </c>
      <c r="CN14" s="149">
        <v>1381.556656</v>
      </c>
      <c r="CO14" s="149">
        <v>162.068875</v>
      </c>
      <c r="CP14" s="149">
        <v>321</v>
      </c>
      <c r="CQ14" s="65">
        <f>CQ15+CQ16</f>
        <v>190.008904</v>
      </c>
      <c r="CR14" s="64">
        <f>SUM(CO14:CQ14)</f>
        <v>673.077779</v>
      </c>
      <c r="CS14" s="149">
        <f>CR14+CN14</f>
        <v>2054.634435</v>
      </c>
      <c r="CT14" s="149">
        <f>CS14-BF14</f>
        <v>179.2798339999999</v>
      </c>
      <c r="CU14" s="193">
        <f>CT14/BF14</f>
        <v>0.09559783195370204</v>
      </c>
    </row>
    <row r="15" ht="17" customHeight="1">
      <c r="A15" t="s" s="71">
        <v>102</v>
      </c>
      <c r="B15" s="44">
        <v>189.813</v>
      </c>
      <c r="C15" s="44">
        <v>168.111</v>
      </c>
      <c r="D15" s="44">
        <v>174.247</v>
      </c>
      <c r="E15" s="73">
        <v>532.171</v>
      </c>
      <c r="F15" s="74">
        <v>154.877</v>
      </c>
      <c r="G15" s="44">
        <v>148.907</v>
      </c>
      <c r="H15" s="44">
        <v>134.191</v>
      </c>
      <c r="I15" s="73">
        <v>437.975</v>
      </c>
      <c r="J15" s="74">
        <v>970.146</v>
      </c>
      <c r="K15" s="44">
        <v>127.412</v>
      </c>
      <c r="L15" s="44">
        <v>133.761</v>
      </c>
      <c r="M15" s="44">
        <v>133.064</v>
      </c>
      <c r="N15" s="44">
        <v>394.237</v>
      </c>
      <c r="O15" s="44">
        <v>1364.383</v>
      </c>
      <c r="P15" s="44">
        <v>154.361</v>
      </c>
      <c r="Q15" s="44">
        <v>162.933</v>
      </c>
      <c r="R15" s="44">
        <v>188.942</v>
      </c>
      <c r="S15" s="44">
        <v>506.236</v>
      </c>
      <c r="T15" s="63">
        <v>1870.619</v>
      </c>
      <c r="U15" s="44">
        <v>191.944</v>
      </c>
      <c r="V15" s="44">
        <v>185.233</v>
      </c>
      <c r="W15" s="44">
        <v>181.17</v>
      </c>
      <c r="X15" s="73">
        <v>558.347</v>
      </c>
      <c r="Y15" s="74">
        <v>150.457</v>
      </c>
      <c r="Z15" s="44">
        <v>143.811</v>
      </c>
      <c r="AA15" s="44">
        <v>130.034</v>
      </c>
      <c r="AB15" s="73">
        <v>424.302</v>
      </c>
      <c r="AC15" s="74">
        <v>982.649</v>
      </c>
      <c r="AD15" s="352">
        <v>129.306</v>
      </c>
      <c r="AE15" s="352">
        <v>133.189</v>
      </c>
      <c r="AF15" s="352">
        <v>130.254</v>
      </c>
      <c r="AG15" s="44">
        <v>392.749</v>
      </c>
      <c r="AH15" s="44">
        <v>1375.398</v>
      </c>
      <c r="AI15" s="44">
        <v>154.276</v>
      </c>
      <c r="AJ15" s="44">
        <v>164.043</v>
      </c>
      <c r="AK15" s="44">
        <v>189.085</v>
      </c>
      <c r="AL15" s="44">
        <v>507.4040000000001</v>
      </c>
      <c r="AM15" s="44">
        <v>1882.802</v>
      </c>
      <c r="AN15" s="44">
        <v>194.75</v>
      </c>
      <c r="AO15" s="44">
        <v>177.121</v>
      </c>
      <c r="AP15" s="44">
        <v>174.901</v>
      </c>
      <c r="AQ15" s="73">
        <v>546.7719999999999</v>
      </c>
      <c r="AR15" s="74">
        <v>154.51</v>
      </c>
      <c r="AS15" s="44">
        <v>145.965</v>
      </c>
      <c r="AT15" s="44">
        <v>128.02</v>
      </c>
      <c r="AU15" s="73">
        <v>428.495</v>
      </c>
      <c r="AV15" s="74">
        <v>975.2669999999999</v>
      </c>
      <c r="AW15" s="44">
        <v>128.14</v>
      </c>
      <c r="AX15" s="44">
        <v>133.189</v>
      </c>
      <c r="AY15" s="44">
        <v>136.323</v>
      </c>
      <c r="AZ15" s="44">
        <v>397.6519999999999</v>
      </c>
      <c r="BA15" s="44">
        <v>1372.919</v>
      </c>
      <c r="BB15" s="44">
        <v>155.781</v>
      </c>
      <c r="BC15" s="44">
        <v>161.535</v>
      </c>
      <c r="BD15" s="44">
        <v>183.007</v>
      </c>
      <c r="BE15" s="44">
        <v>500.323</v>
      </c>
      <c r="BF15" s="44">
        <v>1873.242</v>
      </c>
      <c r="BG15" s="44">
        <v>-9.560000000000173</v>
      </c>
      <c r="BH15" s="314">
        <v>-0.00507753868967642</v>
      </c>
      <c r="BI15" s="44">
        <v>193.998</v>
      </c>
      <c r="BJ15" s="44"/>
      <c r="BK15" s="44"/>
      <c r="BL15" s="73">
        <v>193.998</v>
      </c>
      <c r="BM15" s="74"/>
      <c r="BN15" s="44"/>
      <c r="BO15" s="44"/>
      <c r="BP15" s="73">
        <v>0</v>
      </c>
      <c r="BQ15" s="74">
        <v>193.998</v>
      </c>
      <c r="BR15" s="44"/>
      <c r="BS15" s="44"/>
      <c r="BT15" s="44"/>
      <c r="BU15" s="44">
        <v>0</v>
      </c>
      <c r="BV15" s="44">
        <v>193.998</v>
      </c>
      <c r="BW15" s="44"/>
      <c r="BX15" s="44"/>
      <c r="BY15" s="44"/>
      <c r="BZ15" s="44">
        <v>0</v>
      </c>
      <c r="CA15" s="44">
        <v>193.998</v>
      </c>
      <c r="CB15" s="44">
        <v>171.342</v>
      </c>
      <c r="CC15" s="44">
        <v>172.935</v>
      </c>
      <c r="CD15" s="73">
        <v>538.2750000000001</v>
      </c>
      <c r="CE15" s="74">
        <v>152.073</v>
      </c>
      <c r="CF15" s="44">
        <v>143.636</v>
      </c>
      <c r="CG15" s="44">
        <v>140.027</v>
      </c>
      <c r="CH15" s="73">
        <v>435.736</v>
      </c>
      <c r="CI15" s="74">
        <v>974.0110000000001</v>
      </c>
      <c r="CJ15" s="44">
        <v>132.291</v>
      </c>
      <c r="CK15" s="44">
        <v>133.957</v>
      </c>
      <c r="CL15" s="44">
        <v>139.858</v>
      </c>
      <c r="CM15" s="44">
        <v>406.106</v>
      </c>
      <c r="CN15" s="44">
        <v>1380.117</v>
      </c>
      <c r="CO15" s="44">
        <v>161.904</v>
      </c>
      <c r="CP15" s="44">
        <v>164.652</v>
      </c>
      <c r="CQ15" s="44">
        <v>189.823</v>
      </c>
      <c r="CR15" s="44">
        <f>SUM(CO15:CQ15)</f>
        <v>516.3789999999999</v>
      </c>
      <c r="CS15" s="44">
        <f>CR15+CN15</f>
        <v>1896.496</v>
      </c>
      <c r="CT15" s="44">
        <f>CS15-BF15</f>
        <v>23.25400000000013</v>
      </c>
      <c r="CU15" s="154">
        <f>CT15/BF15</f>
        <v>0.01241377248641667</v>
      </c>
    </row>
    <row r="16" ht="17" customHeight="1">
      <c r="A16" t="s" s="71">
        <v>108</v>
      </c>
      <c r="B16" s="44">
        <v>0.215046</v>
      </c>
      <c r="C16" s="44">
        <v>0.189054</v>
      </c>
      <c r="D16" s="44">
        <v>0.191502</v>
      </c>
      <c r="E16" s="73">
        <v>0.595602</v>
      </c>
      <c r="F16" s="74">
        <v>0.163476</v>
      </c>
      <c r="G16" s="44">
        <v>0.169812</v>
      </c>
      <c r="H16" s="44">
        <v>0.152485</v>
      </c>
      <c r="I16" s="73">
        <v>0.485773</v>
      </c>
      <c r="J16" s="74">
        <v>1.081375</v>
      </c>
      <c r="K16" s="44">
        <v>0.126969</v>
      </c>
      <c r="L16" s="44">
        <v>0.1877</v>
      </c>
      <c r="M16" s="44">
        <v>0.157752</v>
      </c>
      <c r="N16" s="44">
        <v>0.472421</v>
      </c>
      <c r="O16" s="44">
        <v>1.553796</v>
      </c>
      <c r="P16" s="44">
        <v>0.186012</v>
      </c>
      <c r="Q16" s="535">
        <v>0.187686</v>
      </c>
      <c r="R16" s="44">
        <v>0.214</v>
      </c>
      <c r="S16" s="44">
        <v>0.588</v>
      </c>
      <c r="T16" s="63">
        <v>2.141796</v>
      </c>
      <c r="U16" s="535">
        <v>0.225216</v>
      </c>
      <c r="V16" s="535">
        <v>0.215244</v>
      </c>
      <c r="W16" s="535">
        <v>0.212094</v>
      </c>
      <c r="X16" s="895">
        <v>0.652554</v>
      </c>
      <c r="Y16" s="333">
        <v>0.175266</v>
      </c>
      <c r="Z16" s="333">
        <v>0.16101</v>
      </c>
      <c r="AA16" s="885">
        <v>0.143964</v>
      </c>
      <c r="AB16" s="895">
        <v>0.48024</v>
      </c>
      <c r="AC16" s="885">
        <v>1.132794</v>
      </c>
      <c r="AD16" s="352">
        <v>0.137034</v>
      </c>
      <c r="AE16" s="352">
        <v>0.1828</v>
      </c>
      <c r="AF16" s="352">
        <v>0.151362</v>
      </c>
      <c r="AG16" s="44">
        <v>0.4711959999999999</v>
      </c>
      <c r="AH16" s="44">
        <v>1.60399</v>
      </c>
      <c r="AI16" s="44">
        <v>0.19269</v>
      </c>
      <c r="AJ16" s="44">
        <v>0.197442</v>
      </c>
      <c r="AK16" s="44">
        <v>0.208</v>
      </c>
      <c r="AL16" s="44">
        <v>0.598</v>
      </c>
      <c r="AM16" s="44">
        <v>2.20199</v>
      </c>
      <c r="AN16" s="172">
        <v>0.225216</v>
      </c>
      <c r="AO16" s="535">
        <v>0.215244</v>
      </c>
      <c r="AP16" s="535">
        <v>0.218</v>
      </c>
      <c r="AQ16" s="895">
        <v>0.6584599999999999</v>
      </c>
      <c r="AR16" s="333">
        <v>0.186318</v>
      </c>
      <c r="AS16" s="333">
        <v>0.184572</v>
      </c>
      <c r="AT16" s="885">
        <v>0.127</v>
      </c>
      <c r="AU16" s="895">
        <v>0.4978900000000001</v>
      </c>
      <c r="AV16" s="885">
        <v>1.15635</v>
      </c>
      <c r="AW16" s="535">
        <v>0.112591</v>
      </c>
      <c r="AX16" s="535">
        <v>0.147834</v>
      </c>
      <c r="AY16" s="535">
        <v>0.151524</v>
      </c>
      <c r="AZ16" s="44">
        <v>0.411949</v>
      </c>
      <c r="BA16" s="44">
        <v>1.568299</v>
      </c>
      <c r="BB16" s="44">
        <v>0.170424</v>
      </c>
      <c r="BC16" s="44">
        <v>0.177174</v>
      </c>
      <c r="BD16" s="44">
        <v>0.196704</v>
      </c>
      <c r="BE16" s="44">
        <v>0.544302</v>
      </c>
      <c r="BF16" s="44">
        <v>2.112601</v>
      </c>
      <c r="BG16" s="44">
        <v>-0.08938899999999972</v>
      </c>
      <c r="BH16" s="314">
        <v>-0.04059464393571255</v>
      </c>
      <c r="BI16" s="172">
        <v>0.211086</v>
      </c>
      <c r="BJ16" s="172"/>
      <c r="BK16" s="172"/>
      <c r="BL16" s="895">
        <v>0.211086</v>
      </c>
      <c r="BM16" s="376"/>
      <c r="BN16" s="172"/>
      <c r="BO16" s="172"/>
      <c r="BP16" s="895">
        <v>0</v>
      </c>
      <c r="BQ16" s="885">
        <v>0.211086</v>
      </c>
      <c r="BR16" s="172"/>
      <c r="BS16" s="172"/>
      <c r="BT16" s="172"/>
      <c r="BU16" s="44">
        <v>0</v>
      </c>
      <c r="BV16" s="44">
        <v>0.211086</v>
      </c>
      <c r="BW16" s="172"/>
      <c r="BX16" s="172"/>
      <c r="BY16" s="172"/>
      <c r="BZ16" s="44">
        <v>0</v>
      </c>
      <c r="CA16" s="44">
        <v>0.211086</v>
      </c>
      <c r="CB16" s="172">
        <v>0.184338</v>
      </c>
      <c r="CC16" s="172">
        <v>0.178884</v>
      </c>
      <c r="CD16" s="895">
        <v>0.574308</v>
      </c>
      <c r="CE16" s="376">
        <v>0.154404</v>
      </c>
      <c r="CF16" s="172">
        <v>0.151056</v>
      </c>
      <c r="CG16" s="172">
        <v>0.135208</v>
      </c>
      <c r="CH16" s="895">
        <v>0.440668</v>
      </c>
      <c r="CI16" s="885">
        <v>1.014976</v>
      </c>
      <c r="CJ16" s="172">
        <v>0.1189</v>
      </c>
      <c r="CK16" s="172">
        <v>0.173574</v>
      </c>
      <c r="CL16" s="172">
        <v>0.132206</v>
      </c>
      <c r="CM16" s="44">
        <v>0.42468</v>
      </c>
      <c r="CN16" s="44">
        <v>1.439656</v>
      </c>
      <c r="CO16" s="44">
        <v>0.164875</v>
      </c>
      <c r="CP16" s="44">
        <v>0.156348</v>
      </c>
      <c r="CQ16" s="172">
        <v>0.185904</v>
      </c>
      <c r="CR16" s="44">
        <f>SUM(CO16:CQ16)</f>
        <v>0.507127</v>
      </c>
      <c r="CS16" s="44">
        <f>CR16+CN16</f>
        <v>1.946783</v>
      </c>
      <c r="CT16" s="44">
        <f>CS16-BF16</f>
        <v>-0.1658180000000002</v>
      </c>
      <c r="CU16" s="154">
        <f>CT16/BF16</f>
        <v>-0.07848997515385074</v>
      </c>
    </row>
    <row r="17" ht="17" customHeight="1">
      <c r="A17" t="s" s="61">
        <v>109</v>
      </c>
      <c r="B17" s="63">
        <v>473.4110000000001</v>
      </c>
      <c r="C17" s="63">
        <v>427.864</v>
      </c>
      <c r="D17" s="63">
        <v>384.265</v>
      </c>
      <c r="E17" s="63">
        <v>1285.54</v>
      </c>
      <c r="F17" s="63">
        <v>305.021</v>
      </c>
      <c r="G17" s="63">
        <v>255.628</v>
      </c>
      <c r="H17" s="63">
        <v>188.348</v>
      </c>
      <c r="I17" s="63">
        <v>748.997</v>
      </c>
      <c r="J17" s="63">
        <v>2034.537</v>
      </c>
      <c r="K17" s="63">
        <v>185.249</v>
      </c>
      <c r="L17" s="63">
        <v>186.545</v>
      </c>
      <c r="M17" s="63">
        <v>262.684</v>
      </c>
      <c r="N17" s="63">
        <v>634.478</v>
      </c>
      <c r="O17" s="63">
        <v>2669.015</v>
      </c>
      <c r="P17" s="63">
        <v>340.506</v>
      </c>
      <c r="Q17" s="63">
        <v>413.052</v>
      </c>
      <c r="R17" s="63">
        <v>471.506</v>
      </c>
      <c r="S17" s="63">
        <v>1225.064</v>
      </c>
      <c r="T17" s="63">
        <v>3894.079</v>
      </c>
      <c r="U17" s="63">
        <v>471.611</v>
      </c>
      <c r="V17" s="63">
        <v>409.887</v>
      </c>
      <c r="W17" s="63">
        <v>179.29</v>
      </c>
      <c r="X17" s="63">
        <v>1060.788</v>
      </c>
      <c r="Y17" s="63">
        <v>328.568</v>
      </c>
      <c r="Z17" s="63">
        <v>272.283</v>
      </c>
      <c r="AA17" s="63">
        <v>195.059</v>
      </c>
      <c r="AB17" s="63">
        <v>795.91</v>
      </c>
      <c r="AC17" s="63">
        <v>1856.698</v>
      </c>
      <c r="AD17" s="63">
        <v>177.389</v>
      </c>
      <c r="AE17" s="63">
        <v>198.026</v>
      </c>
      <c r="AF17" s="63">
        <v>250.727227</v>
      </c>
      <c r="AG17" s="63">
        <v>626.142227</v>
      </c>
      <c r="AH17" s="63">
        <v>2482.840227</v>
      </c>
      <c r="AI17" s="63">
        <v>341.91</v>
      </c>
      <c r="AJ17" s="63">
        <v>422.105533</v>
      </c>
      <c r="AK17" s="63">
        <v>475.789</v>
      </c>
      <c r="AL17" s="63">
        <v>1251.747</v>
      </c>
      <c r="AM17" s="63">
        <v>3734.587227</v>
      </c>
      <c r="AN17" s="63">
        <v>496.703484</v>
      </c>
      <c r="AO17" s="63">
        <v>421.840488</v>
      </c>
      <c r="AP17" s="63">
        <v>400.9</v>
      </c>
      <c r="AQ17" s="63">
        <v>1319.443972</v>
      </c>
      <c r="AR17" s="63">
        <v>316.9682300000001</v>
      </c>
      <c r="AS17" s="63">
        <v>237.760573</v>
      </c>
      <c r="AT17" s="63">
        <v>190.695</v>
      </c>
      <c r="AU17" s="63">
        <v>745.4238030000001</v>
      </c>
      <c r="AV17" s="63">
        <v>2064.867775</v>
      </c>
      <c r="AW17" s="63">
        <v>184.91</v>
      </c>
      <c r="AX17" s="63">
        <v>184.306</v>
      </c>
      <c r="AY17" s="63">
        <v>259.193</v>
      </c>
      <c r="AZ17" s="63">
        <v>628.409</v>
      </c>
      <c r="BA17" s="63">
        <v>2693.276775</v>
      </c>
      <c r="BB17" s="63">
        <v>345.683179</v>
      </c>
      <c r="BC17" s="63">
        <v>403.375</v>
      </c>
      <c r="BD17" s="63">
        <v>451.786</v>
      </c>
      <c r="BE17" s="63">
        <v>1200.844179</v>
      </c>
      <c r="BF17" s="63">
        <v>3894.120954</v>
      </c>
      <c r="BG17" s="44">
        <v>159.533727</v>
      </c>
      <c r="BH17" s="314">
        <v>0.04271790088249028</v>
      </c>
      <c r="BI17" s="63">
        <v>317.888</v>
      </c>
      <c r="BJ17" s="63">
        <v>0</v>
      </c>
      <c r="BK17" s="63">
        <v>0</v>
      </c>
      <c r="BL17" s="63">
        <v>317.888</v>
      </c>
      <c r="BM17" s="63">
        <v>0</v>
      </c>
      <c r="BN17" s="63">
        <v>0</v>
      </c>
      <c r="BO17" s="63">
        <v>0</v>
      </c>
      <c r="BP17" s="63">
        <v>0</v>
      </c>
      <c r="BQ17" s="63">
        <v>317.888</v>
      </c>
      <c r="BR17" s="63">
        <v>0</v>
      </c>
      <c r="BS17" s="63">
        <v>0</v>
      </c>
      <c r="BT17" s="63">
        <v>0</v>
      </c>
      <c r="BU17" s="63">
        <v>0</v>
      </c>
      <c r="BV17" s="63">
        <v>317.888</v>
      </c>
      <c r="BW17" s="63">
        <v>0</v>
      </c>
      <c r="BX17" s="63">
        <v>0</v>
      </c>
      <c r="BY17" s="63">
        <v>0</v>
      </c>
      <c r="BZ17" s="63">
        <v>0</v>
      </c>
      <c r="CA17" s="63">
        <v>317.888</v>
      </c>
      <c r="CB17" s="63">
        <v>428.943869</v>
      </c>
      <c r="CC17" s="63">
        <v>376.266</v>
      </c>
      <c r="CD17" s="63">
        <v>1123.097869</v>
      </c>
      <c r="CE17" s="63">
        <v>300.749</v>
      </c>
      <c r="CF17" s="63">
        <v>252.239</v>
      </c>
      <c r="CG17" s="63">
        <v>187.471</v>
      </c>
      <c r="CH17" s="63">
        <v>740.4590000000001</v>
      </c>
      <c r="CI17" s="63">
        <v>1863.556869</v>
      </c>
      <c r="CJ17" s="63">
        <v>201.065</v>
      </c>
      <c r="CK17" s="63">
        <v>105.891</v>
      </c>
      <c r="CL17" s="63">
        <v>300.066</v>
      </c>
      <c r="CM17" s="63">
        <v>607.022</v>
      </c>
      <c r="CN17" s="63">
        <v>2470.578869</v>
      </c>
      <c r="CO17" s="63">
        <v>167.923</v>
      </c>
      <c r="CP17" s="63">
        <v>332.847</v>
      </c>
      <c r="CQ17" s="63">
        <f>CQ18+CQ19</f>
        <v>219.411</v>
      </c>
      <c r="CR17" s="63">
        <f>SUM(CO17:CQ17)</f>
        <v>720.181</v>
      </c>
      <c r="CS17" s="63">
        <f>CR17+CN17</f>
        <v>3190.759869</v>
      </c>
      <c r="CT17" s="63">
        <f>CS17-BF17</f>
        <v>-703.3610849999995</v>
      </c>
      <c r="CU17" s="151">
        <f>CT17/BF17</f>
        <v>-0.1806212732754268</v>
      </c>
    </row>
    <row r="18" ht="17" customHeight="1">
      <c r="A18" t="s" s="71">
        <v>110</v>
      </c>
      <c r="B18" s="44">
        <v>441.1550000000001</v>
      </c>
      <c r="C18" s="44">
        <v>396.891</v>
      </c>
      <c r="D18" s="44">
        <v>359.326</v>
      </c>
      <c r="E18" s="73">
        <v>1197.372</v>
      </c>
      <c r="F18" s="74">
        <v>282.419</v>
      </c>
      <c r="G18" s="44">
        <v>235.479</v>
      </c>
      <c r="H18" s="44">
        <v>174.179</v>
      </c>
      <c r="I18" s="73">
        <v>692.077</v>
      </c>
      <c r="J18" s="74">
        <v>1889.449</v>
      </c>
      <c r="K18" s="44">
        <v>174.179</v>
      </c>
      <c r="L18" s="44">
        <v>174.179</v>
      </c>
      <c r="M18" s="44">
        <v>243.693</v>
      </c>
      <c r="N18" s="44">
        <v>592.0509999999999</v>
      </c>
      <c r="O18" s="44">
        <v>2481.5</v>
      </c>
      <c r="P18" s="106">
        <v>318.425</v>
      </c>
      <c r="Q18" s="44">
        <v>385.873</v>
      </c>
      <c r="R18" s="44">
        <v>438.609</v>
      </c>
      <c r="S18" s="44">
        <v>1142.907</v>
      </c>
      <c r="T18" s="63">
        <v>3624.407</v>
      </c>
      <c r="U18" s="44">
        <v>439.48</v>
      </c>
      <c r="V18" s="44">
        <v>381.226</v>
      </c>
      <c r="W18" s="44">
        <v>152.788</v>
      </c>
      <c r="X18" s="73">
        <v>973.494</v>
      </c>
      <c r="Y18" s="74">
        <v>304.903</v>
      </c>
      <c r="Z18" s="44">
        <v>252.867</v>
      </c>
      <c r="AA18" s="44">
        <v>182.154</v>
      </c>
      <c r="AB18" s="73">
        <v>739.924</v>
      </c>
      <c r="AC18" s="74">
        <v>1713.418</v>
      </c>
      <c r="AD18" s="352">
        <v>165.641</v>
      </c>
      <c r="AE18" s="352">
        <v>184.477</v>
      </c>
      <c r="AF18" s="352">
        <v>231.873</v>
      </c>
      <c r="AG18" s="352">
        <v>581.991</v>
      </c>
      <c r="AH18" s="44">
        <v>2295.409</v>
      </c>
      <c r="AI18" s="344">
        <v>330.84</v>
      </c>
      <c r="AJ18" s="44">
        <v>395.725</v>
      </c>
      <c r="AK18" s="44">
        <v>446.981</v>
      </c>
      <c r="AL18" s="44">
        <v>1173.546</v>
      </c>
      <c r="AM18" s="44">
        <v>3468.955</v>
      </c>
      <c r="AN18" s="44">
        <v>462.205</v>
      </c>
      <c r="AO18" s="44">
        <v>390.733</v>
      </c>
      <c r="AP18" s="44">
        <v>377.1</v>
      </c>
      <c r="AQ18" s="73">
        <v>1230.038</v>
      </c>
      <c r="AR18" s="74">
        <v>294.277</v>
      </c>
      <c r="AS18" s="44">
        <v>216.341</v>
      </c>
      <c r="AT18" s="44">
        <v>178.49</v>
      </c>
      <c r="AU18" s="73">
        <v>689.1080000000001</v>
      </c>
      <c r="AV18" s="74">
        <v>1919.146</v>
      </c>
      <c r="AW18" s="44">
        <v>172.762</v>
      </c>
      <c r="AX18" s="44">
        <v>170.793</v>
      </c>
      <c r="AY18" s="44">
        <v>239.74</v>
      </c>
      <c r="AZ18" s="44">
        <v>583.2950000000001</v>
      </c>
      <c r="BA18" s="44">
        <v>2502.441</v>
      </c>
      <c r="BB18" s="106">
        <v>322.426</v>
      </c>
      <c r="BC18" s="44">
        <v>375.394</v>
      </c>
      <c r="BD18" s="44">
        <v>423.012</v>
      </c>
      <c r="BE18" s="44">
        <v>1120.832</v>
      </c>
      <c r="BF18" s="44">
        <v>3623.273</v>
      </c>
      <c r="BG18" s="44">
        <v>154.3180000000002</v>
      </c>
      <c r="BH18" s="314">
        <v>0.04448544302246638</v>
      </c>
      <c r="BI18" s="44">
        <v>284.6060000000001</v>
      </c>
      <c r="BJ18" s="44"/>
      <c r="BK18" s="44"/>
      <c r="BL18" s="73">
        <v>284.6060000000001</v>
      </c>
      <c r="BM18" s="74"/>
      <c r="BN18" s="44"/>
      <c r="BO18" s="44"/>
      <c r="BP18" s="73">
        <v>0</v>
      </c>
      <c r="BQ18" s="74">
        <v>284.6060000000001</v>
      </c>
      <c r="BR18" s="44"/>
      <c r="BS18" s="44"/>
      <c r="BT18" s="44"/>
      <c r="BU18" s="44">
        <v>0</v>
      </c>
      <c r="BV18" s="44">
        <v>284.6060000000001</v>
      </c>
      <c r="BW18" s="44"/>
      <c r="BX18" s="44"/>
      <c r="BY18" s="44"/>
      <c r="BZ18" s="44">
        <v>0</v>
      </c>
      <c r="CA18" s="44">
        <v>284.6060000000001</v>
      </c>
      <c r="CB18" s="44">
        <v>397.177</v>
      </c>
      <c r="CC18" s="44">
        <v>350.72</v>
      </c>
      <c r="CD18" s="73">
        <v>1032.503</v>
      </c>
      <c r="CE18" s="74">
        <v>277.293</v>
      </c>
      <c r="CF18" s="44">
        <v>231.969</v>
      </c>
      <c r="CG18" s="44">
        <v>172.92</v>
      </c>
      <c r="CH18" s="73">
        <v>682.182</v>
      </c>
      <c r="CI18" s="74">
        <v>1714.685</v>
      </c>
      <c r="CJ18" s="44">
        <v>189.066</v>
      </c>
      <c r="CK18" s="44">
        <v>93.66</v>
      </c>
      <c r="CL18" s="44">
        <v>281.682</v>
      </c>
      <c r="CM18" s="44">
        <v>564.408</v>
      </c>
      <c r="CN18" s="44">
        <v>2279.093</v>
      </c>
      <c r="CO18" s="44">
        <v>145.324</v>
      </c>
      <c r="CP18" s="44">
        <v>304.986</v>
      </c>
      <c r="CQ18" s="44">
        <v>186.476</v>
      </c>
      <c r="CR18" s="44">
        <f>SUM(CO18:CQ18)</f>
        <v>636.7860000000001</v>
      </c>
      <c r="CS18" s="44">
        <f>CR18+CN18</f>
        <v>2915.879</v>
      </c>
      <c r="CT18" s="44">
        <f>CS18-BF18</f>
        <v>-707.3939999999998</v>
      </c>
      <c r="CU18" s="154">
        <f>CT18/BF18</f>
        <v>-0.1952361856255379</v>
      </c>
    </row>
    <row r="19" ht="17" customHeight="1">
      <c r="A19" t="s" s="71">
        <v>115</v>
      </c>
      <c r="B19" s="44">
        <v>32.256</v>
      </c>
      <c r="C19" s="44">
        <v>30.973</v>
      </c>
      <c r="D19" s="44">
        <v>24.939</v>
      </c>
      <c r="E19" s="73">
        <v>88.16800000000001</v>
      </c>
      <c r="F19" s="65">
        <v>22.602</v>
      </c>
      <c r="G19" s="63">
        <v>20.149</v>
      </c>
      <c r="H19" s="63">
        <v>14.169</v>
      </c>
      <c r="I19" s="64">
        <v>56.92</v>
      </c>
      <c r="J19" s="65">
        <v>145.088</v>
      </c>
      <c r="K19" s="63">
        <v>11.07</v>
      </c>
      <c r="L19" s="63">
        <v>12.366</v>
      </c>
      <c r="M19" s="63">
        <v>18.991</v>
      </c>
      <c r="N19" s="63">
        <v>42.427</v>
      </c>
      <c r="O19" s="63">
        <v>187.515</v>
      </c>
      <c r="P19" s="63">
        <v>22.081</v>
      </c>
      <c r="Q19" s="63">
        <v>27.179</v>
      </c>
      <c r="R19" s="63">
        <v>32.897</v>
      </c>
      <c r="S19" s="63">
        <v>82.157</v>
      </c>
      <c r="T19" s="63">
        <v>269.672</v>
      </c>
      <c r="U19" s="63">
        <v>32.131</v>
      </c>
      <c r="V19" s="63">
        <v>28.661</v>
      </c>
      <c r="W19" s="63">
        <v>26.502</v>
      </c>
      <c r="X19" s="64">
        <v>87.29400000000001</v>
      </c>
      <c r="Y19" s="65">
        <v>23.665</v>
      </c>
      <c r="Z19" s="63">
        <v>19.416</v>
      </c>
      <c r="AA19" s="63">
        <v>12.905</v>
      </c>
      <c r="AB19" s="64">
        <v>55.986</v>
      </c>
      <c r="AC19" s="65">
        <v>143.28</v>
      </c>
      <c r="AD19" s="352">
        <v>11.748</v>
      </c>
      <c r="AE19" s="352">
        <v>13.549</v>
      </c>
      <c r="AF19" s="352">
        <v>18.854227</v>
      </c>
      <c r="AG19" s="352">
        <v>44.15122700000001</v>
      </c>
      <c r="AH19" s="352">
        <v>187.431227</v>
      </c>
      <c r="AI19" s="63">
        <v>11.07</v>
      </c>
      <c r="AJ19" s="63">
        <v>26.380533</v>
      </c>
      <c r="AK19" s="63">
        <v>28.808</v>
      </c>
      <c r="AL19" s="63">
        <v>78.20099999999999</v>
      </c>
      <c r="AM19" s="63">
        <v>265.6322270000001</v>
      </c>
      <c r="AN19" s="63">
        <v>34.498484</v>
      </c>
      <c r="AO19" s="63">
        <v>31.107488</v>
      </c>
      <c r="AP19" s="63">
        <v>23.8</v>
      </c>
      <c r="AQ19" s="64">
        <v>89.40597199999999</v>
      </c>
      <c r="AR19" s="65">
        <v>22.69123</v>
      </c>
      <c r="AS19" s="63">
        <v>21.419573</v>
      </c>
      <c r="AT19" s="63">
        <v>12.205</v>
      </c>
      <c r="AU19" s="64">
        <v>56.315803</v>
      </c>
      <c r="AV19" s="65">
        <v>145.721775</v>
      </c>
      <c r="AW19" s="44">
        <v>12.148</v>
      </c>
      <c r="AX19" s="63">
        <v>13.513</v>
      </c>
      <c r="AY19" s="63">
        <v>19.453</v>
      </c>
      <c r="AZ19" s="44">
        <v>45.114</v>
      </c>
      <c r="BA19" s="44">
        <v>190.835775</v>
      </c>
      <c r="BB19" s="63">
        <v>23.257179</v>
      </c>
      <c r="BC19" s="63">
        <v>27.981</v>
      </c>
      <c r="BD19" s="63">
        <v>28.774</v>
      </c>
      <c r="BE19" s="63">
        <v>80.012179</v>
      </c>
      <c r="BF19" s="63">
        <v>270.847954</v>
      </c>
      <c r="BG19" s="44">
        <v>5.215726999999902</v>
      </c>
      <c r="BH19" s="314">
        <v>0.01963514389389176</v>
      </c>
      <c r="BI19" s="63">
        <v>33.282</v>
      </c>
      <c r="BJ19" s="63"/>
      <c r="BK19" s="63"/>
      <c r="BL19" s="64">
        <v>33.282</v>
      </c>
      <c r="BM19" s="65"/>
      <c r="BN19" s="63"/>
      <c r="BO19" s="63"/>
      <c r="BP19" s="64">
        <v>0</v>
      </c>
      <c r="BQ19" s="65">
        <v>33.282</v>
      </c>
      <c r="BR19" s="63"/>
      <c r="BS19" s="63"/>
      <c r="BT19" s="63"/>
      <c r="BU19" s="44">
        <v>0</v>
      </c>
      <c r="BV19" s="44">
        <v>33.282</v>
      </c>
      <c r="BW19" s="63"/>
      <c r="BX19" s="63"/>
      <c r="BY19" s="63"/>
      <c r="BZ19" s="63">
        <v>0</v>
      </c>
      <c r="CA19" s="63">
        <v>33.282</v>
      </c>
      <c r="CB19" s="63">
        <v>31.766869</v>
      </c>
      <c r="CC19" s="63">
        <v>25.546</v>
      </c>
      <c r="CD19" s="64">
        <v>90.59486899999999</v>
      </c>
      <c r="CE19" s="65">
        <v>23.456</v>
      </c>
      <c r="CF19" s="63">
        <v>20.27</v>
      </c>
      <c r="CG19" s="63">
        <v>14.551</v>
      </c>
      <c r="CH19" s="64">
        <v>58.277</v>
      </c>
      <c r="CI19" s="65">
        <v>148.871869</v>
      </c>
      <c r="CJ19" s="63">
        <v>11.999</v>
      </c>
      <c r="CK19" s="63">
        <v>12.231</v>
      </c>
      <c r="CL19" s="63">
        <v>18.384</v>
      </c>
      <c r="CM19" s="44">
        <v>42.614</v>
      </c>
      <c r="CN19" s="44">
        <v>191.485869</v>
      </c>
      <c r="CO19" s="44">
        <v>22.599</v>
      </c>
      <c r="CP19" s="44">
        <v>27.861</v>
      </c>
      <c r="CQ19" s="63">
        <v>32.935</v>
      </c>
      <c r="CR19" s="63">
        <f>SUM(CO19:CQ19)</f>
        <v>83.39500000000001</v>
      </c>
      <c r="CS19" s="63">
        <f>CR19+CN19</f>
        <v>274.880869</v>
      </c>
      <c r="CT19" s="63">
        <f>CS19-BF19</f>
        <v>4.03291500000006</v>
      </c>
      <c r="CU19" s="151">
        <f>CT19/BF19</f>
        <v>0.01488995925736275</v>
      </c>
    </row>
    <row r="20" ht="17" customHeight="1">
      <c r="A20" t="s" s="896">
        <v>118</v>
      </c>
      <c r="B20" s="897">
        <v>16.091657</v>
      </c>
      <c r="C20" s="897">
        <v>16.091657</v>
      </c>
      <c r="D20" s="897">
        <v>13.15094</v>
      </c>
      <c r="E20" s="898">
        <v>45.33425399999999</v>
      </c>
      <c r="F20" s="899">
        <v>10.742927</v>
      </c>
      <c r="G20" s="897">
        <v>10.368387</v>
      </c>
      <c r="H20" s="897">
        <v>6.911556</v>
      </c>
      <c r="I20" s="898">
        <v>28.02287</v>
      </c>
      <c r="J20" s="899">
        <v>73.357124</v>
      </c>
      <c r="K20" s="897">
        <v>6.664</v>
      </c>
      <c r="L20" s="897">
        <v>8.631</v>
      </c>
      <c r="M20" s="897">
        <v>10</v>
      </c>
      <c r="N20" s="897">
        <v>25.295</v>
      </c>
      <c r="O20" s="897">
        <v>98.652124</v>
      </c>
      <c r="P20" s="897">
        <v>6.664</v>
      </c>
      <c r="Q20" s="897">
        <v>13.901</v>
      </c>
      <c r="R20" s="897">
        <v>15.002</v>
      </c>
      <c r="S20" s="897">
        <v>35.567</v>
      </c>
      <c r="T20" s="897">
        <v>134.219124</v>
      </c>
      <c r="U20" s="897">
        <v>15.007108</v>
      </c>
      <c r="V20" s="897">
        <v>14.126907</v>
      </c>
      <c r="W20" s="897">
        <v>14.323659</v>
      </c>
      <c r="X20" s="898">
        <v>43.457674</v>
      </c>
      <c r="Y20" s="899">
        <v>11.547715</v>
      </c>
      <c r="Z20" s="897">
        <v>9.726177</v>
      </c>
      <c r="AA20" s="897">
        <v>6.569456</v>
      </c>
      <c r="AB20" s="898">
        <v>27.843348</v>
      </c>
      <c r="AC20" s="899">
        <v>71.30102199999999</v>
      </c>
      <c r="AD20" s="897">
        <v>5.932</v>
      </c>
      <c r="AE20" s="897">
        <v>7.572</v>
      </c>
      <c r="AF20" s="897">
        <v>9.711</v>
      </c>
      <c r="AG20" s="898">
        <v>23.215</v>
      </c>
      <c r="AH20" s="899">
        <v>94.51602199999999</v>
      </c>
      <c r="AI20" s="897">
        <v>6.664</v>
      </c>
      <c r="AJ20" s="897">
        <v>13.401</v>
      </c>
      <c r="AK20" s="897">
        <v>15.066</v>
      </c>
      <c r="AL20" s="897">
        <v>35.131</v>
      </c>
      <c r="AM20" s="897">
        <v>129.647022</v>
      </c>
      <c r="AN20" s="897">
        <v>45.2</v>
      </c>
      <c r="AO20" s="897">
        <v>38.1</v>
      </c>
      <c r="AP20" s="897">
        <v>43.1</v>
      </c>
      <c r="AQ20" s="898">
        <v>126.4</v>
      </c>
      <c r="AR20" s="899">
        <v>11.548088</v>
      </c>
      <c r="AS20" s="897">
        <v>10.456</v>
      </c>
      <c r="AT20" s="897">
        <v>21.159798</v>
      </c>
      <c r="AU20" s="898">
        <v>43.163886</v>
      </c>
      <c r="AV20" s="899">
        <v>169.563886</v>
      </c>
      <c r="AW20" s="897">
        <v>30.739271</v>
      </c>
      <c r="AX20" s="897">
        <v>8.577919</v>
      </c>
      <c r="AY20" s="897">
        <v>10.05</v>
      </c>
      <c r="AZ20" s="898">
        <v>49.36718999999999</v>
      </c>
      <c r="BA20" s="899">
        <v>218.931076</v>
      </c>
      <c r="BB20" s="897">
        <v>12.114387</v>
      </c>
      <c r="BC20" s="897">
        <v>13.014855</v>
      </c>
      <c r="BD20" s="897">
        <v>15.343</v>
      </c>
      <c r="BE20" s="897">
        <v>40.472242</v>
      </c>
      <c r="BF20" s="897">
        <v>259.403318</v>
      </c>
      <c r="BG20" s="897">
        <v>129.756296</v>
      </c>
      <c r="BH20" s="244">
        <v>1.000842857771157</v>
      </c>
      <c r="BI20" s="897">
        <v>16.1077</v>
      </c>
      <c r="BJ20" s="897"/>
      <c r="BK20" s="897"/>
      <c r="BL20" s="898">
        <v>16.1077</v>
      </c>
      <c r="BM20" s="899"/>
      <c r="BN20" s="897"/>
      <c r="BO20" s="897"/>
      <c r="BP20" s="898">
        <v>0</v>
      </c>
      <c r="BQ20" s="899">
        <v>16.1077</v>
      </c>
      <c r="BR20" s="897"/>
      <c r="BS20" s="897"/>
      <c r="BT20" s="897"/>
      <c r="BU20" s="898">
        <v>0</v>
      </c>
      <c r="BV20" s="899">
        <v>16.1077</v>
      </c>
      <c r="BW20" s="897"/>
      <c r="BX20" s="897"/>
      <c r="BY20" s="897"/>
      <c r="BZ20" s="897">
        <v>0</v>
      </c>
      <c r="CA20" s="897">
        <v>16.1077</v>
      </c>
      <c r="CB20" s="897">
        <v>14.469</v>
      </c>
      <c r="CC20" s="897">
        <v>12.752644</v>
      </c>
      <c r="CD20" s="898">
        <v>43.32934400000001</v>
      </c>
      <c r="CE20" s="899">
        <v>11.420337</v>
      </c>
      <c r="CF20" s="897">
        <v>10.337315</v>
      </c>
      <c r="CG20" s="897">
        <v>7.784339999999999</v>
      </c>
      <c r="CH20" s="898">
        <v>29.541992</v>
      </c>
      <c r="CI20" s="899">
        <v>72.87133600000001</v>
      </c>
      <c r="CJ20" s="897">
        <v>7.166</v>
      </c>
      <c r="CK20" s="897">
        <v>7.621759999999999</v>
      </c>
      <c r="CL20" s="897">
        <v>10.140236</v>
      </c>
      <c r="CM20" s="898">
        <v>24.927996</v>
      </c>
      <c r="CN20" s="899">
        <v>97.79933200000002</v>
      </c>
      <c r="CO20" s="897">
        <v>12.349817</v>
      </c>
      <c r="CP20" s="897">
        <v>13.101056</v>
      </c>
      <c r="CQ20" s="897">
        <v>14.682948</v>
      </c>
      <c r="CR20" s="897">
        <f>SUM(CO20:CQ20)</f>
        <v>40.133821</v>
      </c>
      <c r="CS20" s="897">
        <f>CR20+CN20</f>
        <v>137.933153</v>
      </c>
      <c r="CT20" s="897">
        <f>CS20-BF20</f>
        <v>-121.470165</v>
      </c>
      <c r="CU20" s="900">
        <f>CT20/BF20</f>
        <v>-0.4682675839944345</v>
      </c>
    </row>
  </sheetData>
  <pageMargins left="0.75" right="0.75" top="1" bottom="1" header="0.5" footer="0.5"/>
  <pageSetup firstPageNumber="1" fitToHeight="1" fitToWidth="1" scale="34" useFirstPageNumber="0" orientation="portrait" pageOrder="downThenOver"/>
  <headerFooter>
    <oddFooter>&amp;L&amp;"Helvetica,Regular"&amp;11&amp;K000000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CG20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901" customWidth="1"/>
    <col min="2" max="2" hidden="1" width="6.625" style="901" customWidth="1"/>
    <col min="3" max="3" hidden="1" width="6.625" style="901" customWidth="1"/>
    <col min="4" max="4" hidden="1" width="6.625" style="901" customWidth="1"/>
    <col min="5" max="5" hidden="1" width="6.625" style="901" customWidth="1"/>
    <col min="6" max="6" hidden="1" width="6.625" style="901" customWidth="1"/>
    <col min="7" max="7" hidden="1" width="6.625" style="901" customWidth="1"/>
    <col min="8" max="8" hidden="1" width="6.625" style="901" customWidth="1"/>
    <col min="9" max="9" hidden="1" width="6.625" style="901" customWidth="1"/>
    <col min="10" max="10" hidden="1" width="6.625" style="901" customWidth="1"/>
    <col min="11" max="11" hidden="1" width="6.625" style="901" customWidth="1"/>
    <col min="12" max="12" hidden="1" width="6.625" style="901" customWidth="1"/>
    <col min="13" max="13" hidden="1" width="6.625" style="901" customWidth="1"/>
    <col min="14" max="14" hidden="1" width="6.625" style="901" customWidth="1"/>
    <col min="15" max="15" hidden="1" width="6.625" style="901" customWidth="1"/>
    <col min="16" max="16" hidden="1" width="6.625" style="901" customWidth="1"/>
    <col min="17" max="17" hidden="1" width="6.625" style="901" customWidth="1"/>
    <col min="18" max="18" hidden="1" width="6.625" style="901" customWidth="1"/>
    <col min="19" max="19" hidden="1" width="6.625" style="901" customWidth="1"/>
    <col min="20" max="20" width="5.5" style="901" customWidth="1"/>
    <col min="21" max="21" hidden="1" width="6.625" style="901" customWidth="1"/>
    <col min="22" max="22" hidden="1" width="6.625" style="901" customWidth="1"/>
    <col min="23" max="23" hidden="1" width="6.625" style="901" customWidth="1"/>
    <col min="24" max="24" hidden="1" width="6.625" style="901" customWidth="1"/>
    <col min="25" max="25" hidden="1" width="6.625" style="901" customWidth="1"/>
    <col min="26" max="26" hidden="1" width="6.625" style="901" customWidth="1"/>
    <col min="27" max="27" hidden="1" width="6.625" style="901" customWidth="1"/>
    <col min="28" max="28" hidden="1" width="6.625" style="901" customWidth="1"/>
    <col min="29" max="29" hidden="1" width="6.625" style="901" customWidth="1"/>
    <col min="30" max="30" hidden="1" width="6.625" style="901" customWidth="1"/>
    <col min="31" max="31" hidden="1" width="6.625" style="901" customWidth="1"/>
    <col min="32" max="32" hidden="1" width="6.625" style="901" customWidth="1"/>
    <col min="33" max="33" hidden="1" width="6.625" style="901" customWidth="1"/>
    <col min="34" max="34" hidden="1" width="6.625" style="901" customWidth="1"/>
    <col min="35" max="35" hidden="1" width="6.625" style="901" customWidth="1"/>
    <col min="36" max="36" hidden="1" width="6.625" style="901" customWidth="1"/>
    <col min="37" max="37" hidden="1" width="6.625" style="901" customWidth="1"/>
    <col min="38" max="38" hidden="1" width="6.625" style="901" customWidth="1"/>
    <col min="39" max="39" width="6.875" style="901" customWidth="1"/>
    <col min="40" max="40" width="6.875" style="901" customWidth="1"/>
    <col min="41" max="41" width="6.875" style="901" customWidth="1"/>
    <col min="42" max="42" width="6.875" style="901" customWidth="1"/>
    <col min="43" max="43" width="10" style="901" customWidth="1"/>
    <col min="44" max="44" width="6.875" style="901" customWidth="1"/>
    <col min="45" max="45" width="6.875" style="901" customWidth="1"/>
    <col min="46" max="46" width="6.875" style="901" customWidth="1"/>
    <col min="47" max="47" width="6.875" style="901" customWidth="1"/>
    <col min="48" max="48" width="6.875" style="901" customWidth="1"/>
    <col min="49" max="49" width="6.875" style="901" customWidth="1"/>
    <col min="50" max="50" width="6.875" style="901" customWidth="1"/>
    <col min="51" max="51" width="6.875" style="901" customWidth="1"/>
    <col min="52" max="52" width="6.875" style="901" customWidth="1"/>
    <col min="53" max="53" width="6.875" style="901" customWidth="1"/>
    <col min="54" max="54" width="6.5" style="901" customWidth="1"/>
    <col min="55" max="55" width="7.75" style="901" customWidth="1"/>
    <col min="56" max="56" width="5.875" style="901" customWidth="1"/>
    <col min="57" max="57" width="6" style="901" customWidth="1"/>
    <col min="58" max="58" width="6" style="901" customWidth="1"/>
    <col min="59" max="59" width="6.75" style="901" customWidth="1"/>
    <col min="60" max="60" width="6.875" style="901" customWidth="1"/>
    <col min="61" max="61" width="6.875" style="901" customWidth="1"/>
    <col min="62" max="62" width="6.875" style="901" customWidth="1"/>
    <col min="63" max="63" width="6.875" style="901" customWidth="1"/>
    <col min="64" max="64" width="6.875" style="901" customWidth="1"/>
    <col min="65" max="65" width="6.875" style="901" customWidth="1"/>
    <col min="66" max="66" width="6.875" style="901" customWidth="1"/>
    <col min="67" max="67" width="6.875" style="901" customWidth="1"/>
    <col min="68" max="68" width="6.875" style="901" customWidth="1"/>
    <col min="69" max="69" width="6.75" style="901" customWidth="1"/>
    <col min="70" max="70" hidden="1" width="6.625" style="901" customWidth="1"/>
    <col min="71" max="71" hidden="1" width="6.625" style="901" customWidth="1"/>
    <col min="72" max="72" hidden="1" width="6.625" style="901" customWidth="1"/>
    <col min="73" max="73" hidden="1" width="6.625" style="901" customWidth="1"/>
    <col min="74" max="74" hidden="1" width="6.625" style="901" customWidth="1"/>
    <col min="75" max="75" hidden="1" width="6.625" style="901" customWidth="1"/>
    <col min="76" max="76" hidden="1" width="6.625" style="901" customWidth="1"/>
    <col min="77" max="77" hidden="1" width="6.625" style="901" customWidth="1"/>
    <col min="78" max="78" width="6.875" style="901" customWidth="1"/>
    <col min="79" max="79" width="6.875" style="901" customWidth="1"/>
    <col min="80" max="80" width="6.875" style="901" customWidth="1"/>
    <col min="81" max="81" width="6.875" style="901" customWidth="1"/>
    <col min="82" max="82" width="6.875" style="901" customWidth="1"/>
    <col min="83" max="83" width="6.875" style="901" customWidth="1"/>
    <col min="84" max="84" width="6.875" style="901" customWidth="1"/>
    <col min="85" max="85" width="6.875" style="901" customWidth="1"/>
    <col min="86" max="256" width="6.625" style="901" customWidth="1"/>
  </cols>
  <sheetData>
    <row r="1" ht="28.5" customHeight="1">
      <c r="A1" t="s" s="823">
        <v>340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9"/>
    </row>
    <row r="2" ht="18.75" customHeight="1">
      <c r="A2" s="230"/>
      <c r="B2" s="23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232">
        <v>2011</v>
      </c>
      <c r="U2" s="23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232">
        <v>2012</v>
      </c>
      <c r="AN2" s="902">
        <v>2013</v>
      </c>
      <c r="AO2" s="409"/>
      <c r="AP2" s="409"/>
      <c r="AQ2" s="409"/>
      <c r="AR2" s="409"/>
      <c r="AS2" s="409"/>
      <c r="AT2" s="409"/>
      <c r="AU2" s="409"/>
      <c r="AV2" s="409"/>
      <c r="AW2" s="409"/>
      <c r="AX2" s="409"/>
      <c r="AY2" s="409"/>
      <c r="AZ2" s="409"/>
      <c r="BA2" s="409"/>
      <c r="BB2" s="409"/>
      <c r="BC2" s="409"/>
      <c r="BD2" s="409"/>
      <c r="BE2" s="409"/>
      <c r="BF2" s="439"/>
      <c r="BG2" s="902">
        <v>2014</v>
      </c>
      <c r="BH2" s="409"/>
      <c r="BI2" s="409"/>
      <c r="BJ2" s="409"/>
      <c r="BK2" s="409"/>
      <c r="BL2" s="409"/>
      <c r="BM2" s="409"/>
      <c r="BN2" s="409"/>
      <c r="BO2" s="409"/>
      <c r="BP2" s="409"/>
      <c r="BQ2" s="409"/>
      <c r="BR2" s="409"/>
      <c r="BS2" s="409"/>
      <c r="BT2" s="409"/>
      <c r="BU2" s="409"/>
      <c r="BV2" s="409"/>
      <c r="BW2" s="409"/>
      <c r="BX2" s="409"/>
      <c r="BY2" s="409"/>
      <c r="BZ2" s="409"/>
      <c r="CA2" s="409"/>
      <c r="CB2" s="409"/>
      <c r="CC2" s="409"/>
      <c r="CD2" s="409"/>
      <c r="CE2" s="409"/>
      <c r="CF2" s="409"/>
      <c r="CG2" s="903"/>
    </row>
    <row r="3" ht="17" customHeight="1">
      <c r="A3" s="128"/>
      <c r="B3" t="s" s="28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1">
        <v>12</v>
      </c>
      <c r="K3" t="s" s="30">
        <v>177</v>
      </c>
      <c r="L3" t="s" s="28">
        <v>178</v>
      </c>
      <c r="M3" t="s" s="28">
        <v>179</v>
      </c>
      <c r="N3" t="s" s="29">
        <v>16</v>
      </c>
      <c r="O3" t="s" s="31">
        <v>17</v>
      </c>
      <c r="P3" t="s" s="30">
        <v>180</v>
      </c>
      <c r="Q3" t="s" s="28">
        <v>181</v>
      </c>
      <c r="R3" t="s" s="28">
        <v>182</v>
      </c>
      <c r="S3" t="s" s="29">
        <v>21</v>
      </c>
      <c r="T3" t="s" s="31">
        <v>22</v>
      </c>
      <c r="U3" t="s" s="30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1">
        <v>12</v>
      </c>
      <c r="AD3" t="s" s="30">
        <v>177</v>
      </c>
      <c r="AE3" t="s" s="28">
        <v>178</v>
      </c>
      <c r="AF3" t="s" s="28">
        <v>179</v>
      </c>
      <c r="AG3" t="s" s="29">
        <v>16</v>
      </c>
      <c r="AH3" t="s" s="31">
        <v>17</v>
      </c>
      <c r="AI3" t="s" s="30">
        <v>180</v>
      </c>
      <c r="AJ3" t="s" s="28">
        <v>181</v>
      </c>
      <c r="AK3" t="s" s="28">
        <v>182</v>
      </c>
      <c r="AL3" t="s" s="29">
        <v>21</v>
      </c>
      <c r="AM3" t="s" s="31">
        <v>22</v>
      </c>
      <c r="AN3" t="s" s="30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1">
        <v>12</v>
      </c>
      <c r="AW3" t="s" s="30">
        <v>177</v>
      </c>
      <c r="AX3" t="s" s="28">
        <v>178</v>
      </c>
      <c r="AY3" t="s" s="28">
        <v>179</v>
      </c>
      <c r="AZ3" t="s" s="29">
        <v>16</v>
      </c>
      <c r="BA3" t="s" s="31">
        <v>17</v>
      </c>
      <c r="BB3" t="s" s="30">
        <v>180</v>
      </c>
      <c r="BC3" t="s" s="28">
        <v>181</v>
      </c>
      <c r="BD3" t="s" s="28">
        <v>182</v>
      </c>
      <c r="BE3" t="s" s="29">
        <v>21</v>
      </c>
      <c r="BF3" t="s" s="31">
        <v>22</v>
      </c>
      <c r="BG3" t="s" s="30">
        <v>171</v>
      </c>
      <c r="BH3" t="s" s="28">
        <v>172</v>
      </c>
      <c r="BI3" t="s" s="28">
        <v>173</v>
      </c>
      <c r="BJ3" t="s" s="29">
        <v>7</v>
      </c>
      <c r="BK3" t="s" s="30">
        <v>174</v>
      </c>
      <c r="BL3" t="s" s="28">
        <v>175</v>
      </c>
      <c r="BM3" t="s" s="28">
        <v>176</v>
      </c>
      <c r="BN3" t="s" s="29">
        <v>11</v>
      </c>
      <c r="BO3" t="s" s="31">
        <v>12</v>
      </c>
      <c r="BP3" t="s" s="30">
        <v>177</v>
      </c>
      <c r="BQ3" t="s" s="28">
        <v>178</v>
      </c>
      <c r="BR3" t="s" s="28">
        <v>179</v>
      </c>
      <c r="BS3" t="s" s="29">
        <v>16</v>
      </c>
      <c r="BT3" t="s" s="31">
        <v>17</v>
      </c>
      <c r="BU3" t="s" s="30">
        <v>180</v>
      </c>
      <c r="BV3" t="s" s="28">
        <v>181</v>
      </c>
      <c r="BW3" t="s" s="28">
        <v>182</v>
      </c>
      <c r="BX3" t="s" s="29">
        <v>21</v>
      </c>
      <c r="BY3" t="s" s="30">
        <v>22</v>
      </c>
      <c r="BZ3" t="s" s="28">
        <v>179</v>
      </c>
      <c r="CA3" t="s" s="29">
        <v>16</v>
      </c>
      <c r="CB3" t="s" s="30">
        <v>17</v>
      </c>
      <c r="CC3" t="s" s="28">
        <v>58</v>
      </c>
      <c r="CD3" s="879">
        <v>41944</v>
      </c>
      <c r="CE3" t="s" s="28">
        <v>182</v>
      </c>
      <c r="CF3" t="s" s="29">
        <v>21</v>
      </c>
      <c r="CG3" t="s" s="237">
        <v>22</v>
      </c>
    </row>
    <row r="4" ht="17" customHeight="1">
      <c r="A4" t="s" s="46">
        <v>62</v>
      </c>
      <c r="B4" s="904">
        <v>0.1615332878950868</v>
      </c>
      <c r="C4" s="904">
        <v>0.1357794650588111</v>
      </c>
      <c r="D4" s="904">
        <v>0.1358202526381201</v>
      </c>
      <c r="E4" s="905">
        <v>0.1451374248744553</v>
      </c>
      <c r="F4" s="906">
        <v>0.1090040173008168</v>
      </c>
      <c r="G4" s="904">
        <v>0.09708942075508248</v>
      </c>
      <c r="H4" s="904">
        <v>0.07766302887927175</v>
      </c>
      <c r="I4" s="905">
        <v>0.09118923440737296</v>
      </c>
      <c r="J4" s="907">
        <v>0.1223110365398978</v>
      </c>
      <c r="K4" s="906">
        <v>0.08271497106093118</v>
      </c>
      <c r="L4" s="904">
        <v>0.08570013260574856</v>
      </c>
      <c r="M4" s="904">
        <v>0.1056942959992243</v>
      </c>
      <c r="N4" s="905">
        <v>0.09165323409052602</v>
      </c>
      <c r="O4" s="907">
        <v>0.113908648859508</v>
      </c>
      <c r="P4" s="906">
        <v>0.1151333944770721</v>
      </c>
      <c r="Q4" s="904">
        <v>0.1353057612769291</v>
      </c>
      <c r="R4" s="904">
        <v>0.1562353173104321</v>
      </c>
      <c r="S4" s="905">
        <v>0.1378288094152635</v>
      </c>
      <c r="T4" s="907">
        <v>0.1207763116331841</v>
      </c>
      <c r="U4" s="906">
        <v>0.1478106969017289</v>
      </c>
      <c r="V4" s="904">
        <v>0.1321830226325474</v>
      </c>
      <c r="W4" s="904">
        <v>0.1323260910621772</v>
      </c>
      <c r="X4" s="905">
        <v>0.1415250782737724</v>
      </c>
      <c r="Y4" s="906">
        <v>0.1036427100783387</v>
      </c>
      <c r="Z4" s="904">
        <v>0.08839580368904246</v>
      </c>
      <c r="AA4" s="904">
        <v>0.0726096055084436</v>
      </c>
      <c r="AB4" s="905">
        <v>0.08947957352006493</v>
      </c>
      <c r="AC4" s="907">
        <v>0.1197986408079332</v>
      </c>
      <c r="AD4" s="906">
        <v>0.06792060397448374</v>
      </c>
      <c r="AE4" s="904">
        <v>0.0798941348088253</v>
      </c>
      <c r="AF4" s="904">
        <v>0.09715020088793894</v>
      </c>
      <c r="AG4" s="905">
        <v>0.080917467060677</v>
      </c>
      <c r="AH4" s="907">
        <v>0.1092758128785051</v>
      </c>
      <c r="AI4" s="906">
        <v>0.1232028645221919</v>
      </c>
      <c r="AJ4" s="904">
        <v>0.1340825948595733</v>
      </c>
      <c r="AK4" s="904">
        <v>0.154159849703125</v>
      </c>
      <c r="AL4" s="905">
        <v>0.1388736417290958</v>
      </c>
      <c r="AM4" s="907">
        <v>0.1176127300104914</v>
      </c>
      <c r="AN4" s="907">
        <v>0.1429732288182934</v>
      </c>
      <c r="AO4" s="906">
        <v>0.1277612403184631</v>
      </c>
      <c r="AP4" s="904">
        <v>0.137656055096839</v>
      </c>
      <c r="AQ4" s="905">
        <v>0.1359619794433466</v>
      </c>
      <c r="AR4" s="906">
        <v>0.09864795894957083</v>
      </c>
      <c r="AS4" s="904">
        <v>0.08263728915749735</v>
      </c>
      <c r="AT4" s="904">
        <v>0.06081709355100764</v>
      </c>
      <c r="AU4" s="905">
        <v>0.08759275929088159</v>
      </c>
      <c r="AV4" s="907">
        <v>0.1162566902431361</v>
      </c>
      <c r="AW4" s="906">
        <v>0.06823017624386925</v>
      </c>
      <c r="AX4" s="904">
        <v>0.07505328691877942</v>
      </c>
      <c r="AY4" s="904">
        <v>0.0958425519493393</v>
      </c>
      <c r="AZ4" s="905">
        <v>0.08071151863204555</v>
      </c>
      <c r="BA4" s="907">
        <v>0.10651944355251</v>
      </c>
      <c r="BB4" s="906">
        <v>0.1180626635881383</v>
      </c>
      <c r="BC4" s="904">
        <v>0.1320460272059671</v>
      </c>
      <c r="BD4" s="904">
        <v>0.1528300732246652</v>
      </c>
      <c r="BE4" s="905">
        <v>0.1358773630938455</v>
      </c>
      <c r="BF4" s="907">
        <v>0.1135014779697762</v>
      </c>
      <c r="BG4" s="907">
        <v>0.1312444027984568</v>
      </c>
      <c r="BH4" s="907">
        <v>0.1162070645572966</v>
      </c>
      <c r="BI4" s="906">
        <v>0.1202257498349689</v>
      </c>
      <c r="BJ4" s="905">
        <v>0.1288829675200662</v>
      </c>
      <c r="BK4" s="907">
        <v>0.08021340268338202</v>
      </c>
      <c r="BL4" s="907">
        <v>0.07889258845007069</v>
      </c>
      <c r="BM4" s="906">
        <v>0.05064423427803518</v>
      </c>
      <c r="BN4" s="905">
        <v>0.07096704235827679</v>
      </c>
      <c r="BO4" s="907">
        <v>0.1046832543105377</v>
      </c>
      <c r="BP4" s="907">
        <v>0.06413929093162196</v>
      </c>
      <c r="BQ4" s="907">
        <v>0.06938471891408352</v>
      </c>
      <c r="BR4" s="906"/>
      <c r="BS4" s="905"/>
      <c r="BT4" s="907"/>
      <c r="BU4" s="907"/>
      <c r="BV4" s="907"/>
      <c r="BW4" s="906"/>
      <c r="BX4" s="905"/>
      <c r="BY4" s="907">
        <v>0</v>
      </c>
      <c r="BZ4" s="906">
        <v>0.08964890903442689</v>
      </c>
      <c r="CA4" s="905">
        <v>0.07476966738228225</v>
      </c>
      <c r="CB4" s="906">
        <v>0.09639517735650958</v>
      </c>
      <c r="CC4" s="904">
        <v>0.111791257091926</v>
      </c>
      <c r="CD4" s="905">
        <v>0.1184528644683753</v>
      </c>
      <c r="CE4" s="906">
        <v>0.1431258499131204</v>
      </c>
      <c r="CF4" s="905">
        <v>0.1259058044539005</v>
      </c>
      <c r="CG4" s="908">
        <v>0.1093334111107722</v>
      </c>
    </row>
    <row r="5" ht="17" customHeight="1">
      <c r="A5" t="s" s="46">
        <v>339</v>
      </c>
      <c r="B5" s="56">
        <v>0.1365</v>
      </c>
      <c r="C5" s="56">
        <v>0.1139</v>
      </c>
      <c r="D5" s="56">
        <v>0.1072</v>
      </c>
      <c r="E5" s="54">
        <v>0.12</v>
      </c>
      <c r="F5" s="909">
        <v>0.0883</v>
      </c>
      <c r="G5" s="56">
        <v>0.07049999999999999</v>
      </c>
      <c r="H5" s="56">
        <v>0.056</v>
      </c>
      <c r="I5" s="54">
        <v>0.07290000000000001</v>
      </c>
      <c r="J5" s="448">
        <v>0.1001</v>
      </c>
      <c r="K5" s="909">
        <v>0.0622</v>
      </c>
      <c r="L5" s="56">
        <v>0.0565</v>
      </c>
      <c r="M5" s="56">
        <v>0.07539999999999999</v>
      </c>
      <c r="N5" s="54">
        <v>0.0648</v>
      </c>
      <c r="O5" s="448">
        <v>0.09039999999999999</v>
      </c>
      <c r="P5" s="909">
        <v>0.08740000000000001</v>
      </c>
      <c r="Q5" s="56">
        <v>0.1074</v>
      </c>
      <c r="R5" s="56">
        <v>0.1294</v>
      </c>
      <c r="S5" s="54">
        <v>0.1104</v>
      </c>
      <c r="T5" s="448">
        <v>0.0961</v>
      </c>
      <c r="U5" s="909">
        <v>0.1244016970974008</v>
      </c>
      <c r="V5" s="56">
        <v>0.114268198002104</v>
      </c>
      <c r="W5" s="56">
        <v>0.1088598098530118</v>
      </c>
      <c r="X5" s="54">
        <v>0.1162158861590185</v>
      </c>
      <c r="Y5" s="909">
        <v>0.08531410899090343</v>
      </c>
      <c r="Z5" s="56">
        <v>0.06346215501827444</v>
      </c>
      <c r="AA5" s="56">
        <v>0.05068893409636031</v>
      </c>
      <c r="AB5" s="54">
        <v>0.06791978623643863</v>
      </c>
      <c r="AC5" s="448">
        <v>0.09648732650850032</v>
      </c>
      <c r="AD5" s="909">
        <v>0.04910789775921093</v>
      </c>
      <c r="AE5" s="56">
        <v>0.05239795333779428</v>
      </c>
      <c r="AF5" s="56">
        <v>0.07234146103366415</v>
      </c>
      <c r="AG5" s="54">
        <v>0.05800214259440851</v>
      </c>
      <c r="AH5" s="448">
        <v>0.08604540873249288</v>
      </c>
      <c r="AI5" s="909">
        <v>0.09631447740829613</v>
      </c>
      <c r="AJ5" s="56">
        <v>0.1054612844052904</v>
      </c>
      <c r="AK5" s="56">
        <v>0.1299186425735433</v>
      </c>
      <c r="AL5" s="54">
        <v>0.112483588624</v>
      </c>
      <c r="AM5" s="448">
        <v>0.0935355429902045</v>
      </c>
      <c r="AN5" s="909">
        <v>0.1158317438545972</v>
      </c>
      <c r="AO5" s="56">
        <v>0.1079</v>
      </c>
      <c r="AP5" s="56">
        <v>0.109</v>
      </c>
      <c r="AQ5" s="54">
        <v>0.111</v>
      </c>
      <c r="AR5" s="909">
        <v>0.0793</v>
      </c>
      <c r="AS5" s="56">
        <v>0.0603</v>
      </c>
      <c r="AT5" s="56">
        <v>0.0421</v>
      </c>
      <c r="AU5" s="54">
        <v>0.0623</v>
      </c>
      <c r="AV5" s="448">
        <v>0.0911</v>
      </c>
      <c r="AW5" s="909">
        <v>0.04910789775921097</v>
      </c>
      <c r="AX5" s="56">
        <v>0.0508309079512426</v>
      </c>
      <c r="AY5" s="56">
        <v>0.065</v>
      </c>
      <c r="AZ5" s="54">
        <v>0.0557</v>
      </c>
      <c r="BA5" s="448">
        <v>0.0815</v>
      </c>
      <c r="BB5" s="909">
        <v>0.09180000000000001</v>
      </c>
      <c r="BC5" s="56">
        <v>0.1049214911495811</v>
      </c>
      <c r="BD5" s="56">
        <v>0.1253</v>
      </c>
      <c r="BE5" s="54">
        <v>0.109</v>
      </c>
      <c r="BF5" s="448">
        <v>0.0891</v>
      </c>
      <c r="BG5" s="448">
        <v>0.1090933983691741</v>
      </c>
      <c r="BH5" s="448">
        <v>0.0983</v>
      </c>
      <c r="BI5" s="909">
        <v>0.09313856821519649</v>
      </c>
      <c r="BJ5" s="54">
        <v>0.109</v>
      </c>
      <c r="BK5" s="448">
        <v>0.06361059980790697</v>
      </c>
      <c r="BL5" s="448">
        <v>0.05826001595338275</v>
      </c>
      <c r="BM5" s="909">
        <v>0.03561263897919476</v>
      </c>
      <c r="BN5" s="54">
        <v>0.05336452948849923</v>
      </c>
      <c r="BO5" s="448">
        <v>0.08603427658667916</v>
      </c>
      <c r="BP5" s="448">
        <v>0.0492</v>
      </c>
      <c r="BQ5" s="448">
        <v>0.05064066884046091</v>
      </c>
      <c r="BR5" s="909"/>
      <c r="BS5" s="54"/>
      <c r="BT5" s="448"/>
      <c r="BU5" s="448"/>
      <c r="BV5" s="448"/>
      <c r="BW5" s="909"/>
      <c r="BX5" s="54"/>
      <c r="BY5" s="448"/>
      <c r="BZ5" s="909">
        <v>0.05829606765883538</v>
      </c>
      <c r="CA5" s="54">
        <v>0.05271947814172775</v>
      </c>
      <c r="CB5" s="448">
        <v>0.0767689791616423</v>
      </c>
      <c r="CC5" s="448">
        <v>0.09334397064559442</v>
      </c>
      <c r="CD5" s="448">
        <v>0.09809128380049791</v>
      </c>
      <c r="CE5" s="909">
        <v>0.1271501007372851</v>
      </c>
      <c r="CF5" s="54">
        <v>0.1080749780645569</v>
      </c>
      <c r="CG5" s="448">
        <v>0.0891</v>
      </c>
    </row>
    <row r="6" ht="17" customHeight="1">
      <c r="A6" t="s" s="46">
        <v>84</v>
      </c>
      <c r="B6" s="56">
        <v>0.2252652178260222</v>
      </c>
      <c r="C6" s="56">
        <v>0.1847817040078422</v>
      </c>
      <c r="D6" s="56">
        <v>0.2040813641584569</v>
      </c>
      <c r="E6" s="54">
        <v>0.2052451442474465</v>
      </c>
      <c r="F6" s="909">
        <v>0.1576712241024652</v>
      </c>
      <c r="G6" s="56">
        <v>0.1595260280091203</v>
      </c>
      <c r="H6" s="56">
        <v>0.1302660369842918</v>
      </c>
      <c r="I6" s="54">
        <v>0.1345686346963814</v>
      </c>
      <c r="J6" s="448">
        <v>0.1752483681428049</v>
      </c>
      <c r="K6" s="909">
        <v>0.1359849511665643</v>
      </c>
      <c r="L6" s="56">
        <v>0.1593301465942234</v>
      </c>
      <c r="M6" s="56">
        <v>0.171475583677291</v>
      </c>
      <c r="N6" s="54">
        <v>0.1564140575490884</v>
      </c>
      <c r="O6" s="448">
        <v>0.1701106558798384</v>
      </c>
      <c r="P6" s="909">
        <v>0.1804930163906614</v>
      </c>
      <c r="Q6" s="56">
        <v>0.1963441818345795</v>
      </c>
      <c r="R6" s="56">
        <v>0.2189826019402517</v>
      </c>
      <c r="S6" s="54">
        <v>0.2006841186795929</v>
      </c>
      <c r="T6" s="448">
        <v>0.1790631743892688</v>
      </c>
      <c r="U6" s="909">
        <v>0.2089885594737428</v>
      </c>
      <c r="V6" s="56">
        <v>0.1754570948431575</v>
      </c>
      <c r="W6" s="56">
        <v>0.2035281645229363</v>
      </c>
      <c r="X6" s="54">
        <v>0.2087747709443561</v>
      </c>
      <c r="Y6" s="909">
        <v>0.1460223730166366</v>
      </c>
      <c r="Z6" s="56">
        <v>0.1449071445438922</v>
      </c>
      <c r="AA6" s="56">
        <v>0.1263269947169735</v>
      </c>
      <c r="AB6" s="54">
        <v>0.1398348484694843</v>
      </c>
      <c r="AC6" s="448">
        <v>0.178442666200894</v>
      </c>
      <c r="AD6" s="909">
        <v>0.1188458521697154</v>
      </c>
      <c r="AE6" s="56">
        <v>0.1488970318922567</v>
      </c>
      <c r="AF6" s="56">
        <v>0.1515254793449617</v>
      </c>
      <c r="AG6" s="54">
        <v>0.1370483049084004</v>
      </c>
      <c r="AH6" s="448">
        <v>0.1671509166796208</v>
      </c>
      <c r="AI6" s="909">
        <v>0.1878329060570791</v>
      </c>
      <c r="AJ6" s="56">
        <v>0.1997057262980723</v>
      </c>
      <c r="AK6" s="56">
        <v>0.2132914870390279</v>
      </c>
      <c r="AL6" s="54">
        <v>0.201591874774169</v>
      </c>
      <c r="AM6" s="448">
        <v>0.1772359147985266</v>
      </c>
      <c r="AN6" s="448">
        <v>0.2054722679750073</v>
      </c>
      <c r="AO6" s="909">
        <v>0.1733489390753421</v>
      </c>
      <c r="AP6" s="56">
        <v>0.2025935326580344</v>
      </c>
      <c r="AQ6" s="54">
        <v>0.193091175181839</v>
      </c>
      <c r="AR6" s="909">
        <v>0.144459060920246</v>
      </c>
      <c r="AS6" s="56">
        <v>0.1354050096758311</v>
      </c>
      <c r="AT6" s="56">
        <v>0.104542195962803</v>
      </c>
      <c r="AU6" s="54">
        <v>0.1472028864938526</v>
      </c>
      <c r="AV6" s="448">
        <v>0.174524960108892</v>
      </c>
      <c r="AW6" s="909">
        <v>0.1168349462121904</v>
      </c>
      <c r="AX6" s="56">
        <v>0.1363394629846153</v>
      </c>
      <c r="AY6" s="56">
        <v>0.1613811354693168</v>
      </c>
      <c r="AZ6" s="54">
        <v>0.1402735143514167</v>
      </c>
      <c r="BA6" s="448">
        <v>0.1650262381395204</v>
      </c>
      <c r="BB6" s="909">
        <v>0.1743788893355249</v>
      </c>
      <c r="BC6" s="56">
        <v>0.1925502959577593</v>
      </c>
      <c r="BD6" s="56">
        <v>0.219729771046641</v>
      </c>
      <c r="BE6" s="54">
        <v>0.1967425323666866</v>
      </c>
      <c r="BF6" s="448">
        <v>0.1744868286252489</v>
      </c>
      <c r="BG6" s="448">
        <v>0.197503082795164</v>
      </c>
      <c r="BH6" s="448">
        <v>0.1612753101889307</v>
      </c>
      <c r="BI6" s="909">
        <v>0.1877916513764617</v>
      </c>
      <c r="BJ6" s="54">
        <v>0.1818256212978767</v>
      </c>
      <c r="BK6" s="448">
        <v>0.1198347201306151</v>
      </c>
      <c r="BL6" s="448">
        <v>0.12995955496167</v>
      </c>
      <c r="BM6" s="909">
        <v>0.08945980526501607</v>
      </c>
      <c r="BN6" s="54">
        <v>0.114496437083879</v>
      </c>
      <c r="BO6" s="448">
        <v>0.1528144238039216</v>
      </c>
      <c r="BP6" s="448">
        <v>0.1040080462493007</v>
      </c>
      <c r="BQ6" s="448">
        <v>0.1292212927063643</v>
      </c>
      <c r="BR6" s="909"/>
      <c r="BS6" s="54"/>
      <c r="BT6" s="448"/>
      <c r="BU6" s="448"/>
      <c r="BV6" s="448"/>
      <c r="BW6" s="909"/>
      <c r="BX6" s="54"/>
      <c r="BY6" s="448"/>
      <c r="BZ6" s="909">
        <v>0.1589981791232535</v>
      </c>
      <c r="CA6" s="54">
        <v>0.1327690778049419</v>
      </c>
      <c r="CB6" s="909">
        <v>0.1473205475941862</v>
      </c>
      <c r="CC6" s="56">
        <v>0.1684443620420033</v>
      </c>
      <c r="CD6" s="54">
        <v>0.1719557214164489</v>
      </c>
      <c r="CE6" s="909">
        <v>0.1976846727709513</v>
      </c>
      <c r="CF6" s="54">
        <v>0.1798649324300807</v>
      </c>
      <c r="CG6" s="910">
        <v>0.1565174074658944</v>
      </c>
    </row>
    <row r="7" ht="17" customHeight="1">
      <c r="A7" t="s" s="61">
        <v>85</v>
      </c>
      <c r="B7" s="24"/>
      <c r="C7" s="24"/>
      <c r="D7" s="24"/>
      <c r="E7" s="911"/>
      <c r="F7" s="23"/>
      <c r="G7" s="24"/>
      <c r="H7" s="24"/>
      <c r="I7" s="911"/>
      <c r="J7" s="912"/>
      <c r="K7" s="24"/>
      <c r="L7" s="24"/>
      <c r="M7" s="24"/>
      <c r="N7" s="911"/>
      <c r="O7" s="912"/>
      <c r="P7" s="24"/>
      <c r="Q7" s="24"/>
      <c r="R7" s="24"/>
      <c r="S7" s="911"/>
      <c r="T7" s="912"/>
      <c r="U7" s="24"/>
      <c r="V7" s="24"/>
      <c r="W7" s="24"/>
      <c r="X7" s="911"/>
      <c r="Y7" s="23"/>
      <c r="Z7" s="24"/>
      <c r="AA7" s="24"/>
      <c r="AB7" s="911"/>
      <c r="AC7" s="912"/>
      <c r="AD7" s="24"/>
      <c r="AE7" s="24"/>
      <c r="AF7" s="24"/>
      <c r="AG7" s="911"/>
      <c r="AH7" s="912"/>
      <c r="AI7" s="24"/>
      <c r="AJ7" s="24"/>
      <c r="AK7" s="24"/>
      <c r="AL7" s="911"/>
      <c r="AM7" s="912"/>
      <c r="AN7" s="24"/>
      <c r="AO7" s="24"/>
      <c r="AP7" s="24"/>
      <c r="AQ7" s="911"/>
      <c r="AR7" s="23"/>
      <c r="AS7" s="24"/>
      <c r="AT7" s="24"/>
      <c r="AU7" s="911"/>
      <c r="AV7" s="913"/>
      <c r="AW7" s="24"/>
      <c r="AX7" s="24"/>
      <c r="AY7" s="24"/>
      <c r="AZ7" s="911"/>
      <c r="BA7" s="912"/>
      <c r="BB7" s="24"/>
      <c r="BC7" s="24"/>
      <c r="BD7" s="24"/>
      <c r="BE7" s="911"/>
      <c r="BF7" s="912"/>
      <c r="BG7" s="24"/>
      <c r="BH7" s="24"/>
      <c r="BI7" s="24"/>
      <c r="BJ7" s="911"/>
      <c r="BK7" s="23"/>
      <c r="BL7" s="24"/>
      <c r="BM7" s="24"/>
      <c r="BN7" s="911"/>
      <c r="BO7" s="913"/>
      <c r="BP7" s="24"/>
      <c r="BQ7" s="24"/>
      <c r="BR7" s="24"/>
      <c r="BS7" s="911"/>
      <c r="BT7" s="912"/>
      <c r="BU7" s="24"/>
      <c r="BV7" s="24"/>
      <c r="BW7" s="24"/>
      <c r="BX7" s="911"/>
      <c r="BY7" s="912"/>
      <c r="BZ7" s="24"/>
      <c r="CA7" s="911"/>
      <c r="CB7" s="912"/>
      <c r="CC7" s="530"/>
      <c r="CD7" s="530"/>
      <c r="CE7" s="24"/>
      <c r="CF7" s="911"/>
      <c r="CG7" s="914"/>
    </row>
    <row r="8" ht="17" customHeight="1">
      <c r="A8" t="s" s="71">
        <v>86</v>
      </c>
      <c r="B8" s="915">
        <v>0.1746</v>
      </c>
      <c r="C8" s="915">
        <v>0.1742</v>
      </c>
      <c r="D8" s="915">
        <v>0.1573</v>
      </c>
      <c r="E8" s="916">
        <v>0.1688</v>
      </c>
      <c r="F8" s="917">
        <v>0.1433</v>
      </c>
      <c r="G8" s="915">
        <v>0.1379</v>
      </c>
      <c r="H8" s="915">
        <v>0.1356</v>
      </c>
      <c r="I8" s="916">
        <v>0.1391</v>
      </c>
      <c r="J8" s="917">
        <v>0.1551</v>
      </c>
      <c r="K8" s="915">
        <v>0.1443</v>
      </c>
      <c r="L8" s="915">
        <v>0.1283</v>
      </c>
      <c r="M8" s="915">
        <v>0.1349</v>
      </c>
      <c r="N8" s="916">
        <v>0.136</v>
      </c>
      <c r="O8" s="917">
        <v>0.1497</v>
      </c>
      <c r="P8" s="915">
        <v>0.1448</v>
      </c>
      <c r="Q8" s="915">
        <v>0.1592</v>
      </c>
      <c r="R8" s="915">
        <v>0.1722</v>
      </c>
      <c r="S8" s="916">
        <v>0.1598</v>
      </c>
      <c r="T8" s="917">
        <v>0.1524</v>
      </c>
      <c r="U8" s="915">
        <v>0.1767</v>
      </c>
      <c r="V8" s="915">
        <v>0.1744</v>
      </c>
      <c r="W8" s="915">
        <v>0.1607</v>
      </c>
      <c r="X8" s="916">
        <v>0.1708</v>
      </c>
      <c r="Y8" s="917">
        <v>0.1409</v>
      </c>
      <c r="Z8" s="915">
        <v>0.1359</v>
      </c>
      <c r="AA8" s="915">
        <v>0.1312</v>
      </c>
      <c r="AB8" s="916">
        <v>0.1363</v>
      </c>
      <c r="AC8" s="917">
        <v>0.1555</v>
      </c>
      <c r="AD8" s="915">
        <v>0.1318</v>
      </c>
      <c r="AE8" s="915">
        <v>0.1313</v>
      </c>
      <c r="AF8" s="915">
        <v>0.1315</v>
      </c>
      <c r="AG8" s="916">
        <v>0.1315</v>
      </c>
      <c r="AH8" s="917">
        <v>0.1486</v>
      </c>
      <c r="AI8" s="915">
        <v>0.1793</v>
      </c>
      <c r="AJ8" s="915">
        <v>0.1417</v>
      </c>
      <c r="AK8" s="915">
        <v>0.1673</v>
      </c>
      <c r="AL8" s="916">
        <v>0.1627</v>
      </c>
      <c r="AM8" s="917">
        <v>0.1524</v>
      </c>
      <c r="AN8" s="915">
        <v>0.1521</v>
      </c>
      <c r="AO8" s="915">
        <v>0.1612</v>
      </c>
      <c r="AP8" s="915">
        <v>0.1524</v>
      </c>
      <c r="AQ8" s="916">
        <v>0.1455</v>
      </c>
      <c r="AR8" s="917">
        <v>0.1328</v>
      </c>
      <c r="AS8" s="915">
        <v>0.1248</v>
      </c>
      <c r="AT8" s="915">
        <v>0.1162</v>
      </c>
      <c r="AU8" s="916">
        <v>0.1252</v>
      </c>
      <c r="AV8" s="913">
        <v>0.1362603336020054</v>
      </c>
      <c r="AW8" s="915">
        <v>0.106437377416643</v>
      </c>
      <c r="AX8" s="915">
        <v>0.1109</v>
      </c>
      <c r="AY8" s="915">
        <v>0.1186</v>
      </c>
      <c r="AZ8" s="916">
        <v>0.1122</v>
      </c>
      <c r="BA8" s="917">
        <v>0.1294</v>
      </c>
      <c r="BB8" s="915">
        <v>0.115</v>
      </c>
      <c r="BC8" s="915">
        <v>0.1238</v>
      </c>
      <c r="BD8" s="915">
        <v>0.1459</v>
      </c>
      <c r="BE8" s="916">
        <v>0.1289753979417863</v>
      </c>
      <c r="BF8" s="918">
        <v>0.1292845802607047</v>
      </c>
      <c r="BG8" s="915">
        <v>0.1308</v>
      </c>
      <c r="BH8" s="915">
        <v>0.1011839829719303</v>
      </c>
      <c r="BI8" s="915">
        <v>0.166176017526444</v>
      </c>
      <c r="BJ8" s="916">
        <v>0.1330328905428728</v>
      </c>
      <c r="BK8" s="917">
        <v>0.104191559067258</v>
      </c>
      <c r="BL8" s="915">
        <v>0.118492861026643</v>
      </c>
      <c r="BM8" s="915">
        <v>0.07876470722104641</v>
      </c>
      <c r="BN8" s="916">
        <v>0.1012387684125736</v>
      </c>
      <c r="BO8" s="913">
        <v>0.1186746404846893</v>
      </c>
      <c r="BP8" s="915">
        <v>0.1096</v>
      </c>
      <c r="BQ8" s="915">
        <v>0.0983805209513024</v>
      </c>
      <c r="BR8" s="915"/>
      <c r="BS8" s="916"/>
      <c r="BT8" s="917"/>
      <c r="BU8" s="915"/>
      <c r="BV8" s="915"/>
      <c r="BW8" s="915"/>
      <c r="BX8" s="916"/>
      <c r="BY8" s="918"/>
      <c r="BZ8" s="915">
        <v>0.108665287958682</v>
      </c>
      <c r="CA8" s="916">
        <v>0.1055737296024225</v>
      </c>
      <c r="CB8" s="917">
        <v>0.1148498685552905</v>
      </c>
      <c r="CC8" s="915">
        <v>0.11963571660895</v>
      </c>
      <c r="CD8" s="915">
        <v>0.133279634850315</v>
      </c>
      <c r="CE8" s="915">
        <v>0.157433316158694</v>
      </c>
      <c r="CF8" s="916">
        <v>0.1380131065579515</v>
      </c>
      <c r="CG8" s="919">
        <v>0.1211288280593029</v>
      </c>
    </row>
    <row r="9" ht="17" customHeight="1">
      <c r="A9" t="s" s="71">
        <v>90</v>
      </c>
      <c r="B9" s="915">
        <v>0.1492</v>
      </c>
      <c r="C9" s="915">
        <v>0.1335</v>
      </c>
      <c r="D9" s="915">
        <v>0.126</v>
      </c>
      <c r="E9" s="916">
        <v>0.1368</v>
      </c>
      <c r="F9" s="917">
        <v>0.1326</v>
      </c>
      <c r="G9" s="915">
        <v>0.129</v>
      </c>
      <c r="H9" s="915">
        <v>0.1149</v>
      </c>
      <c r="I9" s="916">
        <v>0.1257</v>
      </c>
      <c r="J9" s="917">
        <v>0.1317311054858816</v>
      </c>
      <c r="K9" s="915">
        <v>0.1207</v>
      </c>
      <c r="L9" s="915">
        <v>0.12</v>
      </c>
      <c r="M9" s="915">
        <v>0.1108</v>
      </c>
      <c r="N9" s="916">
        <v>0.1171</v>
      </c>
      <c r="O9" s="917">
        <v>0.1273191149434662</v>
      </c>
      <c r="P9" s="915">
        <v>0.1439</v>
      </c>
      <c r="Q9" s="915">
        <v>0.1315</v>
      </c>
      <c r="R9" s="915">
        <v>0.1563</v>
      </c>
      <c r="S9" s="916">
        <v>0.1445</v>
      </c>
      <c r="T9" s="917">
        <v>0.1321</v>
      </c>
      <c r="U9" s="915">
        <v>0.1411</v>
      </c>
      <c r="V9" s="915">
        <v>0.1428</v>
      </c>
      <c r="W9" s="915">
        <v>0.1424</v>
      </c>
      <c r="X9" s="916">
        <v>0.1421</v>
      </c>
      <c r="Y9" s="917">
        <v>0.1322</v>
      </c>
      <c r="Z9" s="915">
        <v>0.1266</v>
      </c>
      <c r="AA9" s="915">
        <v>0.1159</v>
      </c>
      <c r="AB9" s="916">
        <v>0.1251</v>
      </c>
      <c r="AC9" s="917">
        <v>0.1346532097889624</v>
      </c>
      <c r="AD9" s="915">
        <v>0.118</v>
      </c>
      <c r="AE9" s="915">
        <v>0.1223</v>
      </c>
      <c r="AF9" s="915">
        <v>0.1204</v>
      </c>
      <c r="AG9" s="916">
        <v>0.1203</v>
      </c>
      <c r="AH9" s="917">
        <v>0.1304</v>
      </c>
      <c r="AI9" s="915">
        <v>0.1157</v>
      </c>
      <c r="AJ9" s="915">
        <v>0.1218</v>
      </c>
      <c r="AK9" s="915">
        <v>0.1373</v>
      </c>
      <c r="AL9" s="916">
        <v>0.1256</v>
      </c>
      <c r="AM9" s="917">
        <v>0.1292</v>
      </c>
      <c r="AN9" s="915">
        <v>0.1193817935772372</v>
      </c>
      <c r="AO9" s="915">
        <v>0.115</v>
      </c>
      <c r="AP9" s="915">
        <v>0.1234</v>
      </c>
      <c r="AQ9" s="916">
        <v>0.1193</v>
      </c>
      <c r="AR9" s="917">
        <v>0.1111378004613354</v>
      </c>
      <c r="AS9" s="915">
        <v>0.107</v>
      </c>
      <c r="AT9" s="915">
        <v>0.1000006565578641</v>
      </c>
      <c r="AU9" s="916">
        <v>0.113</v>
      </c>
      <c r="AV9" s="913">
        <v>0.1164399009800705</v>
      </c>
      <c r="AW9" s="915">
        <v>0.1013204500952029</v>
      </c>
      <c r="AX9" s="915">
        <v>0.102</v>
      </c>
      <c r="AY9" s="915">
        <v>0.104</v>
      </c>
      <c r="AZ9" s="916">
        <v>0.102</v>
      </c>
      <c r="BA9" s="917">
        <v>0.11</v>
      </c>
      <c r="BB9" s="915">
        <v>0.1049988574297319</v>
      </c>
      <c r="BC9" s="915">
        <v>0.09999473503206673</v>
      </c>
      <c r="BD9" s="915">
        <v>0.1017</v>
      </c>
      <c r="BE9" s="916">
        <v>0.102216500372666</v>
      </c>
      <c r="BF9" s="918">
        <v>0.107997899584234</v>
      </c>
      <c r="BG9" s="915">
        <v>0.1123250211668714</v>
      </c>
      <c r="BH9" s="915">
        <v>0.0975</v>
      </c>
      <c r="BI9" s="915">
        <v>0.1285901601218647</v>
      </c>
      <c r="BJ9" s="916">
        <v>0.1131279369397298</v>
      </c>
      <c r="BK9" s="917">
        <v>0.09596700627156134</v>
      </c>
      <c r="BL9" s="915">
        <v>0.09666543310590085</v>
      </c>
      <c r="BM9" s="915">
        <v>0.09631084482337031</v>
      </c>
      <c r="BN9" s="916">
        <v>0.09630952842213465</v>
      </c>
      <c r="BO9" s="913">
        <v>0.1053383853323362</v>
      </c>
      <c r="BP9" s="915">
        <v>0.091</v>
      </c>
      <c r="BQ9" s="915">
        <v>0.09564952112024551</v>
      </c>
      <c r="BR9" s="915"/>
      <c r="BS9" s="916"/>
      <c r="BT9" s="917"/>
      <c r="BU9" s="915"/>
      <c r="BV9" s="915"/>
      <c r="BW9" s="915"/>
      <c r="BX9" s="916"/>
      <c r="BY9" s="918"/>
      <c r="BZ9" s="915">
        <v>0.09146732042658411</v>
      </c>
      <c r="CA9" s="916">
        <v>0.0927400422395617</v>
      </c>
      <c r="CB9" s="917">
        <v>0.1014373856305424</v>
      </c>
      <c r="CC9" s="915">
        <v>0.1005106651355041</v>
      </c>
      <c r="CD9" s="915">
        <v>0.1004299844973305</v>
      </c>
      <c r="CE9" s="915">
        <v>0.1210106457297173</v>
      </c>
      <c r="CF9" s="916">
        <v>0.1081784526967031</v>
      </c>
      <c r="CG9" s="919">
        <v>0.1031364089435478</v>
      </c>
    </row>
    <row r="10" ht="17" customHeight="1">
      <c r="A10" t="s" s="61">
        <v>91</v>
      </c>
      <c r="B10" s="24"/>
      <c r="C10" s="24"/>
      <c r="D10" s="24"/>
      <c r="E10" s="911"/>
      <c r="F10" s="920"/>
      <c r="G10" s="414"/>
      <c r="H10" s="414"/>
      <c r="I10" s="911"/>
      <c r="J10" s="912"/>
      <c r="K10" s="414"/>
      <c r="L10" s="414"/>
      <c r="M10" s="414"/>
      <c r="N10" s="911"/>
      <c r="O10" s="912"/>
      <c r="P10" s="414"/>
      <c r="Q10" s="414"/>
      <c r="R10" s="414"/>
      <c r="S10" s="911"/>
      <c r="T10" s="912"/>
      <c r="U10" s="414"/>
      <c r="V10" s="414"/>
      <c r="W10" s="414"/>
      <c r="X10" s="911"/>
      <c r="Y10" s="920"/>
      <c r="Z10" s="414"/>
      <c r="AA10" s="414"/>
      <c r="AB10" s="911"/>
      <c r="AC10" s="912"/>
      <c r="AD10" s="414"/>
      <c r="AE10" s="414"/>
      <c r="AF10" s="414"/>
      <c r="AG10" s="911"/>
      <c r="AH10" s="912"/>
      <c r="AI10" s="414"/>
      <c r="AJ10" s="414"/>
      <c r="AK10" s="414"/>
      <c r="AL10" s="911"/>
      <c r="AM10" s="912"/>
      <c r="AN10" s="414"/>
      <c r="AO10" s="414"/>
      <c r="AP10" s="414"/>
      <c r="AQ10" s="911"/>
      <c r="AR10" s="920"/>
      <c r="AS10" s="414"/>
      <c r="AT10" s="414"/>
      <c r="AU10" s="911"/>
      <c r="AV10" s="912"/>
      <c r="AW10" s="414"/>
      <c r="AX10" s="414"/>
      <c r="AY10" s="414"/>
      <c r="AZ10" s="911"/>
      <c r="BA10" s="912"/>
      <c r="BB10" s="414"/>
      <c r="BC10" s="414"/>
      <c r="BD10" s="414"/>
      <c r="BE10" s="911"/>
      <c r="BF10" s="912"/>
      <c r="BG10" s="414"/>
      <c r="BH10" s="414"/>
      <c r="BI10" s="414"/>
      <c r="BJ10" s="911"/>
      <c r="BK10" s="920"/>
      <c r="BL10" s="414"/>
      <c r="BM10" s="414"/>
      <c r="BN10" s="911"/>
      <c r="BO10" s="912"/>
      <c r="BP10" s="414"/>
      <c r="BQ10" s="414"/>
      <c r="BR10" s="414"/>
      <c r="BS10" s="911"/>
      <c r="BT10" s="912"/>
      <c r="BU10" s="414"/>
      <c r="BV10" s="414"/>
      <c r="BW10" s="414"/>
      <c r="BX10" s="911"/>
      <c r="BY10" s="912"/>
      <c r="BZ10" s="414"/>
      <c r="CA10" s="911"/>
      <c r="CB10" s="912"/>
      <c r="CC10" s="530"/>
      <c r="CD10" s="530"/>
      <c r="CE10" s="414"/>
      <c r="CF10" s="911"/>
      <c r="CG10" s="914"/>
    </row>
    <row r="11" ht="17" customHeight="1">
      <c r="A11" t="s" s="71">
        <v>92</v>
      </c>
      <c r="B11" s="915">
        <v>0.285</v>
      </c>
      <c r="C11" s="915">
        <v>0.1989208844056067</v>
      </c>
      <c r="D11" s="915">
        <v>0.2142883026525584</v>
      </c>
      <c r="E11" s="916">
        <v>0.234</v>
      </c>
      <c r="F11" s="917">
        <v>0.1643462072943706</v>
      </c>
      <c r="G11" s="915">
        <v>0.1564855063144628</v>
      </c>
      <c r="H11" s="915">
        <v>0.1433414619639565</v>
      </c>
      <c r="I11" s="916">
        <v>0.1552004627453815</v>
      </c>
      <c r="J11" s="917">
        <v>0.1945926183725978</v>
      </c>
      <c r="K11" s="915">
        <v>0.138</v>
      </c>
      <c r="L11" s="915">
        <v>0.202</v>
      </c>
      <c r="M11" s="915">
        <v>0.179</v>
      </c>
      <c r="N11" s="916">
        <v>0.161</v>
      </c>
      <c r="O11" s="917">
        <v>0.1839079784241957</v>
      </c>
      <c r="P11" s="915">
        <v>0.138</v>
      </c>
      <c r="Q11" s="915">
        <v>0.174</v>
      </c>
      <c r="R11" s="915">
        <v>0.1679</v>
      </c>
      <c r="S11" s="916">
        <v>0.1631234040942258</v>
      </c>
      <c r="T11" s="917">
        <v>0.1778946904666069</v>
      </c>
      <c r="U11" s="915">
        <v>0.2364</v>
      </c>
      <c r="V11" s="915">
        <v>0.1842695675695745</v>
      </c>
      <c r="W11" s="915">
        <v>0.1961712692971912</v>
      </c>
      <c r="X11" s="916">
        <v>0.2063653586112694</v>
      </c>
      <c r="Y11" s="917">
        <v>0.1590906275932968</v>
      </c>
      <c r="Z11" s="915">
        <v>0.1484114847106645</v>
      </c>
      <c r="AA11" s="915">
        <v>0.1329497878157842</v>
      </c>
      <c r="AB11" s="916">
        <v>0.1474244488057734</v>
      </c>
      <c r="AC11" s="918">
        <v>0.1782886926048384</v>
      </c>
      <c r="AD11" s="915">
        <v>0.132</v>
      </c>
      <c r="AE11" s="915">
        <v>0.212</v>
      </c>
      <c r="AF11" s="915">
        <v>0.148</v>
      </c>
      <c r="AG11" s="916">
        <v>0.147</v>
      </c>
      <c r="AH11" s="918">
        <v>0.1683368510653997</v>
      </c>
      <c r="AI11" s="915">
        <v>0.138</v>
      </c>
      <c r="AJ11" s="915">
        <v>0.208</v>
      </c>
      <c r="AK11" s="915">
        <v>0.1516</v>
      </c>
      <c r="AL11" s="916">
        <v>0.1675376196990424</v>
      </c>
      <c r="AM11" s="918">
        <v>0.1681056214874279</v>
      </c>
      <c r="AN11" s="915">
        <v>0.2363501585649625</v>
      </c>
      <c r="AO11" s="915">
        <v>0.18</v>
      </c>
      <c r="AP11" s="915">
        <v>0.201</v>
      </c>
      <c r="AQ11" s="916">
        <v>0.204</v>
      </c>
      <c r="AR11" s="917">
        <v>0.1217505214427431</v>
      </c>
      <c r="AS11" s="915">
        <v>0.154</v>
      </c>
      <c r="AT11" s="915">
        <v>0.129</v>
      </c>
      <c r="AU11" s="916">
        <v>0.135</v>
      </c>
      <c r="AV11" s="918">
        <v>0.1736206950505033</v>
      </c>
      <c r="AW11" s="915">
        <v>0.1464442355889724</v>
      </c>
      <c r="AX11" s="915">
        <v>0.149</v>
      </c>
      <c r="AY11" s="915">
        <v>0.16468</v>
      </c>
      <c r="AZ11" s="916">
        <v>0.15413</v>
      </c>
      <c r="BA11" s="918">
        <v>0.1676847611965034</v>
      </c>
      <c r="BB11" s="915">
        <v>0.161</v>
      </c>
      <c r="BC11" s="915">
        <v>0.1670957279109065</v>
      </c>
      <c r="BD11" s="915">
        <v>0.1404263233835332</v>
      </c>
      <c r="BE11" s="916">
        <v>0.1562613503687077</v>
      </c>
      <c r="BF11" s="918">
        <v>0.1645367588663116</v>
      </c>
      <c r="BG11" s="915">
        <v>0.2553507546970363</v>
      </c>
      <c r="BH11" s="915">
        <v>0.147</v>
      </c>
      <c r="BI11" s="915">
        <v>0.2021140765180448</v>
      </c>
      <c r="BJ11" s="916">
        <v>0.2027572985913075</v>
      </c>
      <c r="BK11" s="917">
        <v>0.1059209255069157</v>
      </c>
      <c r="BL11" s="915">
        <v>0.1549962541011135</v>
      </c>
      <c r="BM11" s="915">
        <v>0.1046181884454164</v>
      </c>
      <c r="BN11" s="916">
        <v>0.1223206510447748</v>
      </c>
      <c r="BO11" s="918">
        <v>0.1654957012840347</v>
      </c>
      <c r="BP11" s="915">
        <v>0.142</v>
      </c>
      <c r="BQ11" s="915">
        <v>0.1556014127544744</v>
      </c>
      <c r="BR11" s="915"/>
      <c r="BS11" s="916"/>
      <c r="BT11" s="918"/>
      <c r="BU11" s="915"/>
      <c r="BV11" s="915"/>
      <c r="BW11" s="915"/>
      <c r="BX11" s="916"/>
      <c r="BY11" s="918"/>
      <c r="BZ11" s="915">
        <v>0.1806114553830647</v>
      </c>
      <c r="CA11" s="916">
        <v>0.1597731022282295</v>
      </c>
      <c r="CB11" s="918">
        <v>0.1638257082758406</v>
      </c>
      <c r="CC11" s="79">
        <v>0.1609114855437442</v>
      </c>
      <c r="CD11" s="79">
        <v>0.1967847036673769</v>
      </c>
      <c r="CE11" s="915">
        <v>0.07863964962271119</v>
      </c>
      <c r="CF11" s="916">
        <v>0.1433935972084847</v>
      </c>
      <c r="CG11" s="919">
        <v>0.1583043213395839</v>
      </c>
    </row>
    <row r="12" ht="17" customHeight="1">
      <c r="A12" t="s" s="61">
        <v>95</v>
      </c>
      <c r="B12" s="24"/>
      <c r="C12" s="24"/>
      <c r="D12" s="24"/>
      <c r="E12" s="585"/>
      <c r="F12" s="23"/>
      <c r="G12" s="24"/>
      <c r="H12" s="24"/>
      <c r="I12" s="585"/>
      <c r="J12" s="584"/>
      <c r="K12" s="24"/>
      <c r="L12" s="24"/>
      <c r="M12" s="24"/>
      <c r="N12" s="585"/>
      <c r="O12" s="584"/>
      <c r="P12" s="24"/>
      <c r="Q12" s="24"/>
      <c r="R12" s="24"/>
      <c r="S12" s="585"/>
      <c r="T12" s="584"/>
      <c r="U12" s="24"/>
      <c r="V12" s="24"/>
      <c r="W12" s="24"/>
      <c r="X12" s="585"/>
      <c r="Y12" s="23"/>
      <c r="Z12" s="24"/>
      <c r="AA12" s="24"/>
      <c r="AB12" s="585"/>
      <c r="AC12" s="584"/>
      <c r="AD12" s="24"/>
      <c r="AE12" s="24"/>
      <c r="AF12" s="24"/>
      <c r="AG12" s="585"/>
      <c r="AH12" s="584"/>
      <c r="AI12" s="24"/>
      <c r="AJ12" s="24"/>
      <c r="AK12" s="24"/>
      <c r="AL12" s="585"/>
      <c r="AM12" s="584"/>
      <c r="AN12" s="24"/>
      <c r="AO12" s="24"/>
      <c r="AP12" s="24"/>
      <c r="AQ12" s="585"/>
      <c r="AR12" s="23"/>
      <c r="AS12" s="24"/>
      <c r="AT12" s="24"/>
      <c r="AU12" s="585"/>
      <c r="AV12" s="584"/>
      <c r="AW12" s="24"/>
      <c r="AX12" s="24"/>
      <c r="AY12" s="24"/>
      <c r="AZ12" s="585"/>
      <c r="BA12" s="584"/>
      <c r="BB12" s="24"/>
      <c r="BC12" s="24"/>
      <c r="BD12" s="24"/>
      <c r="BE12" s="585"/>
      <c r="BF12" s="584"/>
      <c r="BG12" s="24"/>
      <c r="BH12" s="24"/>
      <c r="BI12" s="24"/>
      <c r="BJ12" s="585"/>
      <c r="BK12" s="23"/>
      <c r="BL12" s="24"/>
      <c r="BM12" s="24"/>
      <c r="BN12" s="585"/>
      <c r="BO12" s="584"/>
      <c r="BP12" s="24"/>
      <c r="BQ12" s="24"/>
      <c r="BR12" s="24"/>
      <c r="BS12" s="585"/>
      <c r="BT12" s="584"/>
      <c r="BU12" s="24"/>
      <c r="BV12" s="24"/>
      <c r="BW12" s="24"/>
      <c r="BX12" s="585"/>
      <c r="BY12" s="584"/>
      <c r="BZ12" s="24"/>
      <c r="CA12" s="585"/>
      <c r="CB12" s="584"/>
      <c r="CC12" s="417"/>
      <c r="CD12" s="417"/>
      <c r="CE12" s="24"/>
      <c r="CF12" s="585"/>
      <c r="CG12" s="921"/>
    </row>
    <row r="13" ht="17" customHeight="1">
      <c r="A13" t="s" s="71">
        <v>96</v>
      </c>
      <c r="B13" s="79">
        <v>0.128</v>
      </c>
      <c r="C13" s="79">
        <v>0.08400000000000001</v>
      </c>
      <c r="D13" s="79">
        <v>0.152</v>
      </c>
      <c r="E13" s="77">
        <v>0.121</v>
      </c>
      <c r="F13" s="918">
        <v>0.08599999999999999</v>
      </c>
      <c r="G13" s="79">
        <v>0.1196</v>
      </c>
      <c r="H13" s="79">
        <v>0.08169999999999999</v>
      </c>
      <c r="I13" s="77">
        <v>0.09619999999999999</v>
      </c>
      <c r="J13" s="197">
        <v>0.1105211382488176</v>
      </c>
      <c r="K13" s="918">
        <v>0.136</v>
      </c>
      <c r="L13" s="79">
        <v>0.11521</v>
      </c>
      <c r="M13" s="79">
        <v>0.125</v>
      </c>
      <c r="N13" s="77">
        <v>0.1355</v>
      </c>
      <c r="O13" s="197">
        <v>0.1172904664400082</v>
      </c>
      <c r="P13" s="918">
        <v>0.136</v>
      </c>
      <c r="Q13" s="79">
        <v>0.11521</v>
      </c>
      <c r="R13" s="79">
        <v>0.175</v>
      </c>
      <c r="S13" s="77">
        <v>0.1446495164957913</v>
      </c>
      <c r="T13" s="197">
        <v>0.1245416204033298</v>
      </c>
      <c r="U13" s="918">
        <v>0.147</v>
      </c>
      <c r="V13" s="79">
        <v>0.118</v>
      </c>
      <c r="W13" s="79">
        <v>0.17</v>
      </c>
      <c r="X13" s="77">
        <v>0.145</v>
      </c>
      <c r="Y13" s="918">
        <v>0.07530000000000001</v>
      </c>
      <c r="Z13" s="79">
        <v>0.124</v>
      </c>
      <c r="AA13" s="79">
        <v>0.08400000000000001</v>
      </c>
      <c r="AB13" s="77">
        <v>0.094</v>
      </c>
      <c r="AC13" s="197">
        <v>0.1239406780768226</v>
      </c>
      <c r="AD13" s="918">
        <v>0.1562</v>
      </c>
      <c r="AE13" s="79">
        <v>0.12726</v>
      </c>
      <c r="AF13" s="79">
        <v>0.1233</v>
      </c>
      <c r="AG13" s="77">
        <v>0.1338</v>
      </c>
      <c r="AH13" s="197">
        <v>0.1266125766807464</v>
      </c>
      <c r="AI13" s="918">
        <v>0.136</v>
      </c>
      <c r="AJ13" s="79">
        <v>0.146</v>
      </c>
      <c r="AK13" s="79">
        <v>0.17148</v>
      </c>
      <c r="AL13" s="77">
        <v>0.1549113742115075</v>
      </c>
      <c r="AM13" s="197">
        <v>0.1341127982693625</v>
      </c>
      <c r="AN13" s="918">
        <v>0.12577</v>
      </c>
      <c r="AO13" s="79">
        <v>0.10172</v>
      </c>
      <c r="AP13" s="79">
        <v>0.147</v>
      </c>
      <c r="AQ13" s="77">
        <v>0.125</v>
      </c>
      <c r="AR13" s="918">
        <v>0.09130000000000001</v>
      </c>
      <c r="AS13" s="79">
        <v>0.08501</v>
      </c>
      <c r="AT13" s="79">
        <v>0.01664</v>
      </c>
      <c r="AU13" s="77">
        <v>0.0687</v>
      </c>
      <c r="AV13" s="197">
        <v>0.09957188533688532</v>
      </c>
      <c r="AW13" s="918">
        <v>0.13442</v>
      </c>
      <c r="AX13" s="79">
        <v>0.129881061299177</v>
      </c>
      <c r="AY13" s="79">
        <v>0.12175</v>
      </c>
      <c r="AZ13" s="77">
        <v>0.1283</v>
      </c>
      <c r="BA13" s="197">
        <v>0.1075962709434559</v>
      </c>
      <c r="BB13" s="918">
        <v>0.167129543911621</v>
      </c>
      <c r="BC13" s="79">
        <v>0.130787265896444</v>
      </c>
      <c r="BD13" s="79">
        <v>0.14744</v>
      </c>
      <c r="BE13" s="77">
        <v>0.1479057242649882</v>
      </c>
      <c r="BF13" s="197">
        <v>0.1193812221029395</v>
      </c>
      <c r="BG13" s="197">
        <v>0.1333367601326171</v>
      </c>
      <c r="BH13" s="197">
        <v>0.10469</v>
      </c>
      <c r="BI13" s="918">
        <v>0.140852020395855</v>
      </c>
      <c r="BJ13" s="77">
        <v>0.1273574394366984</v>
      </c>
      <c r="BK13" s="197">
        <v>0.115175559165313</v>
      </c>
      <c r="BL13" s="197">
        <v>0.111659904745105</v>
      </c>
      <c r="BM13" s="918">
        <v>0.08487322733132791</v>
      </c>
      <c r="BN13" s="77">
        <v>0.105552034629964</v>
      </c>
      <c r="BO13" s="197">
        <v>0.1178099113061143</v>
      </c>
      <c r="BP13" s="197">
        <v>0.1383</v>
      </c>
      <c r="BQ13" s="197">
        <v>0.116490792468446</v>
      </c>
      <c r="BR13" s="918"/>
      <c r="BS13" s="77"/>
      <c r="BT13" s="197"/>
      <c r="BU13" s="197"/>
      <c r="BV13" s="197"/>
      <c r="BW13" s="918"/>
      <c r="BX13" s="77"/>
      <c r="BY13" s="197"/>
      <c r="BZ13" s="918">
        <v>0.1202927721866423</v>
      </c>
      <c r="CA13" s="77">
        <v>0.1246832092892743</v>
      </c>
      <c r="CB13" s="918">
        <v>0.1197449259497504</v>
      </c>
      <c r="CC13" s="79">
        <v>0.1019819126419088</v>
      </c>
      <c r="CD13" s="77">
        <v>0.144133538591566</v>
      </c>
      <c r="CE13" s="918">
        <v>0.174117834903401</v>
      </c>
      <c r="CF13" s="77">
        <v>0.1422921021896377</v>
      </c>
      <c r="CG13" s="919">
        <v>0.1264054223853829</v>
      </c>
    </row>
    <row r="14" ht="17" customHeight="1">
      <c r="A14" t="s" s="61">
        <v>101</v>
      </c>
      <c r="B14" s="416"/>
      <c r="C14" s="416"/>
      <c r="D14" s="416"/>
      <c r="E14" s="585"/>
      <c r="F14" s="584"/>
      <c r="G14" s="417"/>
      <c r="H14" s="417"/>
      <c r="I14" s="585"/>
      <c r="J14" s="586"/>
      <c r="K14" s="584"/>
      <c r="L14" s="417"/>
      <c r="M14" s="417"/>
      <c r="N14" s="585"/>
      <c r="O14" s="586"/>
      <c r="P14" s="584"/>
      <c r="Q14" s="417"/>
      <c r="R14" s="417"/>
      <c r="S14" s="585"/>
      <c r="T14" s="586"/>
      <c r="U14" s="584"/>
      <c r="V14" s="417"/>
      <c r="W14" s="417"/>
      <c r="X14" s="585"/>
      <c r="Y14" s="584"/>
      <c r="Z14" s="417"/>
      <c r="AA14" s="417"/>
      <c r="AB14" s="585"/>
      <c r="AC14" s="586"/>
      <c r="AD14" s="584"/>
      <c r="AE14" s="417"/>
      <c r="AF14" s="417"/>
      <c r="AG14" s="585"/>
      <c r="AH14" s="586"/>
      <c r="AI14" s="584"/>
      <c r="AJ14" s="417"/>
      <c r="AK14" s="417"/>
      <c r="AL14" s="585"/>
      <c r="AM14" s="586"/>
      <c r="AN14" s="584"/>
      <c r="AO14" s="417"/>
      <c r="AP14" s="417"/>
      <c r="AQ14" s="585"/>
      <c r="AR14" s="584"/>
      <c r="AS14" s="417"/>
      <c r="AT14" s="417"/>
      <c r="AU14" s="585"/>
      <c r="AV14" s="586"/>
      <c r="AW14" s="584"/>
      <c r="AX14" s="417"/>
      <c r="AY14" s="417"/>
      <c r="AZ14" s="585"/>
      <c r="BA14" s="586"/>
      <c r="BB14" s="584"/>
      <c r="BC14" s="417"/>
      <c r="BD14" s="417"/>
      <c r="BE14" s="585"/>
      <c r="BF14" s="586"/>
      <c r="BG14" s="586"/>
      <c r="BH14" s="586"/>
      <c r="BI14" s="584"/>
      <c r="BJ14" s="585"/>
      <c r="BK14" s="586"/>
      <c r="BL14" s="586"/>
      <c r="BM14" s="584"/>
      <c r="BN14" s="585"/>
      <c r="BO14" s="586"/>
      <c r="BP14" s="586"/>
      <c r="BQ14" s="586"/>
      <c r="BR14" s="584"/>
      <c r="BS14" s="585"/>
      <c r="BT14" s="586"/>
      <c r="BU14" s="586"/>
      <c r="BV14" s="586"/>
      <c r="BW14" s="584"/>
      <c r="BX14" s="585"/>
      <c r="BY14" s="586"/>
      <c r="BZ14" s="584"/>
      <c r="CA14" s="585"/>
      <c r="CB14" s="584"/>
      <c r="CC14" s="417"/>
      <c r="CD14" s="585"/>
      <c r="CE14" s="584"/>
      <c r="CF14" s="585"/>
      <c r="CG14" s="921"/>
    </row>
    <row r="15" ht="17" customHeight="1">
      <c r="A15" t="s" s="71">
        <v>102</v>
      </c>
      <c r="B15" s="922">
        <v>0.2382028628176151</v>
      </c>
      <c r="C15" s="922">
        <v>0.1759551724753287</v>
      </c>
      <c r="D15" s="922">
        <v>0.2290598977313814</v>
      </c>
      <c r="E15" s="77">
        <v>0.2155453792108175</v>
      </c>
      <c r="F15" s="918">
        <v>0.1912872795831531</v>
      </c>
      <c r="G15" s="79">
        <v>0.2060346390700238</v>
      </c>
      <c r="H15" s="79">
        <v>0.1577527554008837</v>
      </c>
      <c r="I15" s="77">
        <v>0.1860265996917633</v>
      </c>
      <c r="J15" s="197">
        <v>0.2022190474423437</v>
      </c>
      <c r="K15" s="918">
        <v>0.170965058236273</v>
      </c>
      <c r="L15" s="79">
        <v>0.158237453368321</v>
      </c>
      <c r="M15" s="79">
        <v>0.1476</v>
      </c>
      <c r="N15" s="77">
        <v>0.1588</v>
      </c>
      <c r="O15" s="197">
        <v>0.1896731603955781</v>
      </c>
      <c r="P15" s="918">
        <v>0.1932</v>
      </c>
      <c r="Q15" s="79">
        <v>0.181</v>
      </c>
      <c r="R15" s="79">
        <v>0.267</v>
      </c>
      <c r="S15" s="77">
        <v>0.2168177138725812</v>
      </c>
      <c r="T15" s="197">
        <v>0.1970191513076688</v>
      </c>
      <c r="U15" s="918">
        <v>0.1859813278873004</v>
      </c>
      <c r="V15" s="79">
        <v>0.173554388256952</v>
      </c>
      <c r="W15" s="79">
        <v>0.2122150466412763</v>
      </c>
      <c r="X15" s="77">
        <v>0.1903708625639611</v>
      </c>
      <c r="Y15" s="918">
        <v>0.1486338289345128</v>
      </c>
      <c r="Z15" s="79">
        <v>0.1612533116381919</v>
      </c>
      <c r="AA15" s="79">
        <v>0.1294815202177893</v>
      </c>
      <c r="AB15" s="77">
        <v>0.1470414940301955</v>
      </c>
      <c r="AC15" s="197">
        <v>0.1716614986633071</v>
      </c>
      <c r="AD15" s="918">
        <v>0.1529395387685025</v>
      </c>
      <c r="AE15" s="79">
        <v>0.1406797858682025</v>
      </c>
      <c r="AF15" s="79">
        <v>0.1571</v>
      </c>
      <c r="AG15" s="77">
        <v>0.1502</v>
      </c>
      <c r="AH15" s="197">
        <v>0.1654602217135604</v>
      </c>
      <c r="AI15" s="918">
        <v>0.1576</v>
      </c>
      <c r="AJ15" s="79">
        <v>0.1642</v>
      </c>
      <c r="AK15" s="79">
        <v>0.2432</v>
      </c>
      <c r="AL15" s="77">
        <v>0.1916327624535873</v>
      </c>
      <c r="AM15" s="197">
        <v>0.1725431618173807</v>
      </c>
      <c r="AN15" s="918">
        <v>0.1538</v>
      </c>
      <c r="AO15" s="79">
        <v>0.1395</v>
      </c>
      <c r="AP15" s="79">
        <v>0.2117</v>
      </c>
      <c r="AQ15" s="77">
        <v>0.169</v>
      </c>
      <c r="AR15" s="918">
        <v>0.1692242059954665</v>
      </c>
      <c r="AS15" s="79">
        <v>0.1303</v>
      </c>
      <c r="AT15" s="79">
        <v>0.1293</v>
      </c>
      <c r="AU15" s="77">
        <v>0.1293</v>
      </c>
      <c r="AV15" s="197">
        <v>0.1515573391696838</v>
      </c>
      <c r="AW15" s="918">
        <v>0.1186748868425161</v>
      </c>
      <c r="AX15" s="79">
        <v>0.1326942858420668</v>
      </c>
      <c r="AY15" s="79">
        <v>0.1406</v>
      </c>
      <c r="AZ15" s="77">
        <v>0.1309</v>
      </c>
      <c r="BA15" s="197">
        <v>0.1455884232404773</v>
      </c>
      <c r="BB15" s="918">
        <v>0.1561</v>
      </c>
      <c r="BC15" s="79">
        <v>0.1559414368403131</v>
      </c>
      <c r="BD15" s="79">
        <v>0.2415153518717864</v>
      </c>
      <c r="BE15" s="77">
        <v>0.1872918376728633</v>
      </c>
      <c r="BF15" s="197">
        <v>0.1568933843800997</v>
      </c>
      <c r="BG15" s="197">
        <v>0.1463</v>
      </c>
      <c r="BH15" s="197">
        <v>0.1257</v>
      </c>
      <c r="BI15" s="918">
        <v>0.1871859369127129</v>
      </c>
      <c r="BJ15" s="77">
        <v>0.1528783554874367</v>
      </c>
      <c r="BK15" s="197">
        <v>0.1232500180834204</v>
      </c>
      <c r="BL15" s="197">
        <v>0.1498997465816369</v>
      </c>
      <c r="BM15" s="918">
        <v>0.09649567583394632</v>
      </c>
      <c r="BN15" s="77">
        <v>0.1234371270677658</v>
      </c>
      <c r="BO15" s="197">
        <v>0.1397074538172567</v>
      </c>
      <c r="BP15" s="197">
        <v>0.1169</v>
      </c>
      <c r="BQ15" s="197">
        <v>0.1361780272774099</v>
      </c>
      <c r="BR15" s="918"/>
      <c r="BS15" s="77"/>
      <c r="BT15" s="197"/>
      <c r="BU15" s="197"/>
      <c r="BV15" s="197"/>
      <c r="BW15" s="918"/>
      <c r="BX15" s="77"/>
      <c r="BY15" s="197"/>
      <c r="BZ15" s="918">
        <v>0.166812052224399</v>
      </c>
      <c r="CA15" s="77">
        <v>0.1404481044357877</v>
      </c>
      <c r="CB15" s="918">
        <v>0.1399253937890773</v>
      </c>
      <c r="CC15" s="79">
        <v>0.1379582962743354</v>
      </c>
      <c r="CD15" s="77">
        <v>0.1549146077788305</v>
      </c>
      <c r="CE15" s="918">
        <v>0.2460660720776723</v>
      </c>
      <c r="CF15" s="77">
        <v>0.183105819562763</v>
      </c>
      <c r="CG15" s="919">
        <v>0.1514584259143274</v>
      </c>
    </row>
    <row r="16" ht="17" customHeight="1">
      <c r="A16" t="s" s="71">
        <v>341</v>
      </c>
      <c r="B16" s="923">
        <v>0.003766635975558718</v>
      </c>
      <c r="C16" s="923">
        <v>0.003755540744972336</v>
      </c>
      <c r="D16" s="923">
        <v>0.003759751856377479</v>
      </c>
      <c r="E16" s="924">
        <v>0.003760900735726206</v>
      </c>
      <c r="F16" s="925">
        <v>0.003731434583669774</v>
      </c>
      <c r="G16" s="923">
        <v>0.00370998516005936</v>
      </c>
      <c r="H16" s="923">
        <v>0.003738072597304653</v>
      </c>
      <c r="I16" s="924">
        <v>0.003726020178149053</v>
      </c>
      <c r="J16" s="926">
        <v>0.00374523176511386</v>
      </c>
      <c r="K16" s="925">
        <v>0.003780450346147485</v>
      </c>
      <c r="L16" s="923">
        <v>0.003728560775540641</v>
      </c>
      <c r="M16" s="923">
        <v>0.00380343830823064</v>
      </c>
      <c r="N16" s="924">
        <v>0.003767506736005723</v>
      </c>
      <c r="O16" s="926">
        <v>0.003752004316995641</v>
      </c>
      <c r="P16" s="925">
        <v>0.00354815818334301</v>
      </c>
      <c r="Q16" s="923">
        <v>0.003782914015962832</v>
      </c>
      <c r="R16" s="923">
        <v>0.0037</v>
      </c>
      <c r="S16" s="924">
        <v>0.003678419868708079</v>
      </c>
      <c r="T16" s="926">
        <v>0.003731802740564886</v>
      </c>
      <c r="U16" s="925">
        <v>0.003818556408070474</v>
      </c>
      <c r="V16" s="923">
        <v>0.003809630001300849</v>
      </c>
      <c r="W16" s="923">
        <v>0.003819061359585844</v>
      </c>
      <c r="X16" s="924">
        <v>0.003815776165650659</v>
      </c>
      <c r="Y16" s="925">
        <v>0.003822760832106626</v>
      </c>
      <c r="Z16" s="923">
        <v>0.00378858455996522</v>
      </c>
      <c r="AA16" s="923">
        <v>0.003750937734433608</v>
      </c>
      <c r="AB16" s="924">
        <v>0.003789771780776279</v>
      </c>
      <c r="AC16" s="926">
        <v>0.003804751790705105</v>
      </c>
      <c r="AD16" s="925">
        <v>0.00379467869287914</v>
      </c>
      <c r="AE16" s="923">
        <v>0.003666130426693807</v>
      </c>
      <c r="AF16" s="923">
        <v>0.003765806477187141</v>
      </c>
      <c r="AG16" s="924">
        <v>0.003735540698291415</v>
      </c>
      <c r="AH16" s="926">
        <v>0.00378370863350225</v>
      </c>
      <c r="AI16" s="925">
        <v>0.003788468524573149</v>
      </c>
      <c r="AJ16" s="923">
        <v>0.003798583887926581</v>
      </c>
      <c r="AK16" s="923">
        <v>0.004</v>
      </c>
      <c r="AL16" s="924">
        <v>0.003865367510850448</v>
      </c>
      <c r="AM16" s="926">
        <v>0.00380612693098751</v>
      </c>
      <c r="AN16" s="925">
        <v>0</v>
      </c>
      <c r="AO16" s="923">
        <v>0</v>
      </c>
      <c r="AP16" s="923">
        <v>0</v>
      </c>
      <c r="AQ16" s="924">
        <v>0</v>
      </c>
      <c r="AR16" s="925">
        <v>0</v>
      </c>
      <c r="AS16" s="923">
        <v>0</v>
      </c>
      <c r="AT16" s="923">
        <v>0</v>
      </c>
      <c r="AU16" s="924">
        <v>0</v>
      </c>
      <c r="AV16" s="926">
        <v>0</v>
      </c>
      <c r="AW16" s="925">
        <v>0</v>
      </c>
      <c r="AX16" s="923">
        <v>0</v>
      </c>
      <c r="AY16" s="923">
        <v>0</v>
      </c>
      <c r="AZ16" s="924">
        <v>0</v>
      </c>
      <c r="BA16" s="926">
        <v>0</v>
      </c>
      <c r="BB16" s="926">
        <v>0.003755339623527203</v>
      </c>
      <c r="BC16" s="926">
        <v>0.00378159323602786</v>
      </c>
      <c r="BD16" s="925">
        <v>0.003761997722466244</v>
      </c>
      <c r="BE16" s="924">
        <v>0.003766291507288233</v>
      </c>
      <c r="BF16" s="926">
        <v>0.001022821321331325</v>
      </c>
      <c r="BG16" s="214">
        <v>0.003789924485754621</v>
      </c>
      <c r="BH16" s="927">
        <v>0.003743124043875923</v>
      </c>
      <c r="BI16" s="928">
        <v>0.0038572482726236</v>
      </c>
      <c r="BJ16" s="924">
        <v>0.003795872597978785</v>
      </c>
      <c r="BK16" s="927">
        <v>0.003497318722312893</v>
      </c>
      <c r="BL16" s="927">
        <v>0.003508632560110158</v>
      </c>
      <c r="BM16" s="925">
        <v>0.003550085793740016</v>
      </c>
      <c r="BN16" s="924">
        <v>0.003517387239372952</v>
      </c>
      <c r="BO16" s="926">
        <v>0.003674963742985055</v>
      </c>
      <c r="BP16" s="926">
        <v>0.002</v>
      </c>
      <c r="BQ16" s="927">
        <v>0.003514351227718437</v>
      </c>
      <c r="BR16" s="925"/>
      <c r="BS16" s="924"/>
      <c r="BT16" s="926"/>
      <c r="BU16" s="926"/>
      <c r="BV16" s="926"/>
      <c r="BW16" s="925"/>
      <c r="BX16" s="924"/>
      <c r="BY16" s="926"/>
      <c r="BZ16" s="927">
        <v>0.003555058015521232</v>
      </c>
      <c r="CA16" s="928">
        <v>0.003103042290665913</v>
      </c>
      <c r="CB16" s="923">
        <v>0.003506254271853831</v>
      </c>
      <c r="CC16" s="923">
        <v>0.003396512509476876</v>
      </c>
      <c r="CD16" s="924">
        <v>0.003709673292910686</v>
      </c>
      <c r="CE16" s="927">
        <v>0.003711593080299509</v>
      </c>
      <c r="CF16" s="927">
        <v>0.003608563535366881</v>
      </c>
      <c r="CG16" s="929">
        <v>0.003532613786380559</v>
      </c>
    </row>
    <row r="17" ht="17" customHeight="1">
      <c r="A17" t="s" s="61">
        <v>109</v>
      </c>
      <c r="B17" s="414"/>
      <c r="C17" s="414"/>
      <c r="D17" s="414"/>
      <c r="E17" s="585"/>
      <c r="F17" s="584"/>
      <c r="G17" s="417"/>
      <c r="H17" s="417"/>
      <c r="I17" s="585"/>
      <c r="J17" s="586"/>
      <c r="K17" s="584"/>
      <c r="L17" s="417"/>
      <c r="M17" s="417"/>
      <c r="N17" s="585"/>
      <c r="O17" s="586"/>
      <c r="P17" s="584"/>
      <c r="Q17" s="417"/>
      <c r="R17" s="417"/>
      <c r="S17" s="585"/>
      <c r="T17" s="586"/>
      <c r="U17" s="584"/>
      <c r="V17" s="417"/>
      <c r="W17" s="417"/>
      <c r="X17" s="585"/>
      <c r="Y17" s="584"/>
      <c r="Z17" s="417"/>
      <c r="AA17" s="417"/>
      <c r="AB17" s="585"/>
      <c r="AC17" s="586"/>
      <c r="AD17" s="584"/>
      <c r="AE17" s="417"/>
      <c r="AF17" s="417"/>
      <c r="AG17" s="585"/>
      <c r="AH17" s="586"/>
      <c r="AI17" s="584"/>
      <c r="AJ17" s="417"/>
      <c r="AK17" s="417"/>
      <c r="AL17" s="585"/>
      <c r="AM17" s="586"/>
      <c r="AN17" s="584"/>
      <c r="AO17" s="417"/>
      <c r="AP17" s="417"/>
      <c r="AQ17" s="585"/>
      <c r="AR17" s="584"/>
      <c r="AS17" s="417"/>
      <c r="AT17" s="417"/>
      <c r="AU17" s="585"/>
      <c r="AV17" s="586"/>
      <c r="AW17" s="584"/>
      <c r="AX17" s="417"/>
      <c r="AY17" s="417"/>
      <c r="AZ17" s="585"/>
      <c r="BA17" s="586"/>
      <c r="BB17" s="584"/>
      <c r="BC17" s="417"/>
      <c r="BD17" s="417"/>
      <c r="BE17" s="585"/>
      <c r="BF17" s="586"/>
      <c r="BG17" s="586"/>
      <c r="BH17" s="586"/>
      <c r="BI17" s="584"/>
      <c r="BJ17" s="585"/>
      <c r="BK17" s="586"/>
      <c r="BL17" s="586"/>
      <c r="BM17" s="584"/>
      <c r="BN17" s="585"/>
      <c r="BO17" s="586"/>
      <c r="BP17" s="586"/>
      <c r="BQ17" s="586"/>
      <c r="BR17" s="584"/>
      <c r="BS17" s="585"/>
      <c r="BT17" s="586"/>
      <c r="BU17" s="586"/>
      <c r="BV17" s="586"/>
      <c r="BW17" s="584"/>
      <c r="BX17" s="585"/>
      <c r="BY17" s="586"/>
      <c r="BZ17" s="584"/>
      <c r="CA17" s="585"/>
      <c r="CB17" s="584"/>
      <c r="CC17" s="417"/>
      <c r="CD17" s="585"/>
      <c r="CE17" s="584"/>
      <c r="CF17" s="585"/>
      <c r="CG17" s="921"/>
    </row>
    <row r="18" ht="17" customHeight="1">
      <c r="A18" t="s" s="71">
        <v>110</v>
      </c>
      <c r="B18" s="79">
        <v>0.2321882331606805</v>
      </c>
      <c r="C18" s="79">
        <v>0.195000642493783</v>
      </c>
      <c r="D18" s="79">
        <v>0.2141537211334554</v>
      </c>
      <c r="E18" s="77">
        <v>0.2122448161473627</v>
      </c>
      <c r="F18" s="917">
        <v>0.152</v>
      </c>
      <c r="G18" s="915">
        <v>0.148</v>
      </c>
      <c r="H18" s="915">
        <v>0.1067981788849402</v>
      </c>
      <c r="I18" s="916">
        <v>0.092</v>
      </c>
      <c r="J18" s="214">
        <v>0.1682009326528527</v>
      </c>
      <c r="K18" s="917">
        <v>0.107</v>
      </c>
      <c r="L18" s="915">
        <v>0.149</v>
      </c>
      <c r="M18" s="915">
        <v>0.2084</v>
      </c>
      <c r="N18" s="916">
        <v>0.1681</v>
      </c>
      <c r="O18" s="214">
        <v>0.1681768515414064</v>
      </c>
      <c r="P18" s="917">
        <v>0.2103</v>
      </c>
      <c r="Q18" s="915">
        <v>0.2361</v>
      </c>
      <c r="R18" s="915">
        <v>0.2473</v>
      </c>
      <c r="S18" s="916">
        <v>0.2332100498990732</v>
      </c>
      <c r="T18" s="214">
        <v>0.1886841780186386</v>
      </c>
      <c r="U18" s="917">
        <v>0.2307977609902612</v>
      </c>
      <c r="V18" s="915">
        <v>0.182</v>
      </c>
      <c r="W18" s="915">
        <v>0.2555043589810718</v>
      </c>
      <c r="X18" s="916">
        <v>0.2494338307879914</v>
      </c>
      <c r="Y18" s="917">
        <v>0.1491326749818795</v>
      </c>
      <c r="Z18" s="915">
        <v>0.1447635135135135</v>
      </c>
      <c r="AA18" s="915">
        <v>0.125311549567948</v>
      </c>
      <c r="AB18" s="916">
        <v>0.1410387505748656</v>
      </c>
      <c r="AC18" s="214">
        <v>0.202624399970983</v>
      </c>
      <c r="AD18" s="917">
        <v>0.073</v>
      </c>
      <c r="AE18" s="915">
        <v>0.122</v>
      </c>
      <c r="AF18" s="915">
        <v>0.168</v>
      </c>
      <c r="AG18" s="916">
        <v>0.1265</v>
      </c>
      <c r="AH18" s="214">
        <v>0.1844621887571122</v>
      </c>
      <c r="AI18" s="917">
        <v>0.2296</v>
      </c>
      <c r="AJ18" s="915">
        <v>0.2373</v>
      </c>
      <c r="AK18" s="915">
        <v>0.2497</v>
      </c>
      <c r="AL18" s="916">
        <v>0.2398521763953011</v>
      </c>
      <c r="AM18" s="214">
        <v>0.2019286610935798</v>
      </c>
      <c r="AN18" s="917">
        <v>0.24345</v>
      </c>
      <c r="AO18" s="915">
        <v>0.2081</v>
      </c>
      <c r="AP18" s="915">
        <v>0.225</v>
      </c>
      <c r="AQ18" s="916">
        <v>0.227</v>
      </c>
      <c r="AR18" s="917">
        <v>0.1577867111598935</v>
      </c>
      <c r="AS18" s="915">
        <v>0.14</v>
      </c>
      <c r="AT18" s="915">
        <v>0.083</v>
      </c>
      <c r="AU18" s="916">
        <v>0.1957</v>
      </c>
      <c r="AV18" s="214">
        <v>0.215761104991491</v>
      </c>
      <c r="AW18" s="917">
        <v>0.1135724291221449</v>
      </c>
      <c r="AX18" s="915">
        <v>0.144</v>
      </c>
      <c r="AY18" s="915">
        <v>0.199</v>
      </c>
      <c r="AZ18" s="916">
        <v>0.1574</v>
      </c>
      <c r="BA18" s="214">
        <v>0.200963899850663</v>
      </c>
      <c r="BB18" s="917">
        <v>0.216</v>
      </c>
      <c r="BC18" s="915">
        <v>0.2531100656909807</v>
      </c>
      <c r="BD18" s="915">
        <v>0.277</v>
      </c>
      <c r="BE18" s="916">
        <v>0.2514510113915377</v>
      </c>
      <c r="BF18" s="214">
        <v>0.2053</v>
      </c>
      <c r="BG18" s="214">
        <v>0.243923178007491</v>
      </c>
      <c r="BH18" s="214">
        <v>0.2077</v>
      </c>
      <c r="BI18" s="917">
        <v>0.1983234489051095</v>
      </c>
      <c r="BJ18" s="916">
        <v>0.2144997766592446</v>
      </c>
      <c r="BK18" s="214">
        <v>0.1328161908162125</v>
      </c>
      <c r="BL18" s="214">
        <v>0.1110234557203764</v>
      </c>
      <c r="BM18" s="917">
        <v>0.07895558639833448</v>
      </c>
      <c r="BN18" s="916">
        <v>0.1117531685092834</v>
      </c>
      <c r="BO18" s="214">
        <v>0.1736223638160945</v>
      </c>
      <c r="BP18" s="214">
        <v>0.06</v>
      </c>
      <c r="BQ18" s="214">
        <v>0.1203288490284006</v>
      </c>
      <c r="BR18" s="917"/>
      <c r="BS18" s="916"/>
      <c r="BT18" s="214"/>
      <c r="BU18" s="214"/>
      <c r="BV18" s="214"/>
      <c r="BW18" s="917"/>
      <c r="BX18" s="916"/>
      <c r="BY18" s="214"/>
      <c r="BZ18" s="917">
        <v>0.170798986090698</v>
      </c>
      <c r="CA18" s="916">
        <v>0.1253082167510028</v>
      </c>
      <c r="CB18" s="917">
        <v>0.1616575641713611</v>
      </c>
      <c r="CC18" s="915">
        <v>0.2663634361839752</v>
      </c>
      <c r="CD18" s="916">
        <v>0.1879430531237499</v>
      </c>
      <c r="CE18" s="917">
        <v>0.3172311718398078</v>
      </c>
      <c r="CF18" s="916">
        <v>0.2437003954232662</v>
      </c>
      <c r="CG18" s="929">
        <v>0.2053</v>
      </c>
    </row>
    <row r="19" ht="17" customHeight="1">
      <c r="A19" t="s" s="71">
        <v>115</v>
      </c>
      <c r="B19" s="922">
        <v>0.1962</v>
      </c>
      <c r="C19" s="922">
        <v>0.1757</v>
      </c>
      <c r="D19" s="79">
        <v>0.15</v>
      </c>
      <c r="E19" s="77">
        <v>0.1759</v>
      </c>
      <c r="F19" s="918">
        <v>0.1414</v>
      </c>
      <c r="G19" s="79">
        <v>0.1428</v>
      </c>
      <c r="H19" s="79">
        <v>0.1039</v>
      </c>
      <c r="I19" s="77">
        <v>0.1325</v>
      </c>
      <c r="J19" s="197">
        <v>0.158873588442876</v>
      </c>
      <c r="K19" s="918">
        <v>0.103</v>
      </c>
      <c r="L19" s="79">
        <v>0.133985606856958</v>
      </c>
      <c r="M19" s="79">
        <v>0.1358</v>
      </c>
      <c r="N19" s="77">
        <v>0.1267</v>
      </c>
      <c r="O19" s="197">
        <v>0.1515940170119724</v>
      </c>
      <c r="P19" s="918">
        <v>0.1304</v>
      </c>
      <c r="Q19" s="79">
        <v>0.1539</v>
      </c>
      <c r="R19" s="79">
        <v>0.163</v>
      </c>
      <c r="S19" s="77">
        <v>0.1512277894762467</v>
      </c>
      <c r="T19" s="197">
        <v>0.1514824438577235</v>
      </c>
      <c r="U19" s="918">
        <v>0.1922</v>
      </c>
      <c r="V19" s="79">
        <v>0.1447</v>
      </c>
      <c r="W19" s="79">
        <v>0.1729</v>
      </c>
      <c r="X19" s="77">
        <v>0.1708</v>
      </c>
      <c r="Y19" s="918">
        <v>0.1424</v>
      </c>
      <c r="Z19" s="79">
        <v>0.1309</v>
      </c>
      <c r="AA19" s="79">
        <v>0.1178</v>
      </c>
      <c r="AB19" s="77">
        <v>0.1327</v>
      </c>
      <c r="AC19" s="197">
        <v>0.1559126005025126</v>
      </c>
      <c r="AD19" s="918">
        <v>0.1433</v>
      </c>
      <c r="AE19" s="79">
        <v>0.1362462174330209</v>
      </c>
      <c r="AF19" s="79">
        <v>0.134189031505251</v>
      </c>
      <c r="AG19" s="77">
        <v>0.137256234286879</v>
      </c>
      <c r="AH19" s="197">
        <v>0.1516914253995572</v>
      </c>
      <c r="AI19" s="918">
        <v>0.1427</v>
      </c>
      <c r="AJ19" s="79">
        <v>0.1597</v>
      </c>
      <c r="AK19" s="79">
        <v>0.1586</v>
      </c>
      <c r="AL19" s="77">
        <v>0.1563815021395056</v>
      </c>
      <c r="AM19" s="197">
        <v>0.1531202820651507</v>
      </c>
      <c r="AN19" s="918">
        <v>0.1818</v>
      </c>
      <c r="AO19" s="79">
        <v>0.1658</v>
      </c>
      <c r="AP19" s="79">
        <v>0.151</v>
      </c>
      <c r="AQ19" s="77">
        <v>0.168</v>
      </c>
      <c r="AR19" s="918">
        <v>0.1419</v>
      </c>
      <c r="AS19" s="79">
        <v>0.1394</v>
      </c>
      <c r="AT19" s="79">
        <v>0.1183</v>
      </c>
      <c r="AU19" s="77">
        <v>0.132</v>
      </c>
      <c r="AV19" s="197">
        <v>0.1540873990314763</v>
      </c>
      <c r="AW19" s="918">
        <v>0.1433435478379299</v>
      </c>
      <c r="AX19" s="79">
        <v>0.140605343003034</v>
      </c>
      <c r="AY19" s="79">
        <v>0.1427</v>
      </c>
      <c r="AZ19" s="77">
        <v>0.1383</v>
      </c>
      <c r="BA19" s="197">
        <v>0.1503685254502971</v>
      </c>
      <c r="BB19" s="918">
        <v>0.1596</v>
      </c>
      <c r="BC19" s="79">
        <v>0.1597422289613344</v>
      </c>
      <c r="BD19" s="79">
        <v>0.1716</v>
      </c>
      <c r="BE19" s="77">
        <v>0.1745</v>
      </c>
      <c r="BF19" s="197">
        <v>0.1575</v>
      </c>
      <c r="BG19" s="197">
        <v>0.1829216994171023</v>
      </c>
      <c r="BH19" s="197">
        <v>0.1836</v>
      </c>
      <c r="BI19" s="918">
        <v>0.1507476708682377</v>
      </c>
      <c r="BJ19" s="77">
        <v>0.1745</v>
      </c>
      <c r="BK19" s="197">
        <v>0.154587312414734</v>
      </c>
      <c r="BL19" s="197">
        <v>0.1268870251603355</v>
      </c>
      <c r="BM19" s="918">
        <v>0.1129132018417978</v>
      </c>
      <c r="BN19" s="77">
        <v>0.134547076891398</v>
      </c>
      <c r="BO19" s="197">
        <v>0.15886013119443</v>
      </c>
      <c r="BP19" s="197">
        <v>0.1302</v>
      </c>
      <c r="BQ19" s="197">
        <v>0.127054206524405</v>
      </c>
      <c r="BR19" s="918"/>
      <c r="BS19" s="77"/>
      <c r="BT19" s="197"/>
      <c r="BU19" s="197"/>
      <c r="BV19" s="197"/>
      <c r="BW19" s="918"/>
      <c r="BX19" s="77"/>
      <c r="BY19" s="197"/>
      <c r="BZ19" s="918">
        <v>0.1424608355091384</v>
      </c>
      <c r="CA19" s="77">
        <v>0.1345865161683953</v>
      </c>
      <c r="CB19" s="918">
        <v>0.1534581877710255</v>
      </c>
      <c r="CC19" s="79">
        <v>0.1438116730828798</v>
      </c>
      <c r="CD19" s="77">
        <v>0.1616596676357632</v>
      </c>
      <c r="CE19" s="918">
        <v>0.1587065431911341</v>
      </c>
      <c r="CF19" s="77">
        <v>0.1556568139576713</v>
      </c>
      <c r="CG19" s="919">
        <v>0.1575</v>
      </c>
    </row>
    <row r="20" ht="17" customHeight="1">
      <c r="A20" t="s" s="930">
        <v>118</v>
      </c>
      <c r="B20" s="119">
        <v>0.1816147336473801</v>
      </c>
      <c r="C20" s="119">
        <v>0.1816147336473801</v>
      </c>
      <c r="D20" s="119">
        <v>0.1583016879401777</v>
      </c>
      <c r="E20" s="117">
        <v>0.17485189014029</v>
      </c>
      <c r="F20" s="931">
        <v>0.09918730714636709</v>
      </c>
      <c r="G20" s="119">
        <v>0.1523642973588853</v>
      </c>
      <c r="H20" s="119">
        <v>0.05333603605324184</v>
      </c>
      <c r="I20" s="117">
        <v>0.1075539015097312</v>
      </c>
      <c r="J20" s="932">
        <v>0.1491436469074224</v>
      </c>
      <c r="K20" s="931">
        <v>0.15</v>
      </c>
      <c r="L20" s="119">
        <v>0.233</v>
      </c>
      <c r="M20" s="119">
        <v>0.0204</v>
      </c>
      <c r="N20" s="117">
        <v>0.1207</v>
      </c>
      <c r="O20" s="932">
        <v>0.1418505241711775</v>
      </c>
      <c r="P20" s="931">
        <v>0.143</v>
      </c>
      <c r="Q20" s="119">
        <v>0.188</v>
      </c>
      <c r="R20" s="119">
        <v>0.167</v>
      </c>
      <c r="S20" s="117">
        <v>0.1707108836843141</v>
      </c>
      <c r="T20" s="932">
        <v>0.1494982898264185</v>
      </c>
      <c r="U20" s="931">
        <v>0.1417085823597724</v>
      </c>
      <c r="V20" s="119">
        <v>0.1238156377754876</v>
      </c>
      <c r="W20" s="119">
        <v>0.1697191339168295</v>
      </c>
      <c r="X20" s="117">
        <v>0.1451243570928347</v>
      </c>
      <c r="Y20" s="931">
        <v>0.06380734197198319</v>
      </c>
      <c r="Z20" s="119">
        <v>0.0349436371556882</v>
      </c>
      <c r="AA20" s="119">
        <v>0.02562388727468454</v>
      </c>
      <c r="AB20" s="117">
        <v>0.04471559957516604</v>
      </c>
      <c r="AC20" s="932">
        <v>0.105914316347387</v>
      </c>
      <c r="AD20" s="931">
        <v>0.053</v>
      </c>
      <c r="AE20" s="119">
        <v>0.155</v>
      </c>
      <c r="AF20" s="119">
        <v>0.0635</v>
      </c>
      <c r="AG20" s="117">
        <v>0.0911</v>
      </c>
      <c r="AH20" s="932">
        <v>0.1021158362253863</v>
      </c>
      <c r="AI20" s="931">
        <v>0.186</v>
      </c>
      <c r="AJ20" s="119">
        <v>0.161</v>
      </c>
      <c r="AK20" s="119">
        <v>0.174</v>
      </c>
      <c r="AL20" s="117">
        <v>0.1713173265776665</v>
      </c>
      <c r="AM20" s="932">
        <v>0.1204536805951614</v>
      </c>
      <c r="AN20" s="931">
        <v>0.149</v>
      </c>
      <c r="AO20" s="119">
        <v>0.062</v>
      </c>
      <c r="AP20" s="119">
        <v>0.206</v>
      </c>
      <c r="AQ20" s="117">
        <v>0.142</v>
      </c>
      <c r="AR20" s="931">
        <v>0.06380528101275293</v>
      </c>
      <c r="AS20" s="119">
        <v>0.079</v>
      </c>
      <c r="AT20" s="119">
        <v>0.0212</v>
      </c>
      <c r="AU20" s="117">
        <v>0.0212</v>
      </c>
      <c r="AV20" s="932">
        <v>0.1112493634593866</v>
      </c>
      <c r="AW20" s="931">
        <v>0.0212</v>
      </c>
      <c r="AX20" s="119">
        <v>0.13989406987872</v>
      </c>
      <c r="AY20" s="119">
        <v>0.09</v>
      </c>
      <c r="AZ20" s="117">
        <v>0.082</v>
      </c>
      <c r="BA20" s="932">
        <v>0.1040651426432624</v>
      </c>
      <c r="BB20" s="931">
        <v>0.1399999851416336</v>
      </c>
      <c r="BC20" s="119">
        <v>0.1513751017587211</v>
      </c>
      <c r="BD20" s="119">
        <v>0.2203612924048844</v>
      </c>
      <c r="BE20" s="117">
        <v>0.1741228546065756</v>
      </c>
      <c r="BF20" s="932">
        <v>0.1230489761399018</v>
      </c>
      <c r="BG20" s="932">
        <v>0.1183012472295858</v>
      </c>
      <c r="BH20" s="932">
        <v>0.062</v>
      </c>
      <c r="BI20" s="931">
        <v>0.1640102240758858</v>
      </c>
      <c r="BJ20" s="117">
        <v>0.112953544830958</v>
      </c>
      <c r="BK20" s="932">
        <v>0.05825248414298107</v>
      </c>
      <c r="BL20" s="932">
        <v>0.09842758975614073</v>
      </c>
      <c r="BM20" s="931">
        <v>0.01409419424125873</v>
      </c>
      <c r="BN20" s="117">
        <v>0.0606747845575207</v>
      </c>
      <c r="BO20" s="932">
        <v>0.09175976957524148</v>
      </c>
      <c r="BP20" s="932">
        <v>0.101</v>
      </c>
      <c r="BQ20" s="932">
        <v>0.1221084106558065</v>
      </c>
      <c r="BR20" s="931"/>
      <c r="BS20" s="117"/>
      <c r="BT20" s="932"/>
      <c r="BU20" s="932"/>
      <c r="BV20" s="932"/>
      <c r="BW20" s="931"/>
      <c r="BX20" s="117"/>
      <c r="BY20" s="932"/>
      <c r="BZ20" s="931">
        <v>0.07595138811364943</v>
      </c>
      <c r="CA20" s="117">
        <v>0.0972646176612031</v>
      </c>
      <c r="CB20" s="932">
        <v>0.09316289604104862</v>
      </c>
      <c r="CC20" s="932">
        <v>0.1928795382150197</v>
      </c>
      <c r="CD20" s="932">
        <v>0.1556924113598171</v>
      </c>
      <c r="CE20" s="931">
        <v>0.146619534442266</v>
      </c>
      <c r="CF20" s="117">
        <v>0.1638161738948305</v>
      </c>
      <c r="CG20" s="932">
        <v>0.104186257582598</v>
      </c>
    </row>
  </sheetData>
  <pageMargins left="0.75" right="0.75" top="1" bottom="1" header="0.5" footer="0.5"/>
  <pageSetup firstPageNumber="1" fitToHeight="1" fitToWidth="1" scale="49" useFirstPageNumber="0" orientation="portrait" pageOrder="downThenOver"/>
  <headerFooter>
    <oddFooter>&amp;L&amp;"Helvetica,Regular"&amp;11&amp;K000000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CA18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933" customWidth="1"/>
    <col min="2" max="2" hidden="1" width="6.625" style="933" customWidth="1"/>
    <col min="3" max="3" hidden="1" width="6.625" style="933" customWidth="1"/>
    <col min="4" max="4" hidden="1" width="6.625" style="933" customWidth="1"/>
    <col min="5" max="5" hidden="1" width="6.625" style="933" customWidth="1"/>
    <col min="6" max="6" hidden="1" width="6.625" style="933" customWidth="1"/>
    <col min="7" max="7" hidden="1" width="6.625" style="933" customWidth="1"/>
    <col min="8" max="8" hidden="1" width="6.625" style="933" customWidth="1"/>
    <col min="9" max="9" hidden="1" width="6.625" style="933" customWidth="1"/>
    <col min="10" max="10" hidden="1" width="6.625" style="933" customWidth="1"/>
    <col min="11" max="11" hidden="1" width="6.625" style="933" customWidth="1"/>
    <col min="12" max="12" hidden="1" width="6.625" style="933" customWidth="1"/>
    <col min="13" max="13" hidden="1" width="6.625" style="933" customWidth="1"/>
    <col min="14" max="14" hidden="1" width="6.625" style="933" customWidth="1"/>
    <col min="15" max="15" hidden="1" width="6.625" style="933" customWidth="1"/>
    <col min="16" max="16" hidden="1" width="6.625" style="933" customWidth="1"/>
    <col min="17" max="17" hidden="1" width="6.625" style="933" customWidth="1"/>
    <col min="18" max="18" hidden="1" width="6.625" style="933" customWidth="1"/>
    <col min="19" max="19" hidden="1" width="6.625" style="933" customWidth="1"/>
    <col min="20" max="20" width="6.5" style="933" customWidth="1"/>
    <col min="21" max="21" width="6.5" style="933" customWidth="1"/>
    <col min="22" max="22" width="6.5" style="933" customWidth="1"/>
    <col min="23" max="23" width="6.5" style="933" customWidth="1"/>
    <col min="24" max="24" width="6.5" style="933" customWidth="1"/>
    <col min="25" max="25" width="6.5" style="933" customWidth="1"/>
    <col min="26" max="26" width="6.5" style="933" customWidth="1"/>
    <col min="27" max="27" width="6.5" style="933" customWidth="1"/>
    <col min="28" max="28" width="6.5" style="933" customWidth="1"/>
    <col min="29" max="29" width="6.5" style="933" customWidth="1"/>
    <col min="30" max="30" width="6.5" style="933" customWidth="1"/>
    <col min="31" max="31" width="6.5" style="933" customWidth="1"/>
    <col min="32" max="32" width="6.5" style="933" customWidth="1"/>
    <col min="33" max="33" width="6.5" style="933" customWidth="1"/>
    <col min="34" max="34" width="6.5" style="933" customWidth="1"/>
    <col min="35" max="35" width="6.5" style="933" customWidth="1"/>
    <col min="36" max="36" width="6.5" style="933" customWidth="1"/>
    <col min="37" max="37" width="6.5" style="933" customWidth="1"/>
    <col min="38" max="38" width="6.5" style="933" customWidth="1"/>
    <col min="39" max="39" width="6.5" style="933" customWidth="1"/>
    <col min="40" max="40" width="6.875" style="933" customWidth="1"/>
    <col min="41" max="41" width="6.875" style="933" customWidth="1"/>
    <col min="42" max="42" width="6.875" style="933" customWidth="1"/>
    <col min="43" max="43" width="6.875" style="933" customWidth="1"/>
    <col min="44" max="44" width="6.875" style="933" customWidth="1"/>
    <col min="45" max="45" width="6.875" style="933" customWidth="1"/>
    <col min="46" max="46" width="6.875" style="933" customWidth="1"/>
    <col min="47" max="47" width="6.875" style="933" customWidth="1"/>
    <col min="48" max="48" width="6.875" style="933" customWidth="1"/>
    <col min="49" max="49" width="6.875" style="933" customWidth="1"/>
    <col min="50" max="50" width="6.875" style="933" customWidth="1"/>
    <col min="51" max="51" width="6.875" style="933" customWidth="1"/>
    <col min="52" max="52" width="6.875" style="933" customWidth="1"/>
    <col min="53" max="53" width="6.375" style="933" customWidth="1"/>
    <col min="54" max="54" width="7.125" style="933" customWidth="1"/>
    <col min="55" max="55" width="6.375" style="933" customWidth="1"/>
    <col min="56" max="56" width="6.875" style="933" customWidth="1"/>
    <col min="57" max="57" width="6.875" style="933" customWidth="1"/>
    <col min="58" max="58" width="6.875" style="933" customWidth="1"/>
    <col min="59" max="59" width="6.875" style="933" customWidth="1"/>
    <col min="60" max="60" width="6.875" style="933" customWidth="1"/>
    <col min="61" max="61" width="7.875" style="933" customWidth="1"/>
    <col min="62" max="62" width="7.875" style="933" customWidth="1"/>
    <col min="63" max="63" width="7.875" style="933" customWidth="1"/>
    <col min="64" max="64" width="7.875" style="933" customWidth="1"/>
    <col min="65" max="65" width="7.875" style="933" customWidth="1"/>
    <col min="66" max="66" width="7.875" style="933" customWidth="1"/>
    <col min="67" max="67" width="7.875" style="933" customWidth="1"/>
    <col min="68" max="68" width="7.875" style="933" customWidth="1"/>
    <col min="69" max="69" width="7.875" style="933" customWidth="1"/>
    <col min="70" max="70" width="7.875" style="933" customWidth="1"/>
    <col min="71" max="71" width="7.875" style="933" customWidth="1"/>
    <col min="72" max="72" width="7.875" style="933" customWidth="1"/>
    <col min="73" max="73" width="7.875" style="933" customWidth="1"/>
    <col min="74" max="74" width="7.875" style="933" customWidth="1"/>
    <col min="75" max="75" width="7.875" style="933" customWidth="1"/>
    <col min="76" max="76" width="7.875" style="933" customWidth="1"/>
    <col min="77" max="77" width="7.875" style="933" customWidth="1"/>
    <col min="78" max="78" width="7.875" style="933" customWidth="1"/>
    <col min="79" max="79" width="7.875" style="933" customWidth="1"/>
    <col min="80" max="256" width="6.625" style="933" customWidth="1"/>
  </cols>
  <sheetData>
    <row r="1" ht="28.5" customHeight="1">
      <c r="A1" t="s" s="823">
        <v>342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9"/>
    </row>
    <row r="2" ht="18.75" customHeight="1">
      <c r="A2" s="230"/>
      <c r="B2" s="23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232">
        <v>2011</v>
      </c>
      <c r="U2" s="23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2"/>
      <c r="AN2" s="233">
        <v>2013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t="s" s="28">
        <v>343</v>
      </c>
      <c r="BH2" s="15"/>
      <c r="BI2" s="233">
        <v>2014</v>
      </c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28"/>
      <c r="BX2" s="11"/>
      <c r="BY2" s="11"/>
      <c r="BZ2" s="11"/>
      <c r="CA2" s="11"/>
    </row>
    <row r="3" ht="17" customHeight="1">
      <c r="A3" s="128"/>
      <c r="B3" t="s" s="28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0">
        <v>12</v>
      </c>
      <c r="K3" t="s" s="28">
        <v>177</v>
      </c>
      <c r="L3" t="s" s="28">
        <v>178</v>
      </c>
      <c r="M3" t="s" s="28">
        <v>179</v>
      </c>
      <c r="N3" t="s" s="29">
        <v>16</v>
      </c>
      <c r="O3" t="s" s="30">
        <v>17</v>
      </c>
      <c r="P3" t="s" s="28">
        <v>180</v>
      </c>
      <c r="Q3" t="s" s="28">
        <v>181</v>
      </c>
      <c r="R3" t="s" s="28">
        <v>182</v>
      </c>
      <c r="S3" t="s" s="29">
        <v>21</v>
      </c>
      <c r="T3" t="s" s="30">
        <v>22</v>
      </c>
      <c r="U3" t="s" s="28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0">
        <v>12</v>
      </c>
      <c r="AD3" t="s" s="28">
        <v>177</v>
      </c>
      <c r="AE3" t="s" s="28">
        <v>178</v>
      </c>
      <c r="AF3" t="s" s="28">
        <v>179</v>
      </c>
      <c r="AG3" t="s" s="29">
        <v>16</v>
      </c>
      <c r="AH3" t="s" s="30">
        <v>17</v>
      </c>
      <c r="AI3" t="s" s="28">
        <v>180</v>
      </c>
      <c r="AJ3" t="s" s="28">
        <v>181</v>
      </c>
      <c r="AK3" t="s" s="28">
        <v>182</v>
      </c>
      <c r="AL3" t="s" s="29">
        <v>21</v>
      </c>
      <c r="AM3" t="s" s="30">
        <v>22</v>
      </c>
      <c r="AN3" t="s" s="28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0">
        <v>12</v>
      </c>
      <c r="AW3" t="s" s="28">
        <v>177</v>
      </c>
      <c r="AX3" t="s" s="28">
        <v>178</v>
      </c>
      <c r="AY3" t="s" s="28">
        <v>179</v>
      </c>
      <c r="AZ3" t="s" s="29">
        <v>16</v>
      </c>
      <c r="BA3" t="s" s="30">
        <v>17</v>
      </c>
      <c r="BB3" t="s" s="28">
        <v>180</v>
      </c>
      <c r="BC3" t="s" s="28">
        <v>181</v>
      </c>
      <c r="BD3" t="s" s="28">
        <v>182</v>
      </c>
      <c r="BE3" t="s" s="29">
        <v>21</v>
      </c>
      <c r="BF3" t="s" s="30">
        <v>22</v>
      </c>
      <c r="BG3" t="s" s="28">
        <v>126</v>
      </c>
      <c r="BH3" t="s" s="28">
        <v>48</v>
      </c>
      <c r="BI3" t="s" s="28">
        <v>171</v>
      </c>
      <c r="BJ3" t="s" s="28">
        <v>172</v>
      </c>
      <c r="BK3" t="s" s="28">
        <v>173</v>
      </c>
      <c r="BL3" t="s" s="29">
        <v>7</v>
      </c>
      <c r="BM3" t="s" s="30">
        <v>174</v>
      </c>
      <c r="BN3" t="s" s="28">
        <v>175</v>
      </c>
      <c r="BO3" t="s" s="28">
        <v>176</v>
      </c>
      <c r="BP3" t="s" s="29">
        <v>11</v>
      </c>
      <c r="BQ3" t="s" s="30">
        <v>12</v>
      </c>
      <c r="BR3" t="s" s="28">
        <v>177</v>
      </c>
      <c r="BS3" t="s" s="28">
        <v>178</v>
      </c>
      <c r="BT3" t="s" s="28">
        <v>179</v>
      </c>
      <c r="BU3" t="s" s="29">
        <v>16</v>
      </c>
      <c r="BV3" t="s" s="30">
        <v>17</v>
      </c>
      <c r="BW3" t="s" s="28">
        <v>58</v>
      </c>
      <c r="BX3" t="s" s="28">
        <v>181</v>
      </c>
      <c r="BY3" t="s" s="28">
        <v>182</v>
      </c>
      <c r="BZ3" t="s" s="29">
        <v>21</v>
      </c>
      <c r="CA3" t="s" s="237">
        <v>22</v>
      </c>
    </row>
    <row r="4" ht="17" customHeight="1">
      <c r="A4" t="s" s="34">
        <v>62</v>
      </c>
      <c r="B4" s="35">
        <v>5025.304332</v>
      </c>
      <c r="C4" s="35">
        <v>4215.764016</v>
      </c>
      <c r="D4" s="35">
        <v>3789.568143</v>
      </c>
      <c r="E4" s="35">
        <v>13031.603196523321</v>
      </c>
      <c r="F4" s="35">
        <v>2830.599113</v>
      </c>
      <c r="G4" s="35">
        <v>1580.667665</v>
      </c>
      <c r="H4" s="35">
        <v>770.9614429999999</v>
      </c>
      <c r="I4" s="35">
        <v>5182.228021</v>
      </c>
      <c r="J4" s="35">
        <v>18213.831217523322</v>
      </c>
      <c r="K4" s="35">
        <v>564.603192</v>
      </c>
      <c r="L4" s="35">
        <v>485.51203</v>
      </c>
      <c r="M4" s="35">
        <v>853.5409100000001</v>
      </c>
      <c r="N4" s="35">
        <v>1903.684132</v>
      </c>
      <c r="O4" s="35">
        <v>20117.515349523321</v>
      </c>
      <c r="P4" s="35">
        <v>7300.953756000001</v>
      </c>
      <c r="Q4" s="35">
        <v>8492.321786</v>
      </c>
      <c r="R4" s="35">
        <v>9929.156696</v>
      </c>
      <c r="S4" s="35">
        <v>25722.432238</v>
      </c>
      <c r="T4" s="35">
        <v>45839.947587523318</v>
      </c>
      <c r="U4" s="35">
        <v>5471.107206</v>
      </c>
      <c r="V4" s="35">
        <v>4688.479801</v>
      </c>
      <c r="W4" s="35">
        <v>4003.822407</v>
      </c>
      <c r="X4" s="35">
        <v>14163.409476461777</v>
      </c>
      <c r="Y4" s="35">
        <v>2873.637082</v>
      </c>
      <c r="Z4" s="35">
        <v>1319.643697</v>
      </c>
      <c r="AA4" s="35">
        <v>686.6266820000001</v>
      </c>
      <c r="AB4" s="35">
        <v>4879.910061</v>
      </c>
      <c r="AC4" s="35">
        <v>19043.319537461779</v>
      </c>
      <c r="AD4" s="35">
        <v>562.5471259999999</v>
      </c>
      <c r="AE4" s="35">
        <v>545.027032</v>
      </c>
      <c r="AF4" s="35">
        <v>833.3770979999999</v>
      </c>
      <c r="AG4" s="35">
        <v>1940.951257</v>
      </c>
      <c r="AH4" s="35">
        <v>20984.270794461780</v>
      </c>
      <c r="AI4" s="35">
        <v>2368.9958</v>
      </c>
      <c r="AJ4" s="35">
        <v>3734.6986</v>
      </c>
      <c r="AK4" s="35">
        <v>5194.021000000001</v>
      </c>
      <c r="AL4" s="35">
        <v>11297.7154</v>
      </c>
      <c r="AM4" s="48">
        <v>32281.986194461781</v>
      </c>
      <c r="AN4" s="35">
        <v>5530.013942326432</v>
      </c>
      <c r="AO4" s="35">
        <v>4513.447900000001</v>
      </c>
      <c r="AP4" s="35">
        <v>4029.486</v>
      </c>
      <c r="AQ4" s="35">
        <v>14072.819842326431</v>
      </c>
      <c r="AR4" s="35">
        <v>2937.9241</v>
      </c>
      <c r="AS4" s="35">
        <v>1531.2895</v>
      </c>
      <c r="AT4" s="35">
        <v>734.7459</v>
      </c>
      <c r="AU4" s="35">
        <v>5203.9595</v>
      </c>
      <c r="AV4" s="35">
        <v>19276.779342326430</v>
      </c>
      <c r="AW4" s="35">
        <v>565.8415</v>
      </c>
      <c r="AX4" s="35">
        <v>530.0962000000001</v>
      </c>
      <c r="AY4" s="35">
        <v>847.1560000000002</v>
      </c>
      <c r="AZ4" s="35">
        <v>1943.1837</v>
      </c>
      <c r="BA4" s="35">
        <v>21219.963042326432</v>
      </c>
      <c r="BB4" s="35">
        <v>2391.9974</v>
      </c>
      <c r="BC4" s="35">
        <v>3511.5692</v>
      </c>
      <c r="BD4" s="35">
        <v>4689.94</v>
      </c>
      <c r="BE4" s="35">
        <v>10593.5066</v>
      </c>
      <c r="BF4" s="48">
        <v>31813.469642326432</v>
      </c>
      <c r="BG4" s="35">
        <v>-468.5165521353483</v>
      </c>
      <c r="BH4" s="43">
        <v>-0.01451325049558838</v>
      </c>
      <c r="BI4" s="35">
        <v>5341.4147</v>
      </c>
      <c r="BJ4" s="35">
        <v>4407.231</v>
      </c>
      <c r="BK4" s="35">
        <v>3735.780999999999</v>
      </c>
      <c r="BL4" s="35">
        <v>13484.427</v>
      </c>
      <c r="BM4" s="35">
        <v>227.644</v>
      </c>
      <c r="BN4" s="35">
        <v>1296.675</v>
      </c>
      <c r="BO4" s="35">
        <v>752.011</v>
      </c>
      <c r="BP4" s="35">
        <v>4654.588151415668</v>
      </c>
      <c r="BQ4" s="35">
        <v>18167.752151415669</v>
      </c>
      <c r="BR4" s="35">
        <v>42840.147000000012</v>
      </c>
      <c r="BS4" s="35">
        <v>513.524</v>
      </c>
      <c r="BT4" s="35">
        <v>848.6320000000001</v>
      </c>
      <c r="BU4" s="35">
        <v>1963.584</v>
      </c>
      <c r="BV4" s="35">
        <v>20131.336151415668</v>
      </c>
      <c r="BW4" s="35">
        <v>2386.698</v>
      </c>
      <c r="BX4" s="35">
        <v>3636.544</v>
      </c>
      <c r="BY4" s="35">
        <v>5088.495999999999</v>
      </c>
      <c r="BZ4" s="35">
        <v>11111.738</v>
      </c>
      <c r="CA4" s="934">
        <v>31243.074151415669</v>
      </c>
    </row>
    <row r="5" ht="17" customHeight="1">
      <c r="A5" t="s" s="46">
        <v>63</v>
      </c>
      <c r="B5" s="48">
        <v>3859</v>
      </c>
      <c r="C5" s="48">
        <v>3036.58773</v>
      </c>
      <c r="D5" s="48">
        <v>2736.45501</v>
      </c>
      <c r="E5" s="49">
        <v>9633.009445523321</v>
      </c>
      <c r="F5" s="52">
        <v>1995.8537</v>
      </c>
      <c r="G5" s="48">
        <v>950.09074</v>
      </c>
      <c r="H5" s="48">
        <v>499.3571</v>
      </c>
      <c r="I5" s="49">
        <v>3445.30134</v>
      </c>
      <c r="J5" s="52">
        <v>13078.310785523321</v>
      </c>
      <c r="K5" s="48">
        <v>438.552</v>
      </c>
      <c r="L5" s="48">
        <v>377.844</v>
      </c>
      <c r="M5" s="48">
        <v>534.206</v>
      </c>
      <c r="N5" s="49">
        <v>1350.602</v>
      </c>
      <c r="O5" s="52">
        <v>14428.912785523320</v>
      </c>
      <c r="P5" s="48">
        <v>1486.3</v>
      </c>
      <c r="Q5" s="48">
        <v>2570</v>
      </c>
      <c r="R5" s="48">
        <v>3687.5</v>
      </c>
      <c r="S5" s="49">
        <v>7743.8</v>
      </c>
      <c r="T5" s="52">
        <v>22172.712785523319</v>
      </c>
      <c r="U5" s="48">
        <v>3977.6874</v>
      </c>
      <c r="V5" s="48">
        <v>3314.5491</v>
      </c>
      <c r="W5" s="48">
        <v>2734.5005</v>
      </c>
      <c r="X5" s="49">
        <v>10026.737062461776</v>
      </c>
      <c r="Y5" s="52">
        <v>1957.7589</v>
      </c>
      <c r="Z5" s="48">
        <v>669.2397999999999</v>
      </c>
      <c r="AA5" s="48">
        <v>462.9057</v>
      </c>
      <c r="AB5" s="49">
        <v>3089.907</v>
      </c>
      <c r="AC5" s="52">
        <v>13116.644062461775</v>
      </c>
      <c r="AD5" s="48">
        <v>436.816</v>
      </c>
      <c r="AE5" s="48">
        <v>422.425</v>
      </c>
      <c r="AF5" s="48">
        <v>516.454</v>
      </c>
      <c r="AG5" s="49">
        <v>1375.695</v>
      </c>
      <c r="AH5" s="52">
        <v>14492.339062461775</v>
      </c>
      <c r="AI5" s="48">
        <v>1556</v>
      </c>
      <c r="AJ5" s="48">
        <v>2588.1</v>
      </c>
      <c r="AK5" s="48">
        <v>3756.8</v>
      </c>
      <c r="AL5" s="49">
        <v>7900.9</v>
      </c>
      <c r="AM5" s="52">
        <v>22393.239062461776</v>
      </c>
      <c r="AN5" s="48">
        <v>3974.305</v>
      </c>
      <c r="AO5" s="48">
        <v>3161.797</v>
      </c>
      <c r="AP5" s="48">
        <v>2768.8</v>
      </c>
      <c r="AQ5" s="49">
        <v>9904.9</v>
      </c>
      <c r="AR5" s="52">
        <v>2001.973</v>
      </c>
      <c r="AS5" s="48">
        <v>858.96</v>
      </c>
      <c r="AT5" s="48">
        <v>490.87</v>
      </c>
      <c r="AU5" s="48">
        <v>3351.803</v>
      </c>
      <c r="AV5" s="48">
        <v>13256.703</v>
      </c>
      <c r="AW5" s="48">
        <v>444.0559999999999</v>
      </c>
      <c r="AX5" s="48">
        <v>402.09</v>
      </c>
      <c r="AY5" s="48">
        <v>522.3150000000001</v>
      </c>
      <c r="AZ5" s="49">
        <v>1368.461</v>
      </c>
      <c r="BA5" s="52">
        <v>14625.164</v>
      </c>
      <c r="BB5" s="48">
        <v>1577.824</v>
      </c>
      <c r="BC5" s="48">
        <v>2407.68</v>
      </c>
      <c r="BD5" s="48">
        <v>3401.058999999999</v>
      </c>
      <c r="BE5" s="49">
        <v>7386.563</v>
      </c>
      <c r="BF5" s="52">
        <v>22011.727</v>
      </c>
      <c r="BG5" s="35">
        <v>-381.5120624617775</v>
      </c>
      <c r="BH5" s="43">
        <v>-0.01703693071813417</v>
      </c>
      <c r="BI5" s="48">
        <v>3834.251</v>
      </c>
      <c r="BJ5" s="48">
        <v>3194.782</v>
      </c>
      <c r="BK5" s="48">
        <v>2607.539</v>
      </c>
      <c r="BL5" s="48">
        <v>9636.572</v>
      </c>
      <c r="BM5" s="48">
        <v>0</v>
      </c>
      <c r="BN5" s="48">
        <v>657.2479999999999</v>
      </c>
      <c r="BO5" s="48">
        <v>508.468</v>
      </c>
      <c r="BP5" s="48">
        <v>2897.693</v>
      </c>
      <c r="BQ5" s="48">
        <v>12534.265</v>
      </c>
      <c r="BR5" s="48">
        <v>463.978</v>
      </c>
      <c r="BS5" s="48">
        <v>391.508</v>
      </c>
      <c r="BT5" s="48">
        <v>528.3720000000001</v>
      </c>
      <c r="BU5" s="49">
        <v>1383.858</v>
      </c>
      <c r="BV5" s="52">
        <v>13918.123</v>
      </c>
      <c r="BW5" s="48">
        <v>1611.765</v>
      </c>
      <c r="BX5" s="48">
        <v>2527.999</v>
      </c>
      <c r="BY5" s="48">
        <v>3686.19</v>
      </c>
      <c r="BZ5" s="49">
        <v>7825.954</v>
      </c>
      <c r="CA5" s="935">
        <v>21744.077</v>
      </c>
    </row>
    <row r="6" ht="17" customHeight="1">
      <c r="A6" t="s" s="46">
        <v>84</v>
      </c>
      <c r="B6" s="48">
        <v>1166.304332</v>
      </c>
      <c r="C6" s="48">
        <v>1179.176286</v>
      </c>
      <c r="D6" s="48">
        <v>1053.113133</v>
      </c>
      <c r="E6" s="48">
        <v>3398.593751</v>
      </c>
      <c r="F6" s="48">
        <v>834.7454130000001</v>
      </c>
      <c r="G6" s="48">
        <v>630.576925</v>
      </c>
      <c r="H6" s="48">
        <v>271.604343</v>
      </c>
      <c r="I6" s="48">
        <v>1736.926681</v>
      </c>
      <c r="J6" s="48">
        <v>5135.520432</v>
      </c>
      <c r="K6" s="48">
        <v>126.051192</v>
      </c>
      <c r="L6" s="48">
        <v>107.66803</v>
      </c>
      <c r="M6" s="48">
        <v>319.33491</v>
      </c>
      <c r="N6" s="48">
        <v>553.082132</v>
      </c>
      <c r="O6" s="48">
        <v>5688.602564000001</v>
      </c>
      <c r="P6" s="48">
        <v>5814.653756000001</v>
      </c>
      <c r="Q6" s="48">
        <v>5922.321786</v>
      </c>
      <c r="R6" s="48">
        <v>6241.656696</v>
      </c>
      <c r="S6" s="48">
        <v>17978.632238</v>
      </c>
      <c r="T6" s="48">
        <v>23667.234802</v>
      </c>
      <c r="U6" s="48">
        <v>1493.419806</v>
      </c>
      <c r="V6" s="48">
        <v>1373.930701</v>
      </c>
      <c r="W6" s="48">
        <v>1269.321907</v>
      </c>
      <c r="X6" s="48">
        <v>4136.672414</v>
      </c>
      <c r="Y6" s="48">
        <v>915.8781819999999</v>
      </c>
      <c r="Z6" s="48">
        <v>650.4038969999999</v>
      </c>
      <c r="AA6" s="48">
        <v>223.720982</v>
      </c>
      <c r="AB6" s="48">
        <v>1790.003061</v>
      </c>
      <c r="AC6" s="48">
        <v>5926.675475</v>
      </c>
      <c r="AD6" s="48">
        <v>125.731126</v>
      </c>
      <c r="AE6" s="48">
        <v>122.602032</v>
      </c>
      <c r="AF6" s="48">
        <v>316.923098</v>
      </c>
      <c r="AG6" s="48">
        <v>565.256257</v>
      </c>
      <c r="AH6" s="48">
        <v>6491.931732</v>
      </c>
      <c r="AI6" s="48">
        <v>812.9958</v>
      </c>
      <c r="AJ6" s="48">
        <v>1146.5986</v>
      </c>
      <c r="AK6" s="48">
        <v>1437.221</v>
      </c>
      <c r="AL6" s="48">
        <v>3396.8154</v>
      </c>
      <c r="AM6" s="48">
        <v>9888.747132</v>
      </c>
      <c r="AN6" s="48">
        <v>1555.708942326432</v>
      </c>
      <c r="AO6" s="48">
        <v>1351.6509</v>
      </c>
      <c r="AP6" s="48">
        <v>1260.686</v>
      </c>
      <c r="AQ6" s="48">
        <v>4167.919842326432</v>
      </c>
      <c r="AR6" s="48">
        <v>935.9511</v>
      </c>
      <c r="AS6" s="48">
        <v>672.3294999999999</v>
      </c>
      <c r="AT6" s="48">
        <v>243.8759</v>
      </c>
      <c r="AU6" s="48">
        <v>1852.1565</v>
      </c>
      <c r="AV6" s="48">
        <v>6020.076342326432</v>
      </c>
      <c r="AW6" s="48">
        <v>121.7855</v>
      </c>
      <c r="AX6" s="48">
        <v>128.0062</v>
      </c>
      <c r="AY6" s="48">
        <v>324.8410000000001</v>
      </c>
      <c r="AZ6" s="48">
        <v>574.7227</v>
      </c>
      <c r="BA6" s="48">
        <v>6594.799042326432</v>
      </c>
      <c r="BB6" s="48">
        <v>814.1734</v>
      </c>
      <c r="BC6" s="48">
        <v>1103.8892</v>
      </c>
      <c r="BD6" s="48">
        <v>1288.881</v>
      </c>
      <c r="BE6" s="48">
        <v>3206.9436</v>
      </c>
      <c r="BF6" s="48">
        <v>9801.742642326431</v>
      </c>
      <c r="BG6" s="35">
        <v>-87.00448967356897</v>
      </c>
      <c r="BH6" s="43">
        <v>-0.008798332944728871</v>
      </c>
      <c r="BI6" s="48">
        <v>1507.1637</v>
      </c>
      <c r="BJ6" s="48">
        <v>1212.449</v>
      </c>
      <c r="BK6" s="48">
        <v>1128.242</v>
      </c>
      <c r="BL6" s="48">
        <v>3847.855</v>
      </c>
      <c r="BM6" s="48">
        <v>227.644</v>
      </c>
      <c r="BN6" s="48">
        <v>639.427</v>
      </c>
      <c r="BO6" s="48">
        <v>243.543</v>
      </c>
      <c r="BP6" s="48">
        <v>1756.895151415668</v>
      </c>
      <c r="BQ6" s="48">
        <v>5633.487151415668</v>
      </c>
      <c r="BR6" s="48">
        <v>42376.169000000009</v>
      </c>
      <c r="BS6" s="48">
        <v>122.016</v>
      </c>
      <c r="BT6" s="48">
        <v>320.26</v>
      </c>
      <c r="BU6" s="48">
        <v>579.7260000000001</v>
      </c>
      <c r="BV6" s="48">
        <v>6213.213151415668</v>
      </c>
      <c r="BW6" s="48">
        <v>774.9330000000001</v>
      </c>
      <c r="BX6" s="48">
        <v>1108.545</v>
      </c>
      <c r="BY6" s="48">
        <v>1402.306</v>
      </c>
      <c r="BZ6" s="48">
        <v>3285.784</v>
      </c>
      <c r="CA6" s="934">
        <v>9498.997151415668</v>
      </c>
    </row>
    <row r="7" ht="17" customHeight="1">
      <c r="A7" t="s" s="61">
        <v>85</v>
      </c>
      <c r="B7" s="44"/>
      <c r="C7" s="44"/>
      <c r="D7" s="44"/>
      <c r="E7" s="64"/>
      <c r="F7" s="74"/>
      <c r="G7" s="44"/>
      <c r="H7" s="44"/>
      <c r="I7" s="64"/>
      <c r="J7" s="65"/>
      <c r="K7" s="44"/>
      <c r="L7" s="44"/>
      <c r="M7" s="44"/>
      <c r="N7" s="64"/>
      <c r="O7" s="65">
        <v>0</v>
      </c>
      <c r="P7" s="44"/>
      <c r="Q7" s="44"/>
      <c r="R7" s="44"/>
      <c r="S7" s="64"/>
      <c r="T7" s="65"/>
      <c r="U7" s="44"/>
      <c r="V7" s="44"/>
      <c r="W7" s="44"/>
      <c r="X7" s="64"/>
      <c r="Y7" s="74"/>
      <c r="Z7" s="44"/>
      <c r="AA7" s="44"/>
      <c r="AB7" s="73"/>
      <c r="AC7" s="74">
        <v>0</v>
      </c>
      <c r="AD7" s="44"/>
      <c r="AE7" s="44"/>
      <c r="AF7" s="44"/>
      <c r="AG7" s="73"/>
      <c r="AH7" s="74">
        <v>0</v>
      </c>
      <c r="AI7" s="44"/>
      <c r="AJ7" s="44"/>
      <c r="AK7" s="44"/>
      <c r="AL7" s="73">
        <v>0</v>
      </c>
      <c r="AM7" s="74">
        <v>0</v>
      </c>
      <c r="AN7" s="44"/>
      <c r="AO7" s="44"/>
      <c r="AP7" s="44"/>
      <c r="AQ7" s="64"/>
      <c r="AR7" s="74"/>
      <c r="AS7" s="44"/>
      <c r="AT7" s="44"/>
      <c r="AU7" s="64"/>
      <c r="AV7" s="74">
        <v>0</v>
      </c>
      <c r="AW7" s="44"/>
      <c r="AX7" s="44"/>
      <c r="AY7" s="44"/>
      <c r="AZ7" s="64"/>
      <c r="BA7" s="74">
        <v>0</v>
      </c>
      <c r="BB7" s="44"/>
      <c r="BC7" s="44"/>
      <c r="BD7" s="44"/>
      <c r="BE7" s="64"/>
      <c r="BF7" s="74">
        <v>0</v>
      </c>
      <c r="BG7" s="936">
        <v>0</v>
      </c>
      <c r="BH7" s="937"/>
      <c r="BI7" s="44"/>
      <c r="BJ7" s="44"/>
      <c r="BK7" s="44"/>
      <c r="BL7" s="73">
        <v>0</v>
      </c>
      <c r="BM7" s="74"/>
      <c r="BN7" s="44"/>
      <c r="BO7" s="44"/>
      <c r="BP7" s="44">
        <v>0</v>
      </c>
      <c r="BQ7" s="44">
        <v>0</v>
      </c>
      <c r="BR7" s="44"/>
      <c r="BS7" s="44"/>
      <c r="BT7" s="44"/>
      <c r="BU7" s="73">
        <v>0</v>
      </c>
      <c r="BV7" s="74">
        <v>0</v>
      </c>
      <c r="BW7" s="44"/>
      <c r="BX7" s="44"/>
      <c r="BY7" s="44"/>
      <c r="BZ7" s="73">
        <v>0</v>
      </c>
      <c r="CA7" s="347">
        <v>0</v>
      </c>
    </row>
    <row r="8" ht="17" customHeight="1">
      <c r="A8" t="s" s="71">
        <v>86</v>
      </c>
      <c r="B8" s="44">
        <v>158.189</v>
      </c>
      <c r="C8" s="44">
        <v>280.492</v>
      </c>
      <c r="D8" s="44">
        <v>282.599</v>
      </c>
      <c r="E8" s="73">
        <v>721.28</v>
      </c>
      <c r="F8" s="74">
        <v>242.782</v>
      </c>
      <c r="G8" s="44">
        <v>201.239</v>
      </c>
      <c r="H8" s="44">
        <v>93.29300000000001</v>
      </c>
      <c r="I8" s="73">
        <v>537.3140000000001</v>
      </c>
      <c r="J8" s="161">
        <v>1258.594</v>
      </c>
      <c r="K8" s="44">
        <v>32.462</v>
      </c>
      <c r="L8" s="44">
        <v>25.334</v>
      </c>
      <c r="M8" s="44">
        <v>50.339</v>
      </c>
      <c r="N8" s="73">
        <v>108.135</v>
      </c>
      <c r="O8" s="161">
        <v>1366.729</v>
      </c>
      <c r="P8" s="44">
        <v>180.676</v>
      </c>
      <c r="Q8" s="44">
        <v>254.699</v>
      </c>
      <c r="R8" s="44">
        <v>322.789</v>
      </c>
      <c r="S8" s="73">
        <v>758.164</v>
      </c>
      <c r="T8" s="161">
        <v>2124.893</v>
      </c>
      <c r="U8" s="44">
        <v>333.564</v>
      </c>
      <c r="V8" s="44">
        <v>321.824</v>
      </c>
      <c r="W8" s="44">
        <v>311.153</v>
      </c>
      <c r="X8" s="73">
        <v>966.5410000000001</v>
      </c>
      <c r="Y8" s="74">
        <v>239.134</v>
      </c>
      <c r="Z8" s="44">
        <v>189.194</v>
      </c>
      <c r="AA8" s="44">
        <v>64.05200000000001</v>
      </c>
      <c r="AB8" s="73">
        <v>492.38</v>
      </c>
      <c r="AC8" s="161">
        <v>1458.921</v>
      </c>
      <c r="AD8" s="44">
        <v>39.252</v>
      </c>
      <c r="AE8" s="44">
        <v>28.799</v>
      </c>
      <c r="AF8" s="44">
        <v>57.845</v>
      </c>
      <c r="AG8" s="73">
        <v>125.896</v>
      </c>
      <c r="AH8" s="161">
        <v>1584.817</v>
      </c>
      <c r="AI8" s="44">
        <v>182.672</v>
      </c>
      <c r="AJ8" s="44">
        <v>243.518</v>
      </c>
      <c r="AK8" s="44">
        <v>315.655</v>
      </c>
      <c r="AL8" s="73">
        <v>741.845</v>
      </c>
      <c r="AM8" s="74">
        <v>2326.662</v>
      </c>
      <c r="AN8" s="44">
        <v>327.294</v>
      </c>
      <c r="AO8" s="44">
        <v>285.837</v>
      </c>
      <c r="AP8" s="44">
        <v>303.671</v>
      </c>
      <c r="AQ8" s="73">
        <v>916.8019999999999</v>
      </c>
      <c r="AR8" s="74">
        <v>248.27</v>
      </c>
      <c r="AS8" s="44">
        <v>198.203</v>
      </c>
      <c r="AT8" s="44">
        <v>66.976</v>
      </c>
      <c r="AU8" s="73">
        <v>513.449</v>
      </c>
      <c r="AV8" s="161">
        <v>1430.251</v>
      </c>
      <c r="AW8" s="44">
        <v>38.645</v>
      </c>
      <c r="AX8" s="44">
        <v>29.366</v>
      </c>
      <c r="AY8" s="44">
        <v>59.096</v>
      </c>
      <c r="AZ8" s="73">
        <v>127.107</v>
      </c>
      <c r="BA8" s="161">
        <v>1557.358</v>
      </c>
      <c r="BB8" s="44">
        <v>186.915</v>
      </c>
      <c r="BC8" s="44">
        <v>230.594</v>
      </c>
      <c r="BD8" s="44">
        <v>281.5170000000001</v>
      </c>
      <c r="BE8" s="73">
        <v>699.0260000000001</v>
      </c>
      <c r="BF8" s="74">
        <v>2256.384</v>
      </c>
      <c r="BG8" s="936">
        <v>-70.27800000000025</v>
      </c>
      <c r="BH8" s="937">
        <v>-0.03020550471018146</v>
      </c>
      <c r="BI8" s="44">
        <v>324.253</v>
      </c>
      <c r="BJ8" s="44">
        <v>268.958</v>
      </c>
      <c r="BK8" s="44">
        <v>278.195</v>
      </c>
      <c r="BL8" s="73">
        <v>871.4060000000001</v>
      </c>
      <c r="BM8" s="74">
        <v>213.031</v>
      </c>
      <c r="BN8" s="44">
        <v>180.637</v>
      </c>
      <c r="BO8" s="44">
        <v>74.824</v>
      </c>
      <c r="BP8" s="44">
        <v>468.492</v>
      </c>
      <c r="BQ8" s="106">
        <v>1339.898</v>
      </c>
      <c r="BR8" s="44">
        <v>42281</v>
      </c>
      <c r="BS8" s="44">
        <v>32.301</v>
      </c>
      <c r="BT8" s="44">
        <v>53.605</v>
      </c>
      <c r="BU8" s="73">
        <v>128.187</v>
      </c>
      <c r="BV8" s="161">
        <v>1468.085</v>
      </c>
      <c r="BW8" s="44">
        <v>153.035</v>
      </c>
      <c r="BX8" s="44">
        <v>213.906</v>
      </c>
      <c r="BY8" s="44">
        <v>264.223</v>
      </c>
      <c r="BZ8" s="73">
        <v>631.164</v>
      </c>
      <c r="CA8" s="347">
        <v>2099.249</v>
      </c>
    </row>
    <row r="9" ht="17" customHeight="1">
      <c r="A9" t="s" s="71">
        <v>90</v>
      </c>
      <c r="B9" s="44">
        <v>2.447332</v>
      </c>
      <c r="C9" s="44">
        <v>2.089286</v>
      </c>
      <c r="D9" s="44">
        <v>2.126133</v>
      </c>
      <c r="E9" s="73">
        <v>6.662751</v>
      </c>
      <c r="F9" s="74">
        <v>1.583413</v>
      </c>
      <c r="G9" s="44">
        <v>0.913925</v>
      </c>
      <c r="H9" s="44">
        <v>1.003343</v>
      </c>
      <c r="I9" s="73">
        <v>3.500681</v>
      </c>
      <c r="J9" s="74">
        <v>10.163432</v>
      </c>
      <c r="K9" s="44">
        <v>0.531192</v>
      </c>
      <c r="L9" s="44">
        <v>0.56903</v>
      </c>
      <c r="M9" s="44">
        <v>2.73891</v>
      </c>
      <c r="N9" s="73">
        <v>3.839132</v>
      </c>
      <c r="O9" s="74">
        <v>14.002564</v>
      </c>
      <c r="P9" s="44">
        <v>4.1363</v>
      </c>
      <c r="Q9" s="44">
        <v>7.4487</v>
      </c>
      <c r="R9" s="44">
        <v>9.667999999999999</v>
      </c>
      <c r="S9" s="73">
        <v>21.253</v>
      </c>
      <c r="T9" s="161">
        <v>35.255564</v>
      </c>
      <c r="U9" s="44">
        <v>10.316806</v>
      </c>
      <c r="V9" s="44">
        <v>9.487700999999999</v>
      </c>
      <c r="W9" s="44">
        <v>8.799906999999999</v>
      </c>
      <c r="X9" s="73">
        <v>28.604414</v>
      </c>
      <c r="Y9" s="74">
        <v>6.130182</v>
      </c>
      <c r="Z9" s="44">
        <v>4.288897</v>
      </c>
      <c r="AA9" s="44">
        <v>1.633982</v>
      </c>
      <c r="AB9" s="73">
        <v>12.053061</v>
      </c>
      <c r="AC9" s="74">
        <v>40.657475</v>
      </c>
      <c r="AD9" s="44">
        <v>0.443126</v>
      </c>
      <c r="AE9" s="44">
        <v>0.036032</v>
      </c>
      <c r="AF9" s="44">
        <v>2.488098</v>
      </c>
      <c r="AG9" s="73">
        <v>2.967257</v>
      </c>
      <c r="AH9" s="74">
        <v>43.62473199999999</v>
      </c>
      <c r="AI9" s="44">
        <v>5.5638</v>
      </c>
      <c r="AJ9" s="44">
        <v>6.9296</v>
      </c>
      <c r="AK9" s="44">
        <v>9.811999999999999</v>
      </c>
      <c r="AL9" s="73">
        <v>22.3054</v>
      </c>
      <c r="AM9" s="74">
        <v>65.93013199999999</v>
      </c>
      <c r="AN9" s="44">
        <v>10.42494232643178</v>
      </c>
      <c r="AO9" s="44">
        <v>10.3849</v>
      </c>
      <c r="AP9" s="44">
        <v>9.625999999999999</v>
      </c>
      <c r="AQ9" s="73">
        <v>30.43584232643178</v>
      </c>
      <c r="AR9" s="74">
        <v>6.6701</v>
      </c>
      <c r="AS9" s="44">
        <v>4.6405</v>
      </c>
      <c r="AT9" s="44">
        <v>1.4279</v>
      </c>
      <c r="AU9" s="73">
        <v>12.7385</v>
      </c>
      <c r="AV9" s="74">
        <v>43.17434232643178</v>
      </c>
      <c r="AW9" s="44">
        <v>0.4865</v>
      </c>
      <c r="AX9" s="44">
        <v>0.0242</v>
      </c>
      <c r="AY9" s="44">
        <v>2.036</v>
      </c>
      <c r="AZ9" s="73">
        <v>2.5467</v>
      </c>
      <c r="BA9" s="74">
        <v>45.72104232643178</v>
      </c>
      <c r="BB9" s="44">
        <v>7.4414</v>
      </c>
      <c r="BC9" s="44">
        <v>8.5502</v>
      </c>
      <c r="BD9" s="44">
        <v>10.053</v>
      </c>
      <c r="BE9" s="73">
        <v>26.0446</v>
      </c>
      <c r="BF9" s="74">
        <v>71.76564232643179</v>
      </c>
      <c r="BG9" s="936">
        <v>5.835510326431802</v>
      </c>
      <c r="BH9" s="937">
        <v>0.08851052090160838</v>
      </c>
      <c r="BI9" s="44">
        <v>11.7237</v>
      </c>
      <c r="BJ9" s="44">
        <v>8.624000000000001</v>
      </c>
      <c r="BK9" s="44">
        <v>10.174</v>
      </c>
      <c r="BL9" s="73">
        <v>30.522</v>
      </c>
      <c r="BM9" s="74">
        <v>0</v>
      </c>
      <c r="BN9" s="44">
        <v>5.705</v>
      </c>
      <c r="BO9" s="44">
        <v>2.056</v>
      </c>
      <c r="BP9" s="44">
        <v>15.11015141566817</v>
      </c>
      <c r="BQ9" s="44">
        <v>45.63215141566818</v>
      </c>
      <c r="BR9" s="44">
        <v>0.622</v>
      </c>
      <c r="BS9" s="44">
        <v>0.583</v>
      </c>
      <c r="BT9" s="44">
        <v>2.772</v>
      </c>
      <c r="BU9" s="73">
        <v>3.976999999999999</v>
      </c>
      <c r="BV9" s="74">
        <v>49.60915141566817</v>
      </c>
      <c r="BW9" s="44">
        <v>7.128</v>
      </c>
      <c r="BX9" s="44">
        <v>9.558999999999999</v>
      </c>
      <c r="BY9" s="44">
        <v>11.701</v>
      </c>
      <c r="BZ9" s="73">
        <v>28.388</v>
      </c>
      <c r="CA9" s="347">
        <v>77.99715141566817</v>
      </c>
    </row>
    <row r="10" ht="17" customHeight="1">
      <c r="A10" t="s" s="61">
        <v>91</v>
      </c>
      <c r="B10" s="44"/>
      <c r="C10" s="44"/>
      <c r="D10" s="44"/>
      <c r="E10" s="64"/>
      <c r="F10" s="74"/>
      <c r="G10" s="44"/>
      <c r="H10" s="44"/>
      <c r="I10" s="64"/>
      <c r="J10" s="65">
        <v>0</v>
      </c>
      <c r="K10" s="44"/>
      <c r="L10" s="44"/>
      <c r="M10" s="44"/>
      <c r="N10" s="64"/>
      <c r="O10" s="65">
        <v>0</v>
      </c>
      <c r="P10" s="44"/>
      <c r="Q10" s="44"/>
      <c r="R10" s="44"/>
      <c r="S10" s="64"/>
      <c r="T10" s="65"/>
      <c r="U10" s="44"/>
      <c r="V10" s="44"/>
      <c r="W10" s="44"/>
      <c r="X10" s="64"/>
      <c r="Y10" s="74"/>
      <c r="Z10" s="44"/>
      <c r="AA10" s="44"/>
      <c r="AB10" s="73"/>
      <c r="AC10" s="74">
        <v>0</v>
      </c>
      <c r="AD10" s="44"/>
      <c r="AE10" s="44"/>
      <c r="AF10" s="44"/>
      <c r="AG10" s="73"/>
      <c r="AH10" s="74">
        <v>0</v>
      </c>
      <c r="AI10" s="44"/>
      <c r="AJ10" s="44"/>
      <c r="AK10" s="44"/>
      <c r="AL10" s="73">
        <v>0</v>
      </c>
      <c r="AM10" s="74">
        <v>0</v>
      </c>
      <c r="AN10" s="44"/>
      <c r="AO10" s="44"/>
      <c r="AP10" s="44"/>
      <c r="AQ10" s="64"/>
      <c r="AR10" s="74"/>
      <c r="AS10" s="44"/>
      <c r="AT10" s="44"/>
      <c r="AU10" s="64"/>
      <c r="AV10" s="74">
        <v>0</v>
      </c>
      <c r="AW10" s="44"/>
      <c r="AX10" s="44"/>
      <c r="AY10" s="44"/>
      <c r="AZ10" s="64"/>
      <c r="BA10" s="74">
        <v>0</v>
      </c>
      <c r="BB10" s="44"/>
      <c r="BC10" s="44"/>
      <c r="BD10" s="44"/>
      <c r="BE10" s="73"/>
      <c r="BF10" s="74">
        <v>0</v>
      </c>
      <c r="BG10" s="936">
        <v>0</v>
      </c>
      <c r="BH10" s="937"/>
      <c r="BI10" s="44"/>
      <c r="BJ10" s="44"/>
      <c r="BK10" s="44"/>
      <c r="BL10" s="64"/>
      <c r="BM10" s="74"/>
      <c r="BN10" s="44"/>
      <c r="BO10" s="44"/>
      <c r="BP10" s="44"/>
      <c r="BQ10" s="44">
        <v>0</v>
      </c>
      <c r="BR10" s="44"/>
      <c r="BS10" s="44"/>
      <c r="BT10" s="44"/>
      <c r="BU10" s="64"/>
      <c r="BV10" s="74">
        <v>0</v>
      </c>
      <c r="BW10" s="44"/>
      <c r="BX10" s="44"/>
      <c r="BY10" s="44"/>
      <c r="BZ10" s="64"/>
      <c r="CA10" s="347">
        <v>0</v>
      </c>
    </row>
    <row r="11" ht="17" customHeight="1">
      <c r="A11" t="s" s="71">
        <v>92</v>
      </c>
      <c r="B11" s="44">
        <v>166.285</v>
      </c>
      <c r="C11" s="44">
        <v>167.943</v>
      </c>
      <c r="D11" s="44">
        <v>136.396</v>
      </c>
      <c r="E11" s="73">
        <v>470.624</v>
      </c>
      <c r="F11" s="74">
        <v>114.64</v>
      </c>
      <c r="G11" s="44">
        <v>93.22</v>
      </c>
      <c r="H11" s="44">
        <v>62.058</v>
      </c>
      <c r="I11" s="73">
        <v>269.918</v>
      </c>
      <c r="J11" s="161">
        <v>740.542</v>
      </c>
      <c r="K11" s="44">
        <v>28.309</v>
      </c>
      <c r="L11" s="44">
        <v>20.294</v>
      </c>
      <c r="M11" s="44">
        <v>57.077</v>
      </c>
      <c r="N11" s="73">
        <v>105.68</v>
      </c>
      <c r="O11" s="161">
        <v>846.222</v>
      </c>
      <c r="P11" s="44">
        <v>113.891</v>
      </c>
      <c r="Q11" s="44">
        <v>146.127</v>
      </c>
      <c r="R11" s="44">
        <v>179.728</v>
      </c>
      <c r="S11" s="73">
        <v>439.746</v>
      </c>
      <c r="T11" s="161">
        <v>1285.968</v>
      </c>
      <c r="U11" s="44">
        <v>171.117</v>
      </c>
      <c r="V11" s="44">
        <v>173.338</v>
      </c>
      <c r="W11" s="44">
        <v>171.732</v>
      </c>
      <c r="X11" s="73">
        <v>516.1869999999999</v>
      </c>
      <c r="Y11" s="74">
        <v>122.777</v>
      </c>
      <c r="Z11" s="44">
        <v>100.305</v>
      </c>
      <c r="AA11" s="44">
        <v>53.388</v>
      </c>
      <c r="AB11" s="73">
        <v>276.47</v>
      </c>
      <c r="AC11" s="161">
        <v>792.6569999999999</v>
      </c>
      <c r="AD11" s="44">
        <v>20.46</v>
      </c>
      <c r="AE11" s="44">
        <v>26.54</v>
      </c>
      <c r="AF11" s="44">
        <v>63.921</v>
      </c>
      <c r="AG11" s="73">
        <v>110.921</v>
      </c>
      <c r="AH11" s="161">
        <v>903.578</v>
      </c>
      <c r="AI11" s="44">
        <v>94.851</v>
      </c>
      <c r="AJ11" s="44">
        <v>118.196</v>
      </c>
      <c r="AK11" s="44">
        <v>161.358</v>
      </c>
      <c r="AL11" s="73">
        <v>374.405</v>
      </c>
      <c r="AM11" s="74">
        <v>1277.983</v>
      </c>
      <c r="AN11" s="44">
        <v>178.674</v>
      </c>
      <c r="AO11" s="44">
        <v>169.086</v>
      </c>
      <c r="AP11" s="44">
        <v>159</v>
      </c>
      <c r="AQ11" s="73">
        <v>506.76</v>
      </c>
      <c r="AR11" s="74">
        <v>128.74</v>
      </c>
      <c r="AS11" s="44">
        <v>105.212</v>
      </c>
      <c r="AT11" s="44">
        <v>61</v>
      </c>
      <c r="AU11" s="73">
        <v>294.952</v>
      </c>
      <c r="AV11" s="74">
        <v>801.712</v>
      </c>
      <c r="AW11" s="44">
        <v>21.482</v>
      </c>
      <c r="AX11" s="44">
        <v>30.264</v>
      </c>
      <c r="AY11" s="44">
        <v>59.37</v>
      </c>
      <c r="AZ11" s="73">
        <v>111.116</v>
      </c>
      <c r="BA11" s="74">
        <v>912.828</v>
      </c>
      <c r="BB11" s="44">
        <v>115.14</v>
      </c>
      <c r="BC11" s="44">
        <v>130.4</v>
      </c>
      <c r="BD11" s="44">
        <v>149.508</v>
      </c>
      <c r="BE11" s="73">
        <v>395.048</v>
      </c>
      <c r="BF11" s="74">
        <v>1307.876</v>
      </c>
      <c r="BG11" s="936">
        <v>29.89300000000003</v>
      </c>
      <c r="BH11" s="937">
        <v>0.02339076497887693</v>
      </c>
      <c r="BI11" s="44">
        <v>178.643</v>
      </c>
      <c r="BJ11" s="44">
        <v>142.261</v>
      </c>
      <c r="BK11" s="44">
        <v>147.597</v>
      </c>
      <c r="BL11" s="73">
        <v>468.501</v>
      </c>
      <c r="BM11" s="74">
        <v>0</v>
      </c>
      <c r="BN11" s="44">
        <v>96.77799999999999</v>
      </c>
      <c r="BO11" s="44">
        <v>55.001</v>
      </c>
      <c r="BP11" s="44">
        <v>269.686</v>
      </c>
      <c r="BQ11" s="44">
        <v>738.1869999999999</v>
      </c>
      <c r="BR11" s="44">
        <v>29.047</v>
      </c>
      <c r="BS11" s="44">
        <v>23.524</v>
      </c>
      <c r="BT11" s="44">
        <v>42.983</v>
      </c>
      <c r="BU11" s="73">
        <v>95.554</v>
      </c>
      <c r="BV11" s="74">
        <v>833.7409999999999</v>
      </c>
      <c r="BW11" s="44">
        <v>104.475</v>
      </c>
      <c r="BX11" s="44">
        <v>140.613</v>
      </c>
      <c r="BY11" s="44">
        <v>172.992</v>
      </c>
      <c r="BZ11" s="73">
        <v>418.08</v>
      </c>
      <c r="CA11" s="347">
        <v>1251.821</v>
      </c>
    </row>
    <row r="12" ht="17" customHeight="1">
      <c r="A12" t="s" s="71">
        <v>136</v>
      </c>
      <c r="B12" s="44">
        <v>64.604</v>
      </c>
      <c r="C12" s="44">
        <v>57.878</v>
      </c>
      <c r="D12" s="44">
        <v>54.344</v>
      </c>
      <c r="E12" s="73">
        <v>176.826</v>
      </c>
      <c r="F12" s="74">
        <v>52.03</v>
      </c>
      <c r="G12" s="44">
        <v>40.522</v>
      </c>
      <c r="H12" s="44">
        <v>26.323</v>
      </c>
      <c r="I12" s="73">
        <v>118.875</v>
      </c>
      <c r="J12" s="74">
        <v>295.701</v>
      </c>
      <c r="K12" s="44">
        <v>10.356</v>
      </c>
      <c r="L12" s="44">
        <v>15.156</v>
      </c>
      <c r="M12" s="44">
        <v>26.151</v>
      </c>
      <c r="N12" s="73">
        <v>51.663</v>
      </c>
      <c r="O12" s="74">
        <v>347.364</v>
      </c>
      <c r="P12" s="44">
        <v>38.444</v>
      </c>
      <c r="Q12" s="44">
        <v>50.489</v>
      </c>
      <c r="R12" s="44">
        <v>63.267</v>
      </c>
      <c r="S12" s="73">
        <v>152.2</v>
      </c>
      <c r="T12" s="74">
        <v>499.564</v>
      </c>
      <c r="U12" s="44">
        <v>70.749</v>
      </c>
      <c r="V12" s="44">
        <v>67.07299999999999</v>
      </c>
      <c r="W12" s="44">
        <v>65.577</v>
      </c>
      <c r="X12" s="73">
        <v>203.399</v>
      </c>
      <c r="Y12" s="74">
        <v>51.707</v>
      </c>
      <c r="Z12" s="44">
        <v>40.775</v>
      </c>
      <c r="AA12" s="44">
        <v>26.922</v>
      </c>
      <c r="AB12" s="73">
        <v>119.404</v>
      </c>
      <c r="AC12" s="74">
        <v>322.803</v>
      </c>
      <c r="AD12" s="44">
        <v>11.558</v>
      </c>
      <c r="AE12" s="44">
        <v>17.572</v>
      </c>
      <c r="AF12" s="44">
        <v>28.707</v>
      </c>
      <c r="AG12" s="73">
        <v>57.837</v>
      </c>
      <c r="AH12" s="74">
        <v>380.64</v>
      </c>
      <c r="AI12" s="44">
        <v>37.699</v>
      </c>
      <c r="AJ12" s="44">
        <v>43.96</v>
      </c>
      <c r="AK12" s="44">
        <v>55.957</v>
      </c>
      <c r="AL12" s="73">
        <v>137.616</v>
      </c>
      <c r="AM12" s="74">
        <v>518.256</v>
      </c>
      <c r="AN12" s="44">
        <v>61.34</v>
      </c>
      <c r="AO12" s="44">
        <v>63.965</v>
      </c>
      <c r="AP12" s="44">
        <v>58.442</v>
      </c>
      <c r="AQ12" s="73">
        <v>183.747</v>
      </c>
      <c r="AR12" s="74">
        <v>48.233</v>
      </c>
      <c r="AS12" s="44">
        <v>38.553</v>
      </c>
      <c r="AT12" s="44">
        <v>27.752</v>
      </c>
      <c r="AU12" s="73">
        <v>114.538</v>
      </c>
      <c r="AV12" s="74">
        <v>298.285</v>
      </c>
      <c r="AW12" s="44">
        <v>8.215</v>
      </c>
      <c r="AX12" s="44">
        <v>16.947</v>
      </c>
      <c r="AY12" s="44">
        <v>26.713</v>
      </c>
      <c r="AZ12" s="73">
        <v>51.875</v>
      </c>
      <c r="BA12" s="74">
        <v>350.16</v>
      </c>
      <c r="BB12" s="44">
        <v>40.531</v>
      </c>
      <c r="BC12" s="44">
        <v>50.609</v>
      </c>
      <c r="BD12" s="44">
        <v>51.37</v>
      </c>
      <c r="BE12" s="73">
        <v>142.51</v>
      </c>
      <c r="BF12" s="74">
        <v>492.6700000000001</v>
      </c>
      <c r="BG12" s="936">
        <v>-25.5859999999999</v>
      </c>
      <c r="BH12" s="937">
        <v>-0.04936942360532226</v>
      </c>
      <c r="BI12" s="44">
        <v>62.838</v>
      </c>
      <c r="BJ12" s="44">
        <v>47.774</v>
      </c>
      <c r="BK12" s="44">
        <v>56.765</v>
      </c>
      <c r="BL12" s="73">
        <v>167.377</v>
      </c>
      <c r="BM12" s="74">
        <v>0</v>
      </c>
      <c r="BN12" s="44">
        <v>37.348</v>
      </c>
      <c r="BO12" s="44">
        <v>30.069</v>
      </c>
      <c r="BP12" s="44">
        <v>113.355</v>
      </c>
      <c r="BQ12" s="44">
        <v>280.732</v>
      </c>
      <c r="BR12" s="44">
        <v>7.648000000000001</v>
      </c>
      <c r="BS12" s="44">
        <v>13.053</v>
      </c>
      <c r="BT12" s="44">
        <v>24.832</v>
      </c>
      <c r="BU12" s="73">
        <v>45.533</v>
      </c>
      <c r="BV12" s="74">
        <v>326.265</v>
      </c>
      <c r="BW12" s="44">
        <v>35.949</v>
      </c>
      <c r="BX12" s="44">
        <v>44.402</v>
      </c>
      <c r="BY12" s="44">
        <v>55.281</v>
      </c>
      <c r="BZ12" s="73">
        <v>135.632</v>
      </c>
      <c r="CA12" s="347">
        <v>461.897</v>
      </c>
    </row>
    <row r="13" ht="17" customHeight="1">
      <c r="A13" t="s" s="61">
        <v>101</v>
      </c>
      <c r="B13" s="44"/>
      <c r="C13" s="44"/>
      <c r="D13" s="44"/>
      <c r="E13" s="64"/>
      <c r="F13" s="74"/>
      <c r="G13" s="44"/>
      <c r="H13" s="44"/>
      <c r="I13" s="64"/>
      <c r="J13" s="65">
        <v>0</v>
      </c>
      <c r="K13" s="44"/>
      <c r="L13" s="44"/>
      <c r="M13" s="44"/>
      <c r="N13" s="64"/>
      <c r="O13" s="65">
        <v>0</v>
      </c>
      <c r="P13" s="44"/>
      <c r="Q13" s="44"/>
      <c r="R13" s="44"/>
      <c r="S13" s="64"/>
      <c r="T13" s="65"/>
      <c r="U13" s="44"/>
      <c r="V13" s="44"/>
      <c r="W13" s="44"/>
      <c r="X13" s="64"/>
      <c r="Y13" s="74"/>
      <c r="Z13" s="44"/>
      <c r="AA13" s="44"/>
      <c r="AB13" s="73"/>
      <c r="AC13" s="74">
        <v>0</v>
      </c>
      <c r="AD13" s="44"/>
      <c r="AE13" s="44"/>
      <c r="AF13" s="44"/>
      <c r="AG13" s="73"/>
      <c r="AH13" s="74">
        <v>0</v>
      </c>
      <c r="AI13" s="44"/>
      <c r="AJ13" s="44"/>
      <c r="AK13" s="44"/>
      <c r="AL13" s="73">
        <v>0</v>
      </c>
      <c r="AM13" s="74">
        <v>0</v>
      </c>
      <c r="AN13" s="44"/>
      <c r="AO13" s="44"/>
      <c r="AP13" s="44"/>
      <c r="AQ13" s="64"/>
      <c r="AR13" s="74"/>
      <c r="AS13" s="44"/>
      <c r="AT13" s="44"/>
      <c r="AU13" s="64"/>
      <c r="AV13" s="74">
        <v>0</v>
      </c>
      <c r="AW13" s="44"/>
      <c r="AX13" s="44"/>
      <c r="AY13" s="44"/>
      <c r="AZ13" s="64"/>
      <c r="BA13" s="74">
        <v>0</v>
      </c>
      <c r="BB13" s="44"/>
      <c r="BC13" s="44"/>
      <c r="BD13" s="44"/>
      <c r="BE13" s="73"/>
      <c r="BF13" s="74">
        <v>0</v>
      </c>
      <c r="BG13" s="936">
        <v>0</v>
      </c>
      <c r="BH13" s="937"/>
      <c r="BI13" s="44"/>
      <c r="BJ13" s="44"/>
      <c r="BK13" s="44"/>
      <c r="BL13" s="64"/>
      <c r="BM13" s="74"/>
      <c r="BN13" s="44"/>
      <c r="BO13" s="44"/>
      <c r="BP13" s="44"/>
      <c r="BQ13" s="44">
        <v>0</v>
      </c>
      <c r="BR13" s="44"/>
      <c r="BS13" s="44"/>
      <c r="BT13" s="44"/>
      <c r="BU13" s="64"/>
      <c r="BV13" s="74">
        <v>0</v>
      </c>
      <c r="BW13" s="44"/>
      <c r="BX13" s="44"/>
      <c r="BY13" s="44"/>
      <c r="BZ13" s="64"/>
      <c r="CA13" s="347">
        <v>0</v>
      </c>
    </row>
    <row r="14" ht="17" customHeight="1">
      <c r="A14" t="s" s="71">
        <v>102</v>
      </c>
      <c r="B14" s="44">
        <v>237.934</v>
      </c>
      <c r="C14" s="44">
        <v>204.87</v>
      </c>
      <c r="D14" s="44">
        <v>209.792</v>
      </c>
      <c r="E14" s="73">
        <v>652.596</v>
      </c>
      <c r="F14" s="74">
        <v>177.382</v>
      </c>
      <c r="G14" s="44">
        <v>163.144</v>
      </c>
      <c r="H14" s="44">
        <v>52.754</v>
      </c>
      <c r="I14" s="73">
        <v>393.28</v>
      </c>
      <c r="J14" s="74">
        <v>1045.876</v>
      </c>
      <c r="K14" s="44">
        <v>21.697</v>
      </c>
      <c r="L14" s="44">
        <v>13.535</v>
      </c>
      <c r="M14" s="44">
        <v>22.731</v>
      </c>
      <c r="N14" s="73">
        <v>57.963</v>
      </c>
      <c r="O14" s="74">
        <v>1103.839</v>
      </c>
      <c r="P14" s="44">
        <v>137.544</v>
      </c>
      <c r="Q14" s="44">
        <v>176.804</v>
      </c>
      <c r="R14" s="44">
        <v>229.318</v>
      </c>
      <c r="S14" s="73">
        <v>543.6660000000001</v>
      </c>
      <c r="T14" s="74">
        <v>1647.505</v>
      </c>
      <c r="U14" s="44">
        <v>235.66</v>
      </c>
      <c r="V14" s="44">
        <v>226.677</v>
      </c>
      <c r="W14" s="44">
        <v>208.602</v>
      </c>
      <c r="X14" s="73">
        <v>670.939</v>
      </c>
      <c r="Y14" s="74">
        <v>172.197</v>
      </c>
      <c r="Z14" s="44">
        <v>144.387</v>
      </c>
      <c r="AA14" s="44">
        <v>32.818</v>
      </c>
      <c r="AB14" s="73">
        <v>349.402</v>
      </c>
      <c r="AC14" s="74">
        <v>1020.341</v>
      </c>
      <c r="AD14" s="44">
        <v>17.45</v>
      </c>
      <c r="AE14" s="44">
        <v>10.796</v>
      </c>
      <c r="AF14" s="44">
        <v>19.865</v>
      </c>
      <c r="AG14" s="73">
        <v>48.111</v>
      </c>
      <c r="AH14" s="74">
        <v>1068.452</v>
      </c>
      <c r="AI14" s="44">
        <v>133.692</v>
      </c>
      <c r="AJ14" s="44">
        <v>190.63</v>
      </c>
      <c r="AK14" s="44">
        <v>244.918</v>
      </c>
      <c r="AL14" s="73">
        <v>569.24</v>
      </c>
      <c r="AM14" s="74">
        <v>1637.692</v>
      </c>
      <c r="AN14" s="44">
        <v>255.588</v>
      </c>
      <c r="AO14" s="44">
        <v>218.948</v>
      </c>
      <c r="AP14" s="44">
        <v>215.3</v>
      </c>
      <c r="AQ14" s="73">
        <v>689.8</v>
      </c>
      <c r="AR14" s="74">
        <v>173.362</v>
      </c>
      <c r="AS14" s="44">
        <v>148.171</v>
      </c>
      <c r="AT14" s="44">
        <v>38.239</v>
      </c>
      <c r="AU14" s="73">
        <v>359.772</v>
      </c>
      <c r="AV14" s="74">
        <v>1049.572</v>
      </c>
      <c r="AW14" s="44">
        <v>15.858</v>
      </c>
      <c r="AX14" s="44">
        <v>14.709</v>
      </c>
      <c r="AY14" s="44">
        <v>21.97</v>
      </c>
      <c r="AZ14" s="73">
        <v>52.537</v>
      </c>
      <c r="BA14" s="74">
        <v>1102.109</v>
      </c>
      <c r="BB14" s="44">
        <v>131.672</v>
      </c>
      <c r="BC14" s="44">
        <v>179.789</v>
      </c>
      <c r="BD14" s="44">
        <v>216.237</v>
      </c>
      <c r="BE14" s="73">
        <v>527.698</v>
      </c>
      <c r="BF14" s="74">
        <v>1629.807</v>
      </c>
      <c r="BG14" s="936">
        <v>-7.884999999999764</v>
      </c>
      <c r="BH14" s="937">
        <v>-0.004814702642499169</v>
      </c>
      <c r="BI14" s="44">
        <v>236.505</v>
      </c>
      <c r="BJ14" s="44">
        <v>198.746</v>
      </c>
      <c r="BK14" s="44">
        <v>199.392</v>
      </c>
      <c r="BL14" s="73">
        <v>634.643</v>
      </c>
      <c r="BM14" s="74">
        <v>0</v>
      </c>
      <c r="BN14" s="44">
        <v>129.32</v>
      </c>
      <c r="BO14" s="44">
        <v>30.899</v>
      </c>
      <c r="BP14" s="44">
        <v>317.397</v>
      </c>
      <c r="BQ14" s="44">
        <v>952.04</v>
      </c>
      <c r="BR14" s="44">
        <v>18.749</v>
      </c>
      <c r="BS14" s="44">
        <v>13.322</v>
      </c>
      <c r="BT14" s="44">
        <v>18.078</v>
      </c>
      <c r="BU14" s="73">
        <v>50.149</v>
      </c>
      <c r="BV14" s="74">
        <v>1002.189</v>
      </c>
      <c r="BW14" s="44">
        <v>123.194</v>
      </c>
      <c r="BX14" s="44">
        <v>169.608</v>
      </c>
      <c r="BY14" s="44">
        <v>212.949</v>
      </c>
      <c r="BZ14" s="73">
        <v>505.751</v>
      </c>
      <c r="CA14" s="347">
        <v>1507.94</v>
      </c>
    </row>
    <row r="15" ht="17" customHeight="1">
      <c r="A15" t="s" s="61">
        <v>109</v>
      </c>
      <c r="B15" s="44"/>
      <c r="C15" s="44"/>
      <c r="D15" s="44"/>
      <c r="E15" s="64"/>
      <c r="F15" s="74"/>
      <c r="G15" s="44"/>
      <c r="H15" s="44"/>
      <c r="I15" s="64"/>
      <c r="J15" s="65">
        <v>0</v>
      </c>
      <c r="K15" s="44"/>
      <c r="L15" s="44"/>
      <c r="M15" s="44"/>
      <c r="N15" s="64"/>
      <c r="O15" s="65">
        <v>0</v>
      </c>
      <c r="P15" s="44"/>
      <c r="Q15" s="44"/>
      <c r="R15" s="44"/>
      <c r="S15" s="64"/>
      <c r="T15" s="65"/>
      <c r="U15" s="44"/>
      <c r="V15" s="44"/>
      <c r="W15" s="44"/>
      <c r="X15" s="64"/>
      <c r="Y15" s="74"/>
      <c r="Z15" s="44"/>
      <c r="AA15" s="44"/>
      <c r="AB15" s="73"/>
      <c r="AC15" s="74">
        <v>0</v>
      </c>
      <c r="AD15" s="44"/>
      <c r="AE15" s="44"/>
      <c r="AF15" s="44"/>
      <c r="AG15" s="73"/>
      <c r="AH15" s="74">
        <v>0</v>
      </c>
      <c r="AI15" s="44"/>
      <c r="AJ15" s="44"/>
      <c r="AK15" s="44"/>
      <c r="AL15" s="73">
        <v>0</v>
      </c>
      <c r="AM15" s="74">
        <v>0</v>
      </c>
      <c r="AN15" s="106"/>
      <c r="AO15" s="106"/>
      <c r="AP15" s="106"/>
      <c r="AQ15" s="64"/>
      <c r="AR15" s="74"/>
      <c r="AS15" s="44"/>
      <c r="AT15" s="44"/>
      <c r="AU15" s="64"/>
      <c r="AV15" s="74">
        <v>0</v>
      </c>
      <c r="AW15" s="44"/>
      <c r="AX15" s="44"/>
      <c r="AY15" s="44"/>
      <c r="AZ15" s="64"/>
      <c r="BA15" s="74">
        <v>0</v>
      </c>
      <c r="BB15" s="44"/>
      <c r="BC15" s="44"/>
      <c r="BD15" s="44"/>
      <c r="BE15" s="73"/>
      <c r="BF15" s="74">
        <v>0</v>
      </c>
      <c r="BG15" s="936">
        <v>0</v>
      </c>
      <c r="BH15" s="937"/>
      <c r="BI15" s="106"/>
      <c r="BJ15" s="106"/>
      <c r="BK15" s="106"/>
      <c r="BL15" s="64"/>
      <c r="BM15" s="161"/>
      <c r="BN15" s="106"/>
      <c r="BO15" s="106"/>
      <c r="BP15" s="106"/>
      <c r="BQ15" s="44">
        <v>0</v>
      </c>
      <c r="BR15" s="106"/>
      <c r="BS15" s="106"/>
      <c r="BT15" s="106"/>
      <c r="BU15" s="64"/>
      <c r="BV15" s="74">
        <v>0</v>
      </c>
      <c r="BW15" s="106"/>
      <c r="BX15" s="106"/>
      <c r="BY15" s="106"/>
      <c r="BZ15" s="64"/>
      <c r="CA15" s="347">
        <v>0</v>
      </c>
    </row>
    <row r="16" ht="17" customHeight="1">
      <c r="A16" t="s" s="71">
        <v>110</v>
      </c>
      <c r="B16" s="44">
        <v>414.54</v>
      </c>
      <c r="C16" s="44">
        <v>358.947</v>
      </c>
      <c r="D16" s="44">
        <v>258.289</v>
      </c>
      <c r="E16" s="73">
        <v>1031.776</v>
      </c>
      <c r="F16" s="74">
        <v>186.09</v>
      </c>
      <c r="G16" s="44">
        <v>97.425</v>
      </c>
      <c r="H16" s="44">
        <v>31.341</v>
      </c>
      <c r="I16" s="73">
        <v>314.856</v>
      </c>
      <c r="J16" s="74">
        <v>1346.632</v>
      </c>
      <c r="K16" s="44">
        <v>30.708</v>
      </c>
      <c r="L16" s="44">
        <v>30.8</v>
      </c>
      <c r="M16" s="44">
        <v>94.111</v>
      </c>
      <c r="N16" s="73">
        <v>155.647</v>
      </c>
      <c r="O16" s="74">
        <v>1502.279</v>
      </c>
      <c r="P16" s="44">
        <v>209.962</v>
      </c>
      <c r="Q16" s="44">
        <v>304.385</v>
      </c>
      <c r="R16" s="44">
        <v>417.992</v>
      </c>
      <c r="S16" s="73">
        <v>932.3389999999999</v>
      </c>
      <c r="T16" s="74">
        <v>2434.618</v>
      </c>
      <c r="U16" s="44">
        <v>410.576</v>
      </c>
      <c r="V16" s="44">
        <v>367.803</v>
      </c>
      <c r="W16" s="44">
        <v>305.275</v>
      </c>
      <c r="X16" s="73">
        <v>1083.654</v>
      </c>
      <c r="Y16" s="74">
        <v>189.467</v>
      </c>
      <c r="Z16" s="44">
        <v>94.02</v>
      </c>
      <c r="AA16" s="44">
        <v>33.57</v>
      </c>
      <c r="AB16" s="73">
        <v>317.057</v>
      </c>
      <c r="AC16" s="74">
        <v>1400.711</v>
      </c>
      <c r="AD16" s="44">
        <v>31.413</v>
      </c>
      <c r="AE16" s="44">
        <v>34.22</v>
      </c>
      <c r="AF16" s="44">
        <v>83.913</v>
      </c>
      <c r="AG16" s="73">
        <v>149.546</v>
      </c>
      <c r="AH16" s="74">
        <v>1550.257</v>
      </c>
      <c r="AI16" s="44">
        <v>208.153</v>
      </c>
      <c r="AJ16" s="44">
        <v>342.293</v>
      </c>
      <c r="AK16" s="44">
        <v>402.977</v>
      </c>
      <c r="AL16" s="73">
        <v>953.423</v>
      </c>
      <c r="AM16" s="74">
        <v>2503.68</v>
      </c>
      <c r="AN16" s="106">
        <v>447.477</v>
      </c>
      <c r="AO16" s="106">
        <v>367.083</v>
      </c>
      <c r="AP16" s="106">
        <v>301.6</v>
      </c>
      <c r="AQ16" s="73">
        <v>1116.1</v>
      </c>
      <c r="AR16" s="161">
        <v>190.864</v>
      </c>
      <c r="AS16" s="106">
        <v>88.952</v>
      </c>
      <c r="AT16" s="44">
        <v>35.714</v>
      </c>
      <c r="AU16" s="73">
        <v>315.53</v>
      </c>
      <c r="AV16" s="74">
        <v>1431.63</v>
      </c>
      <c r="AW16" s="44">
        <v>34.193</v>
      </c>
      <c r="AX16" s="44">
        <v>32.906</v>
      </c>
      <c r="AY16" s="44">
        <v>94.92400000000001</v>
      </c>
      <c r="AZ16" s="73">
        <v>162.023</v>
      </c>
      <c r="BA16" s="74">
        <v>1593.653</v>
      </c>
      <c r="BB16" s="44">
        <v>182.782</v>
      </c>
      <c r="BC16" s="106">
        <v>322.303</v>
      </c>
      <c r="BD16" s="44">
        <v>372.459</v>
      </c>
      <c r="BE16" s="73">
        <v>877.544</v>
      </c>
      <c r="BF16" s="74">
        <v>2471.197</v>
      </c>
      <c r="BG16" s="936">
        <v>-32.48300000000063</v>
      </c>
      <c r="BH16" s="937">
        <v>-0.01297410212167716</v>
      </c>
      <c r="BI16" s="106">
        <v>447.088</v>
      </c>
      <c r="BJ16" s="106">
        <v>346.0749999999999</v>
      </c>
      <c r="BK16" s="106">
        <v>269.336</v>
      </c>
      <c r="BL16" s="73">
        <v>1062.499</v>
      </c>
      <c r="BM16" s="161">
        <v>0</v>
      </c>
      <c r="BN16" s="106">
        <v>97.71900000000001</v>
      </c>
      <c r="BO16" s="106">
        <v>38.861</v>
      </c>
      <c r="BP16" s="106">
        <v>316.191</v>
      </c>
      <c r="BQ16" s="44">
        <v>1378.69</v>
      </c>
      <c r="BR16" s="106">
        <v>34.694</v>
      </c>
      <c r="BS16" s="106">
        <v>33.5</v>
      </c>
      <c r="BT16" s="106">
        <v>109.908</v>
      </c>
      <c r="BU16" s="73">
        <v>178.102</v>
      </c>
      <c r="BV16" s="74">
        <v>1556.792</v>
      </c>
      <c r="BW16" s="106">
        <v>209.438</v>
      </c>
      <c r="BX16" s="106">
        <v>326.994</v>
      </c>
      <c r="BY16" s="106">
        <v>425.1290000000001</v>
      </c>
      <c r="BZ16" s="73">
        <v>961.561</v>
      </c>
      <c r="CA16" s="347">
        <v>2518.353</v>
      </c>
    </row>
    <row r="17" ht="17" customHeight="1">
      <c r="A17" t="s" s="894">
        <v>344</v>
      </c>
      <c r="B17" s="44">
        <v>14.541</v>
      </c>
      <c r="C17" s="44">
        <v>13.31</v>
      </c>
      <c r="D17" s="44">
        <v>34.562</v>
      </c>
      <c r="E17" s="73">
        <v>62.413</v>
      </c>
      <c r="F17" s="74">
        <v>10.928</v>
      </c>
      <c r="G17" s="44">
        <v>6.545</v>
      </c>
      <c r="H17" s="44">
        <v>1.39</v>
      </c>
      <c r="I17" s="73">
        <v>18.863</v>
      </c>
      <c r="J17" s="74">
        <v>81.276</v>
      </c>
      <c r="K17" s="44">
        <v>0</v>
      </c>
      <c r="L17" s="44">
        <v>0</v>
      </c>
      <c r="M17" s="44">
        <v>4.235</v>
      </c>
      <c r="N17" s="73">
        <v>4.235</v>
      </c>
      <c r="O17" s="74">
        <v>85.511</v>
      </c>
      <c r="P17" s="44">
        <v>9.856</v>
      </c>
      <c r="Q17" s="44">
        <v>13.438</v>
      </c>
      <c r="R17" s="44">
        <v>16.352</v>
      </c>
      <c r="S17" s="73">
        <v>39.646</v>
      </c>
      <c r="T17" s="74">
        <v>125.157</v>
      </c>
      <c r="U17" s="44">
        <v>15.771</v>
      </c>
      <c r="V17" s="44">
        <v>14.721</v>
      </c>
      <c r="W17" s="44">
        <v>13.297</v>
      </c>
      <c r="X17" s="73">
        <v>43.789</v>
      </c>
      <c r="Y17" s="74">
        <v>10.476</v>
      </c>
      <c r="Z17" s="44">
        <v>5.919</v>
      </c>
      <c r="AA17" s="44">
        <v>1.045</v>
      </c>
      <c r="AB17" s="73">
        <v>17.44</v>
      </c>
      <c r="AC17" s="74">
        <v>61.229</v>
      </c>
      <c r="AD17" s="44">
        <v>0</v>
      </c>
      <c r="AE17" s="44">
        <v>0</v>
      </c>
      <c r="AF17" s="44">
        <v>5.006</v>
      </c>
      <c r="AG17" s="73">
        <v>5.006</v>
      </c>
      <c r="AH17" s="74">
        <v>66.235</v>
      </c>
      <c r="AI17" s="44">
        <v>9.65</v>
      </c>
      <c r="AJ17" s="44">
        <v>13.847</v>
      </c>
      <c r="AK17" s="44">
        <v>15.04</v>
      </c>
      <c r="AL17" s="73">
        <v>38.54</v>
      </c>
      <c r="AM17" s="74">
        <v>104.775</v>
      </c>
      <c r="AN17" s="106">
        <v>16.839</v>
      </c>
      <c r="AO17" s="106">
        <v>15.391</v>
      </c>
      <c r="AP17" s="106">
        <v>13.9</v>
      </c>
      <c r="AQ17" s="73">
        <v>46.1</v>
      </c>
      <c r="AR17" s="74">
        <v>9.715999999999999</v>
      </c>
      <c r="AS17" s="44">
        <v>5.928</v>
      </c>
      <c r="AT17" s="44">
        <v>1.39</v>
      </c>
      <c r="AU17" s="73">
        <v>17.034</v>
      </c>
      <c r="AV17" s="74">
        <v>63.134</v>
      </c>
      <c r="AW17" s="44"/>
      <c r="AX17" s="44"/>
      <c r="AY17" s="44">
        <v>5.79</v>
      </c>
      <c r="AZ17" s="73">
        <v>5.88</v>
      </c>
      <c r="BA17" s="74">
        <v>69.014</v>
      </c>
      <c r="BB17" s="44">
        <v>9.246</v>
      </c>
      <c r="BC17" s="44">
        <v>12.458</v>
      </c>
      <c r="BD17" s="44">
        <v>12.836</v>
      </c>
      <c r="BE17" s="73">
        <v>34.54</v>
      </c>
      <c r="BF17" s="74">
        <v>103.554</v>
      </c>
      <c r="BG17" s="936">
        <v>-1.221000000000004</v>
      </c>
      <c r="BH17" s="937">
        <v>-0.01165354330708668</v>
      </c>
      <c r="BI17" s="106">
        <v>14.827</v>
      </c>
      <c r="BJ17" s="106">
        <v>14.028</v>
      </c>
      <c r="BK17" s="106">
        <v>10.206</v>
      </c>
      <c r="BL17" s="73">
        <v>39.061</v>
      </c>
      <c r="BM17" s="938">
        <v>8.574</v>
      </c>
      <c r="BN17" s="106">
        <v>5.612</v>
      </c>
      <c r="BO17" s="106">
        <v>1.927</v>
      </c>
      <c r="BP17" s="106">
        <v>16.113</v>
      </c>
      <c r="BQ17" s="44">
        <v>55.174</v>
      </c>
      <c r="BR17" s="106">
        <v>0.021</v>
      </c>
      <c r="BS17" s="106">
        <v>0.157</v>
      </c>
      <c r="BT17" s="106">
        <v>3.892</v>
      </c>
      <c r="BU17" s="73">
        <v>4.069999999999999</v>
      </c>
      <c r="BV17" s="74">
        <v>59.244</v>
      </c>
      <c r="BW17" s="106">
        <v>7.355</v>
      </c>
      <c r="BX17" s="106">
        <v>12.523</v>
      </c>
      <c r="BY17" s="106">
        <v>15.097</v>
      </c>
      <c r="BZ17" s="73">
        <v>34.97499999999999</v>
      </c>
      <c r="CA17" s="347">
        <v>94.21899999999999</v>
      </c>
    </row>
    <row r="18" ht="17" customHeight="1">
      <c r="A18" t="s" s="215">
        <v>117</v>
      </c>
      <c r="B18" s="113">
        <v>107.764</v>
      </c>
      <c r="C18" s="113">
        <v>93.64700000000001</v>
      </c>
      <c r="D18" s="113">
        <v>75.005</v>
      </c>
      <c r="E18" s="114">
        <v>276.416</v>
      </c>
      <c r="F18" s="115">
        <v>49.31</v>
      </c>
      <c r="G18" s="113">
        <v>27.568</v>
      </c>
      <c r="H18" s="113">
        <v>3.442</v>
      </c>
      <c r="I18" s="114">
        <v>80.32000000000001</v>
      </c>
      <c r="J18" s="115">
        <v>356.736</v>
      </c>
      <c r="K18" s="113">
        <v>1.988</v>
      </c>
      <c r="L18" s="113">
        <v>1.98</v>
      </c>
      <c r="M18" s="113">
        <v>61.952</v>
      </c>
      <c r="N18" s="114">
        <v>65.92</v>
      </c>
      <c r="O18" s="115">
        <v>422.656</v>
      </c>
      <c r="P18" s="113">
        <v>123.335</v>
      </c>
      <c r="Q18" s="113">
        <v>182.913</v>
      </c>
      <c r="R18" s="113">
        <v>231.2</v>
      </c>
      <c r="S18" s="114">
        <v>537</v>
      </c>
      <c r="T18" s="115">
        <v>959.6559999999999</v>
      </c>
      <c r="U18" s="113">
        <v>245.666</v>
      </c>
      <c r="V18" s="113">
        <v>193.007</v>
      </c>
      <c r="W18" s="113">
        <v>184.886</v>
      </c>
      <c r="X18" s="114">
        <v>623.559</v>
      </c>
      <c r="Y18" s="115">
        <v>123.99</v>
      </c>
      <c r="Z18" s="113">
        <v>71.515</v>
      </c>
      <c r="AA18" s="113">
        <v>10.292</v>
      </c>
      <c r="AB18" s="114">
        <v>205.797</v>
      </c>
      <c r="AC18" s="115">
        <v>829.356</v>
      </c>
      <c r="AD18" s="113">
        <v>5.155</v>
      </c>
      <c r="AE18" s="113">
        <v>4.638999999999999</v>
      </c>
      <c r="AF18" s="113">
        <v>55.178</v>
      </c>
      <c r="AG18" s="114">
        <v>64.97199999999999</v>
      </c>
      <c r="AH18" s="217">
        <v>894.328</v>
      </c>
      <c r="AI18" s="113">
        <v>140.715</v>
      </c>
      <c r="AJ18" s="113">
        <v>187.225</v>
      </c>
      <c r="AK18" s="113">
        <v>231.504</v>
      </c>
      <c r="AL18" s="114">
        <v>559</v>
      </c>
      <c r="AM18" s="115">
        <v>1453.328</v>
      </c>
      <c r="AN18" s="218">
        <v>258.072</v>
      </c>
      <c r="AO18" s="218">
        <v>220.956</v>
      </c>
      <c r="AP18" s="218">
        <v>199.147</v>
      </c>
      <c r="AQ18" s="114">
        <v>678.175</v>
      </c>
      <c r="AR18" s="115">
        <v>130.096</v>
      </c>
      <c r="AS18" s="113">
        <v>82.67</v>
      </c>
      <c r="AT18" s="113">
        <v>11.377</v>
      </c>
      <c r="AU18" s="114">
        <v>224.143</v>
      </c>
      <c r="AV18" s="115">
        <v>902.318</v>
      </c>
      <c r="AW18" s="113">
        <v>2.906</v>
      </c>
      <c r="AX18" s="113">
        <v>3.79</v>
      </c>
      <c r="AY18" s="113">
        <v>54.942</v>
      </c>
      <c r="AZ18" s="114">
        <v>61.638</v>
      </c>
      <c r="BA18" s="217">
        <v>963.956</v>
      </c>
      <c r="BB18" s="113">
        <v>140.446</v>
      </c>
      <c r="BC18" s="113">
        <v>169.186</v>
      </c>
      <c r="BD18" s="113">
        <v>194.901</v>
      </c>
      <c r="BE18" s="114">
        <v>504.533</v>
      </c>
      <c r="BF18" s="115">
        <v>1468.489</v>
      </c>
      <c r="BG18" s="939">
        <v>15.16100000000006</v>
      </c>
      <c r="BH18" s="940">
        <v>0.01043191901621654</v>
      </c>
      <c r="BI18" s="218">
        <v>242.319</v>
      </c>
      <c r="BJ18" s="218">
        <v>195.294</v>
      </c>
      <c r="BK18" s="218">
        <v>146.691</v>
      </c>
      <c r="BL18" s="114">
        <v>584.3040000000001</v>
      </c>
      <c r="BM18" s="217">
        <v>6.039</v>
      </c>
      <c r="BN18" s="218">
        <v>86.30800000000001</v>
      </c>
      <c r="BO18" s="218">
        <v>9.905999999999999</v>
      </c>
      <c r="BP18" s="218">
        <v>240.551</v>
      </c>
      <c r="BQ18" s="113">
        <v>843.134</v>
      </c>
      <c r="BR18" s="218">
        <v>4.388</v>
      </c>
      <c r="BS18" s="218">
        <v>5.576000000000001</v>
      </c>
      <c r="BT18" s="218">
        <v>64.19</v>
      </c>
      <c r="BU18" s="114">
        <v>74.154</v>
      </c>
      <c r="BV18" s="217">
        <v>917.288</v>
      </c>
      <c r="BW18" s="218">
        <v>134.359</v>
      </c>
      <c r="BX18" s="218">
        <v>190.94</v>
      </c>
      <c r="BY18" s="218">
        <v>244.934</v>
      </c>
      <c r="BZ18" s="114">
        <v>570.2330000000001</v>
      </c>
      <c r="CA18" s="304">
        <v>1487.521</v>
      </c>
    </row>
  </sheetData>
  <pageMargins left="0.75" right="0.75" top="1" bottom="1" header="0.5" footer="0.5"/>
  <pageSetup firstPageNumber="1" fitToHeight="1" fitToWidth="1" scale="40" useFirstPageNumber="0" orientation="portrait" pageOrder="downThenOver"/>
  <headerFooter>
    <oddFooter>&amp;L&amp;"Helvetica,Regular"&amp;11&amp;K000000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BY21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941" customWidth="1"/>
    <col min="2" max="2" hidden="1" width="6.625" style="941" customWidth="1"/>
    <col min="3" max="3" hidden="1" width="6.625" style="941" customWidth="1"/>
    <col min="4" max="4" hidden="1" width="6.625" style="941" customWidth="1"/>
    <col min="5" max="5" hidden="1" width="6.625" style="941" customWidth="1"/>
    <col min="6" max="6" hidden="1" width="6.625" style="941" customWidth="1"/>
    <col min="7" max="7" hidden="1" width="6.625" style="941" customWidth="1"/>
    <col min="8" max="8" hidden="1" width="6.625" style="941" customWidth="1"/>
    <col min="9" max="9" hidden="1" width="6.625" style="941" customWidth="1"/>
    <col min="10" max="10" hidden="1" width="6.625" style="941" customWidth="1"/>
    <col min="11" max="11" hidden="1" width="6.625" style="941" customWidth="1"/>
    <col min="12" max="12" hidden="1" width="6.625" style="941" customWidth="1"/>
    <col min="13" max="13" hidden="1" width="6.625" style="941" customWidth="1"/>
    <col min="14" max="14" hidden="1" width="6.625" style="941" customWidth="1"/>
    <col min="15" max="15" hidden="1" width="6.625" style="941" customWidth="1"/>
    <col min="16" max="16" hidden="1" width="6.625" style="941" customWidth="1"/>
    <col min="17" max="17" hidden="1" width="6.625" style="941" customWidth="1"/>
    <col min="18" max="18" hidden="1" width="6.625" style="941" customWidth="1"/>
    <col min="19" max="19" hidden="1" width="6.625" style="941" customWidth="1"/>
    <col min="20" max="20" hidden="1" width="6.625" style="941" customWidth="1"/>
    <col min="21" max="21" width="6.875" style="941" customWidth="1"/>
    <col min="22" max="22" width="6.875" style="941" customWidth="1"/>
    <col min="23" max="23" width="6.875" style="941" customWidth="1"/>
    <col min="24" max="24" width="6.875" style="941" customWidth="1"/>
    <col min="25" max="25" width="6.875" style="941" customWidth="1"/>
    <col min="26" max="26" width="6.875" style="941" customWidth="1"/>
    <col min="27" max="27" width="6.875" style="941" customWidth="1"/>
    <col min="28" max="28" width="6.875" style="941" customWidth="1"/>
    <col min="29" max="29" width="6.875" style="941" customWidth="1"/>
    <col min="30" max="30" width="6.875" style="941" customWidth="1"/>
    <col min="31" max="31" width="6.875" style="941" customWidth="1"/>
    <col min="32" max="32" width="6.875" style="941" customWidth="1"/>
    <col min="33" max="33" width="6.875" style="941" customWidth="1"/>
    <col min="34" max="34" width="6.875" style="941" customWidth="1"/>
    <col min="35" max="35" width="5.5" style="941" customWidth="1"/>
    <col min="36" max="36" width="5.5" style="941" customWidth="1"/>
    <col min="37" max="37" width="6" style="941" customWidth="1"/>
    <col min="38" max="38" width="5.5" style="941" customWidth="1"/>
    <col min="39" max="39" width="6.875" style="941" customWidth="1"/>
    <col min="40" max="40" width="6.875" style="941" customWidth="1"/>
    <col min="41" max="41" width="6.875" style="941" customWidth="1"/>
    <col min="42" max="42" width="6.875" style="941" customWidth="1"/>
    <col min="43" max="43" width="6.875" style="941" customWidth="1"/>
    <col min="44" max="44" width="6.875" style="941" customWidth="1"/>
    <col min="45" max="45" width="6.875" style="941" customWidth="1"/>
    <col min="46" max="46" width="6.875" style="941" customWidth="1"/>
    <col min="47" max="47" width="6.875" style="941" customWidth="1"/>
    <col min="48" max="48" width="6.875" style="941" customWidth="1"/>
    <col min="49" max="49" width="6.875" style="941" customWidth="1"/>
    <col min="50" max="50" width="6.875" style="941" customWidth="1"/>
    <col min="51" max="51" width="6.875" style="941" customWidth="1"/>
    <col min="52" max="52" width="6.875" style="941" customWidth="1"/>
    <col min="53" max="53" width="6.875" style="941" customWidth="1"/>
    <col min="54" max="54" width="7" style="941" customWidth="1"/>
    <col min="55" max="55" width="7" style="941" customWidth="1"/>
    <col min="56" max="56" width="6.875" style="941" customWidth="1"/>
    <col min="57" max="57" width="6.875" style="941" customWidth="1"/>
    <col min="58" max="58" width="6.875" style="941" customWidth="1"/>
    <col min="59" max="59" width="6.875" style="941" customWidth="1"/>
    <col min="60" max="60" width="6.875" style="941" customWidth="1"/>
    <col min="61" max="61" width="6.875" style="941" customWidth="1"/>
    <col min="62" max="62" width="6.875" style="941" customWidth="1"/>
    <col min="63" max="63" width="6.875" style="941" customWidth="1"/>
    <col min="64" max="64" width="6.875" style="941" customWidth="1"/>
    <col min="65" max="65" width="6.875" style="941" customWidth="1"/>
    <col min="66" max="66" width="6.875" style="941" customWidth="1"/>
    <col min="67" max="67" width="6.875" style="941" customWidth="1"/>
    <col min="68" max="68" width="6.875" style="941" customWidth="1"/>
    <col min="69" max="69" width="6.875" style="941" customWidth="1"/>
    <col min="70" max="70" width="6.875" style="941" customWidth="1"/>
    <col min="71" max="71" width="6.875" style="941" customWidth="1"/>
    <col min="72" max="72" width="6.875" style="941" customWidth="1"/>
    <col min="73" max="73" width="6.875" style="941" customWidth="1"/>
    <col min="74" max="74" width="6.875" style="941" customWidth="1"/>
    <col min="75" max="75" width="6.875" style="941" customWidth="1"/>
    <col min="76" max="76" width="6.875" style="941" customWidth="1"/>
    <col min="77" max="77" width="6.875" style="941" customWidth="1"/>
    <col min="78" max="256" width="6.625" style="941" customWidth="1"/>
  </cols>
  <sheetData>
    <row r="1" ht="28.5" customHeight="1">
      <c r="A1" t="s" s="823">
        <v>345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9"/>
    </row>
    <row r="2" ht="18.75" customHeight="1">
      <c r="A2" s="230"/>
      <c r="B2" s="23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12"/>
      <c r="U2" s="23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2"/>
      <c r="AN2" s="233">
        <v>2013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2"/>
      <c r="BG2" s="942">
        <v>2014</v>
      </c>
      <c r="BH2" s="943"/>
      <c r="BI2" s="360"/>
      <c r="BJ2" s="360"/>
      <c r="BK2" s="360"/>
      <c r="BL2" s="360"/>
      <c r="BM2" s="360"/>
      <c r="BN2" s="360"/>
      <c r="BO2" s="360"/>
      <c r="BP2" s="360"/>
      <c r="BQ2" s="360"/>
      <c r="BR2" s="360"/>
      <c r="BS2" s="360"/>
      <c r="BT2" s="360"/>
      <c r="BU2" s="360"/>
      <c r="BV2" s="360"/>
      <c r="BW2" s="11"/>
      <c r="BX2" s="11"/>
      <c r="BY2" s="11"/>
    </row>
    <row r="3" ht="17" customHeight="1">
      <c r="A3" s="362"/>
      <c r="B3" t="s" s="30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1">
        <v>12</v>
      </c>
      <c r="K3" t="s" s="30">
        <v>177</v>
      </c>
      <c r="L3" t="s" s="28">
        <v>178</v>
      </c>
      <c r="M3" t="s" s="28">
        <v>179</v>
      </c>
      <c r="N3" t="s" s="29">
        <v>16</v>
      </c>
      <c r="O3" t="s" s="31">
        <v>17</v>
      </c>
      <c r="P3" t="s" s="30">
        <v>180</v>
      </c>
      <c r="Q3" t="s" s="28">
        <v>181</v>
      </c>
      <c r="R3" t="s" s="28">
        <v>182</v>
      </c>
      <c r="S3" t="s" s="29">
        <v>21</v>
      </c>
      <c r="T3" t="s" s="31">
        <v>22</v>
      </c>
      <c r="U3" t="s" s="30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1">
        <v>12</v>
      </c>
      <c r="AD3" t="s" s="30">
        <v>177</v>
      </c>
      <c r="AE3" t="s" s="28">
        <v>178</v>
      </c>
      <c r="AF3" t="s" s="28">
        <v>179</v>
      </c>
      <c r="AG3" t="s" s="29">
        <v>16</v>
      </c>
      <c r="AH3" t="s" s="31">
        <v>17</v>
      </c>
      <c r="AI3" t="s" s="30">
        <v>180</v>
      </c>
      <c r="AJ3" t="s" s="28">
        <v>181</v>
      </c>
      <c r="AK3" t="s" s="28">
        <v>182</v>
      </c>
      <c r="AL3" t="s" s="29">
        <v>21</v>
      </c>
      <c r="AM3" t="s" s="31">
        <v>22</v>
      </c>
      <c r="AN3" t="s" s="30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1">
        <v>12</v>
      </c>
      <c r="AW3" t="s" s="30">
        <v>177</v>
      </c>
      <c r="AX3" t="s" s="28">
        <v>178</v>
      </c>
      <c r="AY3" t="s" s="28">
        <v>179</v>
      </c>
      <c r="AZ3" t="s" s="29">
        <v>16</v>
      </c>
      <c r="BA3" t="s" s="31">
        <v>17</v>
      </c>
      <c r="BB3" t="s" s="30">
        <v>180</v>
      </c>
      <c r="BC3" t="s" s="28">
        <v>181</v>
      </c>
      <c r="BD3" t="s" s="28">
        <v>182</v>
      </c>
      <c r="BE3" t="s" s="29">
        <v>21</v>
      </c>
      <c r="BF3" t="s" s="31">
        <v>22</v>
      </c>
      <c r="BG3" t="s" s="30">
        <v>171</v>
      </c>
      <c r="BH3" t="s" s="28">
        <v>172</v>
      </c>
      <c r="BI3" t="s" s="28">
        <v>173</v>
      </c>
      <c r="BJ3" t="s" s="29">
        <v>7</v>
      </c>
      <c r="BK3" t="s" s="30">
        <v>174</v>
      </c>
      <c r="BL3" t="s" s="28">
        <v>175</v>
      </c>
      <c r="BM3" t="s" s="28">
        <v>176</v>
      </c>
      <c r="BN3" t="s" s="28">
        <v>11</v>
      </c>
      <c r="BO3" t="s" s="29">
        <v>12</v>
      </c>
      <c r="BP3" t="s" s="30">
        <v>177</v>
      </c>
      <c r="BQ3" t="s" s="28">
        <v>178</v>
      </c>
      <c r="BR3" t="s" s="28">
        <v>179</v>
      </c>
      <c r="BS3" t="s" s="29">
        <v>16</v>
      </c>
      <c r="BT3" t="s" s="30">
        <v>17</v>
      </c>
      <c r="BU3" t="s" s="28">
        <v>58</v>
      </c>
      <c r="BV3" s="879">
        <v>41944</v>
      </c>
      <c r="BW3" t="s" s="28">
        <v>182</v>
      </c>
      <c r="BX3" t="s" s="29">
        <v>21</v>
      </c>
      <c r="BY3" t="s" s="237">
        <v>22</v>
      </c>
    </row>
    <row r="4" ht="17" customHeight="1">
      <c r="A4" t="s" s="239">
        <v>62</v>
      </c>
      <c r="B4" s="944">
        <v>0.2073338598447077</v>
      </c>
      <c r="C4" s="43">
        <v>0.1568783401430071</v>
      </c>
      <c r="D4" s="43">
        <v>0.1854868177700742</v>
      </c>
      <c r="E4" s="38">
        <v>0.1839812958629141</v>
      </c>
      <c r="F4" s="944">
        <v>0.2514344761186154</v>
      </c>
      <c r="G4" s="43">
        <v>0.3383521904412086</v>
      </c>
      <c r="H4" s="43">
        <v>0.4185597756596905</v>
      </c>
      <c r="I4" s="38">
        <v>0.302473300784778</v>
      </c>
      <c r="J4" s="456">
        <v>0.2173775331439659</v>
      </c>
      <c r="K4" s="944">
        <v>0.3491689106437748</v>
      </c>
      <c r="L4" s="43">
        <v>0.353555333391966</v>
      </c>
      <c r="M4" s="43">
        <v>0.3770079447860702</v>
      </c>
      <c r="N4" s="38">
        <v>0.3630006969323685</v>
      </c>
      <c r="O4" s="456">
        <v>0.231517132807431</v>
      </c>
      <c r="P4" s="944">
        <v>0.2877314614836894</v>
      </c>
      <c r="Q4" s="43">
        <v>0.2054997627255783</v>
      </c>
      <c r="R4" s="43">
        <v>0.2127106483397775</v>
      </c>
      <c r="S4" s="38">
        <v>0.2256047593030048</v>
      </c>
      <c r="T4" s="456">
        <v>0.2291988217353362</v>
      </c>
      <c r="U4" s="944">
        <v>0.213992951180912</v>
      </c>
      <c r="V4" s="43">
        <v>0.1938743360033809</v>
      </c>
      <c r="W4" s="43">
        <v>0.2195923014991313</v>
      </c>
      <c r="X4" s="38">
        <v>0.2089312573286742</v>
      </c>
      <c r="Y4" s="944">
        <v>0.2508941660822667</v>
      </c>
      <c r="Z4" s="43">
        <v>0.3300795408609357</v>
      </c>
      <c r="AA4" s="43">
        <v>0.3972356215459372</v>
      </c>
      <c r="AB4" s="38">
        <v>0.2932606508741185</v>
      </c>
      <c r="AC4" s="456">
        <v>0.2301268805572571</v>
      </c>
      <c r="AD4" s="944">
        <v>0.4196642391264416</v>
      </c>
      <c r="AE4" s="43">
        <v>0.3775898926530348</v>
      </c>
      <c r="AF4" s="43">
        <v>0.3934015764628493</v>
      </c>
      <c r="AG4" s="38">
        <v>0.3966710681548549</v>
      </c>
      <c r="AH4" s="456">
        <v>0.2459527042909888</v>
      </c>
      <c r="AI4" s="944">
        <v>0.3021664444000856</v>
      </c>
      <c r="AJ4" s="43">
        <v>0.2140911972584278</v>
      </c>
      <c r="AK4" s="43">
        <v>0.2096639244646959</v>
      </c>
      <c r="AL4" s="38">
        <v>0.2602448295273146</v>
      </c>
      <c r="AM4" s="456">
        <v>0.2509579962107442</v>
      </c>
      <c r="AN4" s="944">
        <v>0.2202312075209811</v>
      </c>
      <c r="AO4" s="43">
        <v>0.1955366808135215</v>
      </c>
      <c r="AP4" s="43">
        <v>0.2269809575358936</v>
      </c>
      <c r="AQ4" s="38">
        <v>0.2139731797369991</v>
      </c>
      <c r="AR4" s="944">
        <v>0.2545864242188663</v>
      </c>
      <c r="AS4" s="43">
        <v>0.2973695588845063</v>
      </c>
      <c r="AT4" s="43">
        <v>0.3513208935274009</v>
      </c>
      <c r="AU4" s="38">
        <v>0.2799955325935825</v>
      </c>
      <c r="AV4" s="456">
        <v>0.2315198338515265</v>
      </c>
      <c r="AW4" s="944">
        <v>0.3652766283897608</v>
      </c>
      <c r="AX4" s="43">
        <v>0.3186470440088539</v>
      </c>
      <c r="AY4" s="43">
        <v>0.4390838660617122</v>
      </c>
      <c r="AZ4" s="38">
        <v>0.4157259078290038</v>
      </c>
      <c r="BA4" s="456">
        <v>0.2474925780291623</v>
      </c>
      <c r="BB4" s="944">
        <v>0.3118829449069589</v>
      </c>
      <c r="BC4" s="43">
        <v>0.2204346793344891</v>
      </c>
      <c r="BD4" s="43">
        <v>0.16713126374281</v>
      </c>
      <c r="BE4" s="38">
        <v>0.2376504532069089</v>
      </c>
      <c r="BF4" s="456">
        <v>0.241845011358709</v>
      </c>
      <c r="BG4" s="456">
        <v>0.2769591466519467</v>
      </c>
      <c r="BH4" s="456">
        <v>0.2337166112272685</v>
      </c>
      <c r="BI4" s="456">
        <v>0.2141078071937852</v>
      </c>
      <c r="BJ4" s="456">
        <v>0.2454114776564396</v>
      </c>
      <c r="BK4" s="456">
        <v>0.1529611915899657</v>
      </c>
      <c r="BL4" s="456">
        <v>0.320725057930107</v>
      </c>
      <c r="BM4" s="456">
        <v>0.3480860116043001</v>
      </c>
      <c r="BN4" s="456">
        <v>0.2312218691323195</v>
      </c>
      <c r="BO4" s="456">
        <v>0.2417332738861681</v>
      </c>
      <c r="BP4" s="456">
        <v>0.2472699714194291</v>
      </c>
      <c r="BQ4" s="456">
        <v>0.2241334500861651</v>
      </c>
      <c r="BR4" s="456">
        <v>0.3743248482338294</v>
      </c>
      <c r="BS4" s="456">
        <v>0.2961304608304322</v>
      </c>
      <c r="BT4" s="456">
        <v>0.2484571478970437</v>
      </c>
      <c r="BU4" s="456">
        <v>0.2231553379185546</v>
      </c>
      <c r="BV4" s="456">
        <v>0.2287276142392013</v>
      </c>
      <c r="BW4" s="456">
        <v>0.3032498712452162</v>
      </c>
      <c r="BX4" s="456">
        <v>0.3148469240423382</v>
      </c>
      <c r="BY4" s="945">
        <v>0.2701436633195532</v>
      </c>
    </row>
    <row r="5" ht="17" customHeight="1">
      <c r="A5" t="s" s="246">
        <v>63</v>
      </c>
      <c r="B5" s="909">
        <v>0.2148</v>
      </c>
      <c r="C5" s="56">
        <v>0.147</v>
      </c>
      <c r="D5" s="56">
        <v>0.1892</v>
      </c>
      <c r="E5" s="54">
        <v>0.1861298465593474</v>
      </c>
      <c r="F5" s="909">
        <v>0.2761</v>
      </c>
      <c r="G5" s="56">
        <v>0.4045</v>
      </c>
      <c r="H5" s="56">
        <v>0.4989</v>
      </c>
      <c r="I5" s="54">
        <v>0.3438052560389102</v>
      </c>
      <c r="J5" s="448">
        <v>0.2276672674444903</v>
      </c>
      <c r="K5" s="909">
        <v>0.365</v>
      </c>
      <c r="L5" s="56">
        <v>0.355</v>
      </c>
      <c r="M5" s="56">
        <v>0.449</v>
      </c>
      <c r="N5" s="54">
        <v>0.3954270717798434</v>
      </c>
      <c r="O5" s="448">
        <v>0.2433702334699183</v>
      </c>
      <c r="P5" s="909">
        <v>0.307</v>
      </c>
      <c r="Q5" s="56">
        <v>0.204</v>
      </c>
      <c r="R5" s="56">
        <v>0.2055</v>
      </c>
      <c r="S5" s="54">
        <v>0.2244835029313773</v>
      </c>
      <c r="T5" s="448">
        <v>0.2367740598145303</v>
      </c>
      <c r="U5" s="909">
        <v>0.2101</v>
      </c>
      <c r="V5" s="56">
        <v>0.1905</v>
      </c>
      <c r="W5" s="56">
        <v>0.2135</v>
      </c>
      <c r="X5" s="54">
        <v>0.2045411838551035</v>
      </c>
      <c r="Y5" s="909">
        <v>0.2643</v>
      </c>
      <c r="Z5" s="56">
        <v>0.3958</v>
      </c>
      <c r="AA5" s="56">
        <v>0.4435</v>
      </c>
      <c r="AB5" s="54">
        <v>0.3196</v>
      </c>
      <c r="AC5" s="448">
        <v>0.2316457572295756</v>
      </c>
      <c r="AD5" s="909">
        <v>0.446</v>
      </c>
      <c r="AE5" s="56">
        <v>0.392</v>
      </c>
      <c r="AF5" s="56">
        <v>0.463</v>
      </c>
      <c r="AG5" s="54">
        <v>0.436</v>
      </c>
      <c r="AH5" s="448">
        <v>0.2510442207071686</v>
      </c>
      <c r="AI5" s="909">
        <v>0.333</v>
      </c>
      <c r="AJ5" s="56">
        <v>0.2122</v>
      </c>
      <c r="AK5" s="56">
        <v>0.208</v>
      </c>
      <c r="AL5" s="54">
        <v>0.2691122777518536</v>
      </c>
      <c r="AM5" s="448">
        <v>0.2574190873133869</v>
      </c>
      <c r="AN5" s="909">
        <v>0.204</v>
      </c>
      <c r="AO5" s="56">
        <v>0.1781</v>
      </c>
      <c r="AP5" s="56">
        <v>0.215</v>
      </c>
      <c r="AQ5" s="54">
        <v>0.198</v>
      </c>
      <c r="AR5" s="909">
        <v>0.269</v>
      </c>
      <c r="AS5" s="56">
        <v>0.355</v>
      </c>
      <c r="AT5" s="56">
        <v>0.4841</v>
      </c>
      <c r="AU5" s="54">
        <v>0.32265</v>
      </c>
      <c r="AV5" s="448">
        <v>0.2295163011459184</v>
      </c>
      <c r="AW5" s="909">
        <v>0.4657076494856505</v>
      </c>
      <c r="AX5" s="56">
        <v>0.4233257479668731</v>
      </c>
      <c r="AY5" s="56">
        <v>0.4941</v>
      </c>
      <c r="AZ5" s="54">
        <v>0.46</v>
      </c>
      <c r="BA5" s="909">
        <v>0.2510824150724054</v>
      </c>
      <c r="BB5" s="56">
        <v>0.3337381228831606</v>
      </c>
      <c r="BC5" s="56">
        <v>0.2079246411483254</v>
      </c>
      <c r="BD5" s="56">
        <v>0.1434341480109578</v>
      </c>
      <c r="BE5" s="54">
        <v>0.2342625798822523</v>
      </c>
      <c r="BF5" s="448">
        <v>0.2454381159094327</v>
      </c>
      <c r="BG5" s="448">
        <v>0.2898060142645852</v>
      </c>
      <c r="BH5" s="448">
        <v>0.2346347888525727</v>
      </c>
      <c r="BI5" s="448">
        <v>0.213196044239415</v>
      </c>
      <c r="BJ5" s="448">
        <v>0.2507855490520903</v>
      </c>
      <c r="BK5" s="448">
        <v>0.1129795603521294</v>
      </c>
      <c r="BL5" s="448">
        <v>0.4003785481279518</v>
      </c>
      <c r="BM5" s="448">
        <v>0.3864490980750018</v>
      </c>
      <c r="BN5" s="448">
        <v>0.2261533571706872</v>
      </c>
      <c r="BO5" s="448">
        <v>0.2450910364508809</v>
      </c>
      <c r="BP5" s="448">
        <v>0.3375</v>
      </c>
      <c r="BQ5" s="448">
        <v>0.2551467658387568</v>
      </c>
      <c r="BR5" s="448">
        <v>0.4329847153142103</v>
      </c>
      <c r="BS5" s="448">
        <v>0.350658503256837</v>
      </c>
      <c r="BT5" s="448">
        <v>0.2555874506210356</v>
      </c>
      <c r="BU5" s="448">
        <v>0.2096682829072476</v>
      </c>
      <c r="BV5" s="448">
        <v>0.2146500057950972</v>
      </c>
      <c r="BW5" s="448">
        <v>0.3169212655885888</v>
      </c>
      <c r="BX5" s="448">
        <v>0.326129767410486</v>
      </c>
      <c r="BY5" s="910">
        <v>0.2809764761587794</v>
      </c>
    </row>
    <row r="6" ht="17" customHeight="1">
      <c r="A6" t="s" s="246">
        <v>84</v>
      </c>
      <c r="B6" s="909">
        <v>0.1682600546783294</v>
      </c>
      <c r="C6" s="56">
        <v>0.1876658316146798</v>
      </c>
      <c r="D6" s="56">
        <v>0.1734380788988244</v>
      </c>
      <c r="E6" s="54">
        <v>0.1764441414186358</v>
      </c>
      <c r="F6" s="909">
        <v>0.1765462542803549</v>
      </c>
      <c r="G6" s="56">
        <v>0.2039020523105</v>
      </c>
      <c r="H6" s="56">
        <v>0.2352451831852966</v>
      </c>
      <c r="I6" s="54">
        <v>0.1964922844688662</v>
      </c>
      <c r="J6" s="448">
        <v>0.1832247890724683</v>
      </c>
      <c r="K6" s="909">
        <v>0.282638225423661</v>
      </c>
      <c r="L6" s="56">
        <v>0.3477565334399625</v>
      </c>
      <c r="M6" s="56">
        <v>0.2473448265634798</v>
      </c>
      <c r="N6" s="54">
        <v>0.2745469816722816</v>
      </c>
      <c r="O6" s="448">
        <v>0.1921037136262174</v>
      </c>
      <c r="P6" s="909">
        <v>0.2456341277080137</v>
      </c>
      <c r="Q6" s="56">
        <v>0.2095168460083938</v>
      </c>
      <c r="R6" s="56">
        <v>0.2341363948795968</v>
      </c>
      <c r="S6" s="54">
        <v>0.2297450955738404</v>
      </c>
      <c r="T6" s="448">
        <v>0.2206976988816989</v>
      </c>
      <c r="U6" s="909">
        <v>0.2263044774256365</v>
      </c>
      <c r="V6" s="56">
        <v>0.2036231843647807</v>
      </c>
      <c r="W6" s="56">
        <v>0.2352980513258152</v>
      </c>
      <c r="X6" s="54">
        <v>0.221632208944447</v>
      </c>
      <c r="Y6" s="909">
        <v>0.2156029804242109</v>
      </c>
      <c r="Z6" s="56">
        <v>0.2431600186258207</v>
      </c>
      <c r="AA6" s="56">
        <v>0.2850527511215095</v>
      </c>
      <c r="AB6" s="54">
        <v>0.2367660796546505</v>
      </c>
      <c r="AC6" s="448">
        <v>0.2262030134385201</v>
      </c>
      <c r="AD6" s="909">
        <v>0.3134233627455998</v>
      </c>
      <c r="AE6" s="56">
        <v>0.3231456959746143</v>
      </c>
      <c r="AF6" s="56">
        <v>0.2724003835263229</v>
      </c>
      <c r="AG6" s="54">
        <v>0.2920493701650637</v>
      </c>
      <c r="AH6" s="448">
        <v>0.2319362938667273</v>
      </c>
      <c r="AI6" s="909">
        <v>0.2315397049155326</v>
      </c>
      <c r="AJ6" s="56">
        <v>0.219211247879899</v>
      </c>
      <c r="AK6" s="56">
        <v>0.2149067456510635</v>
      </c>
      <c r="AL6" s="54">
        <v>0.2366824492379633</v>
      </c>
      <c r="AM6" s="448">
        <v>0.2335666130002439</v>
      </c>
      <c r="AN6" s="909">
        <v>0.2698479524764486</v>
      </c>
      <c r="AO6" s="56">
        <v>0.2442089717436055</v>
      </c>
      <c r="AP6" s="56">
        <v>0.2587136143969787</v>
      </c>
      <c r="AQ6" s="54">
        <v>0.2594611891067903</v>
      </c>
      <c r="AR6" s="909">
        <v>0.2167474496685043</v>
      </c>
      <c r="AS6" s="56">
        <v>0.2029281948685369</v>
      </c>
      <c r="AT6" s="56">
        <v>0.0343676619128182</v>
      </c>
      <c r="AU6" s="54">
        <v>0.1841962450666533</v>
      </c>
      <c r="AV6" s="448">
        <v>0.2363049287208623</v>
      </c>
      <c r="AW6" s="909">
        <v>-0.05573772108281605</v>
      </c>
      <c r="AX6" s="56">
        <v>-0.0528560476340104</v>
      </c>
      <c r="AY6" s="56">
        <v>0.3442060071779735</v>
      </c>
      <c r="AZ6" s="54">
        <v>0.2997076488632148</v>
      </c>
      <c r="BA6" s="448">
        <v>0.2418405384031931</v>
      </c>
      <c r="BB6" s="909">
        <v>0.2613575916474311</v>
      </c>
      <c r="BC6" s="56">
        <v>0.253028730001357</v>
      </c>
      <c r="BD6" s="56">
        <v>0.2422682977763358</v>
      </c>
      <c r="BE6" s="54">
        <v>0.2599822027996511</v>
      </c>
      <c r="BF6" s="448">
        <v>0.2477761456367819</v>
      </c>
      <c r="BG6" s="448">
        <v>0.2385270467475806</v>
      </c>
      <c r="BH6" s="448">
        <v>0.2308492239284389</v>
      </c>
      <c r="BI6" s="448">
        <v>0.2166444572005339</v>
      </c>
      <c r="BJ6" s="448">
        <v>0.2297780429513012</v>
      </c>
      <c r="BK6" s="448">
        <v>0.2495744332186791</v>
      </c>
      <c r="BL6" s="448">
        <v>0.2180954191963647</v>
      </c>
      <c r="BM6" s="448">
        <v>0.2563533417354829</v>
      </c>
      <c r="BN6" s="448">
        <v>0.2394207757312698</v>
      </c>
      <c r="BO6" s="448">
        <v>0.2327430867854845</v>
      </c>
      <c r="BP6" s="448">
        <v>0.2462816027180125</v>
      </c>
      <c r="BQ6" s="448">
        <v>0.1124257088707748</v>
      </c>
      <c r="BR6" s="448">
        <v>0.2717567558623611</v>
      </c>
      <c r="BS6" s="448">
        <v>0.1999733887612189</v>
      </c>
      <c r="BT6" s="448">
        <v>0.2294128242754016</v>
      </c>
      <c r="BU6" s="448">
        <v>0.2565091240511922</v>
      </c>
      <c r="BV6" s="448">
        <v>0.266630242497633</v>
      </c>
      <c r="BW6" s="448">
        <v>0.2608779365657241</v>
      </c>
      <c r="BX6" s="448">
        <v>0.2430639205051789</v>
      </c>
      <c r="BY6" s="910">
        <v>0.2341348547023269</v>
      </c>
    </row>
    <row r="7" ht="17" customHeight="1">
      <c r="A7" t="s" s="204">
        <v>85</v>
      </c>
      <c r="B7" s="74"/>
      <c r="C7" s="79"/>
      <c r="D7" s="79"/>
      <c r="E7" s="67"/>
      <c r="F7" s="74"/>
      <c r="G7" s="79"/>
      <c r="H7" s="79"/>
      <c r="I7" s="67"/>
      <c r="J7" s="193"/>
      <c r="K7" s="74"/>
      <c r="L7" s="79"/>
      <c r="M7" s="79"/>
      <c r="N7" s="67"/>
      <c r="O7" s="193"/>
      <c r="P7" s="74"/>
      <c r="Q7" s="79"/>
      <c r="R7" s="79"/>
      <c r="S7" s="67"/>
      <c r="T7" s="193"/>
      <c r="U7" s="74"/>
      <c r="V7" s="79"/>
      <c r="W7" s="79"/>
      <c r="X7" s="67"/>
      <c r="Y7" s="74"/>
      <c r="Z7" s="79"/>
      <c r="AA7" s="79"/>
      <c r="AB7" s="67"/>
      <c r="AC7" s="193"/>
      <c r="AD7" s="74"/>
      <c r="AE7" s="79"/>
      <c r="AF7" s="79"/>
      <c r="AG7" s="67"/>
      <c r="AH7" s="374"/>
      <c r="AI7" s="74"/>
      <c r="AJ7" s="79"/>
      <c r="AK7" s="79"/>
      <c r="AL7" s="67"/>
      <c r="AM7" s="193"/>
      <c r="AN7" s="74"/>
      <c r="AO7" s="79"/>
      <c r="AP7" s="79"/>
      <c r="AQ7" s="67"/>
      <c r="AR7" s="74"/>
      <c r="AS7" s="79"/>
      <c r="AT7" s="79"/>
      <c r="AU7" s="67"/>
      <c r="AV7" s="193"/>
      <c r="AW7" s="74"/>
      <c r="AX7" s="79"/>
      <c r="AY7" s="79"/>
      <c r="AZ7" s="67"/>
      <c r="BA7" s="374"/>
      <c r="BB7" s="74"/>
      <c r="BC7" s="79"/>
      <c r="BD7" s="79"/>
      <c r="BE7" s="67"/>
      <c r="BF7" s="193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347"/>
    </row>
    <row r="8" ht="17" customHeight="1">
      <c r="A8" t="s" s="336">
        <v>86</v>
      </c>
      <c r="B8" s="918">
        <v>0.1125</v>
      </c>
      <c r="C8" s="79">
        <v>0.1509</v>
      </c>
      <c r="D8" s="79">
        <v>0.1527</v>
      </c>
      <c r="E8" s="77">
        <v>0.1432</v>
      </c>
      <c r="F8" s="918">
        <v>0.1568</v>
      </c>
      <c r="G8" s="79">
        <v>0.1622</v>
      </c>
      <c r="H8" s="79">
        <v>0.1968</v>
      </c>
      <c r="I8" s="77">
        <v>0.1657</v>
      </c>
      <c r="J8" s="197">
        <v>0.1528</v>
      </c>
      <c r="K8" s="918">
        <v>0.245</v>
      </c>
      <c r="L8" s="79">
        <v>0.3144</v>
      </c>
      <c r="M8" s="79">
        <v>0.2958</v>
      </c>
      <c r="N8" s="77">
        <v>0.2849</v>
      </c>
      <c r="O8" s="197">
        <v>0.1633</v>
      </c>
      <c r="P8" s="918">
        <v>0.1767</v>
      </c>
      <c r="Q8" s="79">
        <v>0.1531</v>
      </c>
      <c r="R8" s="79">
        <v>0.1507</v>
      </c>
      <c r="S8" s="77">
        <v>0.1577</v>
      </c>
      <c r="T8" s="197">
        <v>0.1613</v>
      </c>
      <c r="U8" s="918">
        <v>0.1636</v>
      </c>
      <c r="V8" s="79">
        <v>0.156</v>
      </c>
      <c r="W8" s="79">
        <v>0.1847</v>
      </c>
      <c r="X8" s="77">
        <v>0.1679</v>
      </c>
      <c r="Y8" s="918">
        <v>0.1647</v>
      </c>
      <c r="Z8" s="79">
        <v>0.1801</v>
      </c>
      <c r="AA8" s="79">
        <v>0.2791</v>
      </c>
      <c r="AB8" s="77">
        <v>0.1855</v>
      </c>
      <c r="AC8" s="197">
        <v>0.1738</v>
      </c>
      <c r="AD8" s="918">
        <v>0.2672</v>
      </c>
      <c r="AE8" s="79">
        <v>0.3209</v>
      </c>
      <c r="AF8" s="79">
        <v>0.2736</v>
      </c>
      <c r="AG8" s="77">
        <v>0.2824</v>
      </c>
      <c r="AH8" s="197">
        <v>0.1824</v>
      </c>
      <c r="AI8" s="918">
        <v>0.1762</v>
      </c>
      <c r="AJ8" s="79">
        <v>0.1633</v>
      </c>
      <c r="AK8" s="79">
        <v>0.1599</v>
      </c>
      <c r="AL8" s="77">
        <v>0.165</v>
      </c>
      <c r="AM8" s="197">
        <v>0.1769</v>
      </c>
      <c r="AN8" s="918">
        <v>0.1775</v>
      </c>
      <c r="AO8" s="79">
        <v>0.178</v>
      </c>
      <c r="AP8" s="79">
        <v>0.1773</v>
      </c>
      <c r="AQ8" s="77">
        <v>0.1773</v>
      </c>
      <c r="AR8" s="918">
        <v>0.1807</v>
      </c>
      <c r="AS8" s="79">
        <v>0.1925</v>
      </c>
      <c r="AT8" s="79">
        <v>0.19437</v>
      </c>
      <c r="AU8" s="79">
        <v>0.1803845530113558</v>
      </c>
      <c r="AV8" s="77">
        <v>0.1784073305728349</v>
      </c>
      <c r="AW8" s="918">
        <v>0.3190839694656489</v>
      </c>
      <c r="AX8" s="79">
        <v>0.3193</v>
      </c>
      <c r="AY8" s="79">
        <v>0.3465</v>
      </c>
      <c r="AZ8" s="77">
        <v>0.3317</v>
      </c>
      <c r="BA8" s="197">
        <v>0.1972</v>
      </c>
      <c r="BB8" s="918">
        <v>0.2016</v>
      </c>
      <c r="BC8" s="79">
        <v>0.173998456161045</v>
      </c>
      <c r="BD8" s="79">
        <v>0.1609068013654593</v>
      </c>
      <c r="BE8" s="77">
        <v>0.2140339086788833</v>
      </c>
      <c r="BF8" s="197">
        <v>0.2024151317542426</v>
      </c>
      <c r="BG8" s="197">
        <v>0.1692</v>
      </c>
      <c r="BH8" s="197">
        <v>0.1744696</v>
      </c>
      <c r="BI8" s="197">
        <v>0.1748917126476033</v>
      </c>
      <c r="BJ8" s="197">
        <v>0.1726435235433311</v>
      </c>
      <c r="BK8" s="197">
        <v>0.1909440410081162</v>
      </c>
      <c r="BL8" s="197">
        <v>0.2038674247247242</v>
      </c>
      <c r="BM8" s="197">
        <v>0.299943868277558</v>
      </c>
      <c r="BN8" s="197">
        <v>0.2133355532218266</v>
      </c>
      <c r="BO8" s="197">
        <v>0.1868713904168825</v>
      </c>
      <c r="BP8" s="197">
        <v>0.2467</v>
      </c>
      <c r="BQ8" s="197">
        <v>0.3957462617256431</v>
      </c>
      <c r="BR8" s="197">
        <v>0.3601529708049622</v>
      </c>
      <c r="BS8" s="197">
        <v>0.3317007395445716</v>
      </c>
      <c r="BT8" s="197">
        <v>0.1995172792970434</v>
      </c>
      <c r="BU8" s="197">
        <v>0.2363576959519064</v>
      </c>
      <c r="BV8" s="197">
        <v>0.2095453142969342</v>
      </c>
      <c r="BW8" s="197">
        <v>0.1924889203438005</v>
      </c>
      <c r="BX8" s="197">
        <v>0.2379646866797482</v>
      </c>
      <c r="BY8" s="919">
        <v>0.2110769463176291</v>
      </c>
    </row>
    <row r="9" ht="17" customHeight="1">
      <c r="A9" t="s" s="336">
        <v>90</v>
      </c>
      <c r="B9" s="918">
        <v>0.1453</v>
      </c>
      <c r="C9" s="79">
        <v>0.1336</v>
      </c>
      <c r="D9" s="79">
        <v>0.1331</v>
      </c>
      <c r="E9" s="77">
        <v>0.1377</v>
      </c>
      <c r="F9" s="918">
        <v>0.1297</v>
      </c>
      <c r="G9" s="79">
        <v>0.125</v>
      </c>
      <c r="H9" s="79">
        <v>0.1444</v>
      </c>
      <c r="I9" s="77">
        <v>0.1327</v>
      </c>
      <c r="J9" s="197">
        <v>0.1359778056664324</v>
      </c>
      <c r="K9" s="918">
        <v>0.1497</v>
      </c>
      <c r="L9" s="79">
        <v>0.1965</v>
      </c>
      <c r="M9" s="79">
        <v>0.1347</v>
      </c>
      <c r="N9" s="77">
        <v>0.1459</v>
      </c>
      <c r="O9" s="197">
        <v>0.1386982084281136</v>
      </c>
      <c r="P9" s="918">
        <v>0.1429</v>
      </c>
      <c r="Q9" s="79">
        <v>0.1547</v>
      </c>
      <c r="R9" s="79">
        <v>0.1458</v>
      </c>
      <c r="S9" s="77">
        <v>0.1483548468451513</v>
      </c>
      <c r="T9" s="197">
        <v>0.1445194891847426</v>
      </c>
      <c r="U9" s="918">
        <v>0.1473</v>
      </c>
      <c r="V9" s="79">
        <v>0.1419</v>
      </c>
      <c r="W9" s="79">
        <v>0.1428</v>
      </c>
      <c r="X9" s="77">
        <v>0.1441</v>
      </c>
      <c r="Y9" s="918">
        <v>0.1853</v>
      </c>
      <c r="Z9" s="79">
        <v>0.1835</v>
      </c>
      <c r="AA9" s="79">
        <v>0.1602</v>
      </c>
      <c r="AB9" s="77">
        <v>0.1813</v>
      </c>
      <c r="AC9" s="197">
        <v>0.1551280795647049</v>
      </c>
      <c r="AD9" s="918">
        <v>0.1328</v>
      </c>
      <c r="AE9" s="79">
        <v>0.0789</v>
      </c>
      <c r="AF9" s="79">
        <v>0.2676</v>
      </c>
      <c r="AG9" s="77">
        <v>0.2451</v>
      </c>
      <c r="AH9" s="197">
        <v>0.1612477689811367</v>
      </c>
      <c r="AI9" s="918">
        <v>0.271</v>
      </c>
      <c r="AJ9" s="79">
        <v>0.2774</v>
      </c>
      <c r="AK9" s="79">
        <v>0.2584</v>
      </c>
      <c r="AL9" s="77">
        <v>0.2553118299991932</v>
      </c>
      <c r="AM9" s="197">
        <v>0.1930714047450111</v>
      </c>
      <c r="AN9" s="918">
        <v>0.2504</v>
      </c>
      <c r="AO9" s="79">
        <v>0.253</v>
      </c>
      <c r="AP9" s="79">
        <v>0.2632</v>
      </c>
      <c r="AQ9" s="77">
        <v>0.2553</v>
      </c>
      <c r="AR9" s="918">
        <v>0.2657</v>
      </c>
      <c r="AS9" s="79">
        <v>0.2785</v>
      </c>
      <c r="AT9" s="79">
        <v>0.18998</v>
      </c>
      <c r="AU9" s="77">
        <v>0.26188</v>
      </c>
      <c r="AV9" s="197">
        <v>0.2572414153287214</v>
      </c>
      <c r="AW9" s="918">
        <v>0.2209</v>
      </c>
      <c r="AX9" s="79">
        <v>0.07024793388429752</v>
      </c>
      <c r="AY9" s="79">
        <v>0.2866</v>
      </c>
      <c r="AZ9" s="77">
        <v>0.272</v>
      </c>
      <c r="BA9" s="197">
        <v>0.2580634807425848</v>
      </c>
      <c r="BB9" s="918">
        <v>0.3306501464778133</v>
      </c>
      <c r="BC9" s="79">
        <v>0.323372552688826</v>
      </c>
      <c r="BD9" s="79">
        <v>0.3081667164030637</v>
      </c>
      <c r="BE9" s="77">
        <v>0.3008565600768272</v>
      </c>
      <c r="BF9" s="197">
        <v>0.2735935951246046</v>
      </c>
      <c r="BG9" s="197">
        <v>0.2794779938587513</v>
      </c>
      <c r="BH9" s="197">
        <v>0.296846</v>
      </c>
      <c r="BI9" s="197">
        <v>0.3017988008649499</v>
      </c>
      <c r="BJ9" s="197">
        <v>0.2918255980604154</v>
      </c>
      <c r="BK9" s="197">
        <v>0.3167391640217736</v>
      </c>
      <c r="BL9" s="197">
        <v>0.3693251533742332</v>
      </c>
      <c r="BM9" s="197">
        <v>0.2748054474708171</v>
      </c>
      <c r="BN9" s="197">
        <v>0.3308877547371076</v>
      </c>
      <c r="BO9" s="197">
        <v>0.3047602304127421</v>
      </c>
      <c r="BP9" s="197">
        <v>0.3087</v>
      </c>
      <c r="BQ9" s="197">
        <v>0.3927958833619211</v>
      </c>
      <c r="BR9" s="197">
        <v>0.4025974025974027</v>
      </c>
      <c r="BS9" s="197">
        <v>0.3864750817198895</v>
      </c>
      <c r="BT9" s="197">
        <v>0.3113110371565536</v>
      </c>
      <c r="BU9" s="197">
        <v>0.3035914702581369</v>
      </c>
      <c r="BV9" s="197">
        <v>0.2660320117167068</v>
      </c>
      <c r="BW9" s="197">
        <v>0.2723698829159901</v>
      </c>
      <c r="BX9" s="197">
        <v>0.3013146702385509</v>
      </c>
      <c r="BY9" s="919">
        <v>0.3076727393608311</v>
      </c>
    </row>
    <row r="10" ht="17" customHeight="1">
      <c r="A10" t="s" s="204">
        <v>91</v>
      </c>
      <c r="B10" s="918"/>
      <c r="C10" s="79"/>
      <c r="D10" s="79"/>
      <c r="E10" s="67"/>
      <c r="F10" s="918"/>
      <c r="G10" s="79"/>
      <c r="H10" s="79"/>
      <c r="I10" s="67"/>
      <c r="J10" s="193"/>
      <c r="K10" s="918"/>
      <c r="L10" s="79"/>
      <c r="M10" s="79"/>
      <c r="N10" s="67"/>
      <c r="O10" s="193"/>
      <c r="P10" s="918"/>
      <c r="Q10" s="79"/>
      <c r="R10" s="79"/>
      <c r="S10" s="67"/>
      <c r="T10" s="193"/>
      <c r="U10" s="918"/>
      <c r="V10" s="79"/>
      <c r="W10" s="79"/>
      <c r="X10" s="67"/>
      <c r="Y10" s="918"/>
      <c r="Z10" s="79"/>
      <c r="AA10" s="79"/>
      <c r="AB10" s="67"/>
      <c r="AC10" s="193"/>
      <c r="AD10" s="918"/>
      <c r="AE10" s="79"/>
      <c r="AF10" s="79"/>
      <c r="AG10" s="67"/>
      <c r="AH10" s="374"/>
      <c r="AI10" s="918"/>
      <c r="AJ10" s="79"/>
      <c r="AK10" s="79"/>
      <c r="AL10" s="67"/>
      <c r="AM10" s="193"/>
      <c r="AN10" s="918"/>
      <c r="AO10" s="79"/>
      <c r="AP10" s="79"/>
      <c r="AQ10" s="67"/>
      <c r="AR10" s="918"/>
      <c r="AS10" s="79"/>
      <c r="AT10" s="79"/>
      <c r="AU10" s="67"/>
      <c r="AV10" s="197"/>
      <c r="AW10" s="918"/>
      <c r="AX10" s="79"/>
      <c r="AY10" s="79"/>
      <c r="AZ10" s="67"/>
      <c r="BA10" s="374"/>
      <c r="BB10" s="918"/>
      <c r="BC10" s="79"/>
      <c r="BD10" s="79"/>
      <c r="BE10" s="67"/>
      <c r="BF10" s="193"/>
      <c r="BG10" s="197"/>
      <c r="BH10" s="197"/>
      <c r="BI10" s="197"/>
      <c r="BJ10" s="197"/>
      <c r="BK10" s="197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197"/>
      <c r="BW10" s="197"/>
      <c r="BX10" s="197"/>
      <c r="BY10" s="919"/>
    </row>
    <row r="11" ht="17" customHeight="1">
      <c r="A11" t="s" s="336">
        <v>92</v>
      </c>
      <c r="B11" s="918">
        <v>0.2396</v>
      </c>
      <c r="C11" s="79">
        <v>0.2455</v>
      </c>
      <c r="D11" s="79">
        <v>0.2518</v>
      </c>
      <c r="E11" s="77">
        <v>0.2452</v>
      </c>
      <c r="F11" s="918">
        <v>0.2413</v>
      </c>
      <c r="G11" s="79">
        <v>0.2443</v>
      </c>
      <c r="H11" s="79">
        <v>0.2351</v>
      </c>
      <c r="I11" s="77">
        <v>0.2409</v>
      </c>
      <c r="J11" s="197">
        <v>0.2516</v>
      </c>
      <c r="K11" s="918">
        <v>0.2702</v>
      </c>
      <c r="L11" s="79">
        <v>0.2963</v>
      </c>
      <c r="M11" s="79">
        <v>0.2709</v>
      </c>
      <c r="N11" s="77">
        <v>0.2756</v>
      </c>
      <c r="O11" s="197">
        <v>0.2545972276778434</v>
      </c>
      <c r="P11" s="918">
        <v>0.2747</v>
      </c>
      <c r="Q11" s="79">
        <v>0.2581</v>
      </c>
      <c r="R11" s="79">
        <v>0.2533</v>
      </c>
      <c r="S11" s="77">
        <v>0.2604</v>
      </c>
      <c r="T11" s="197">
        <v>0.252</v>
      </c>
      <c r="U11" s="918">
        <v>0.2455</v>
      </c>
      <c r="V11" s="79">
        <v>0.2458</v>
      </c>
      <c r="W11" s="79">
        <v>0.2509</v>
      </c>
      <c r="X11" s="77">
        <v>0.2474</v>
      </c>
      <c r="Y11" s="918">
        <v>0.2525</v>
      </c>
      <c r="Z11" s="79">
        <v>0.2577</v>
      </c>
      <c r="AA11" s="79">
        <v>0.2782</v>
      </c>
      <c r="AB11" s="77">
        <v>0.2594</v>
      </c>
      <c r="AC11" s="197">
        <v>0.2516</v>
      </c>
      <c r="AD11" s="918">
        <v>0.2711</v>
      </c>
      <c r="AE11" s="79">
        <v>0.2901</v>
      </c>
      <c r="AF11" s="79">
        <v>0.2846</v>
      </c>
      <c r="AG11" s="77">
        <v>0.2835</v>
      </c>
      <c r="AH11" s="197">
        <v>0.2555</v>
      </c>
      <c r="AI11" s="918">
        <v>0.2647</v>
      </c>
      <c r="AJ11" s="79">
        <v>0.2444</v>
      </c>
      <c r="AK11" s="79">
        <v>0.24042</v>
      </c>
      <c r="AL11" s="77">
        <v>0.2478</v>
      </c>
      <c r="AM11" s="197">
        <v>0.2532</v>
      </c>
      <c r="AN11" s="918">
        <v>0.227044785475223</v>
      </c>
      <c r="AO11" s="79">
        <v>0.2037010751925056</v>
      </c>
      <c r="AP11" s="79">
        <v>0.248</v>
      </c>
      <c r="AQ11" s="77">
        <v>0.234</v>
      </c>
      <c r="AR11" s="918">
        <v>0.2257</v>
      </c>
      <c r="AS11" s="79">
        <v>0.22599</v>
      </c>
      <c r="AT11" s="79">
        <v>0.2518</v>
      </c>
      <c r="AU11" s="79">
        <v>0.2490536363636364</v>
      </c>
      <c r="AV11" s="77">
        <v>0.2395382732860769</v>
      </c>
      <c r="AW11" s="197">
        <v>0.2329392049157434</v>
      </c>
      <c r="AX11" s="918">
        <v>0.2495043616177637</v>
      </c>
      <c r="AY11" s="79">
        <v>0.2621</v>
      </c>
      <c r="AZ11" s="77">
        <v>0.2661</v>
      </c>
      <c r="BA11" s="197">
        <v>0.2406</v>
      </c>
      <c r="BB11" s="197">
        <v>0.2458745874587459</v>
      </c>
      <c r="BC11" s="197">
        <v>0.2381825153374233</v>
      </c>
      <c r="BD11" s="918">
        <v>0.2341279396420258</v>
      </c>
      <c r="BE11" s="77">
        <v>0.2477590996991834</v>
      </c>
      <c r="BF11" s="197">
        <v>0.2427624282561673</v>
      </c>
      <c r="BG11" s="197">
        <v>0.226227727926647</v>
      </c>
      <c r="BH11" s="197">
        <v>0.2282635</v>
      </c>
      <c r="BI11" s="197">
        <v>0.2342188526867078</v>
      </c>
      <c r="BJ11" s="197">
        <v>0.2293634245679305</v>
      </c>
      <c r="BK11" s="197">
        <v>0.2243039005317751</v>
      </c>
      <c r="BL11" s="197">
        <v>0.2268904089772469</v>
      </c>
      <c r="BM11" s="197">
        <v>0.2369411465246086</v>
      </c>
      <c r="BN11" s="197">
        <v>0.2278093783140393</v>
      </c>
      <c r="BO11" s="197">
        <v>0.2287956761274582</v>
      </c>
      <c r="BP11" s="197">
        <v>0.2432</v>
      </c>
      <c r="BQ11" s="197">
        <v>0.2518704301989457</v>
      </c>
      <c r="BR11" s="197">
        <v>0.2447944536211991</v>
      </c>
      <c r="BS11" s="197">
        <v>0.2460517654938569</v>
      </c>
      <c r="BT11" s="197">
        <v>0.2307733746733098</v>
      </c>
      <c r="BU11" s="197">
        <v>0.2470160325436707</v>
      </c>
      <c r="BV11" s="197">
        <v>0.2374673749937772</v>
      </c>
      <c r="BW11" s="197">
        <v>0.2380688124306326</v>
      </c>
      <c r="BX11" s="197">
        <v>0.2409093056683027</v>
      </c>
      <c r="BY11" s="919">
        <v>0.2341585471783138</v>
      </c>
    </row>
    <row r="12" ht="17" customHeight="1">
      <c r="A12" t="s" s="336">
        <v>136</v>
      </c>
      <c r="B12" s="918">
        <v>0.015</v>
      </c>
      <c r="C12" s="79">
        <v>0.16</v>
      </c>
      <c r="D12" s="79">
        <v>0.017</v>
      </c>
      <c r="E12" s="77">
        <v>0.016</v>
      </c>
      <c r="F12" s="918">
        <v>0.017</v>
      </c>
      <c r="G12" s="79">
        <v>0.0199</v>
      </c>
      <c r="H12" s="79">
        <v>0.0225</v>
      </c>
      <c r="I12" s="77">
        <v>0.0192</v>
      </c>
      <c r="J12" s="197">
        <v>0.01728643460793166</v>
      </c>
      <c r="K12" s="918">
        <v>0</v>
      </c>
      <c r="L12" s="79">
        <v>0</v>
      </c>
      <c r="M12" s="79">
        <v>0</v>
      </c>
      <c r="N12" s="77">
        <v>0</v>
      </c>
      <c r="O12" s="197">
        <v>0.01471544546930597</v>
      </c>
      <c r="P12" s="918">
        <v>0</v>
      </c>
      <c r="Q12" s="79">
        <v>0</v>
      </c>
      <c r="R12" s="79">
        <v>0</v>
      </c>
      <c r="S12" s="77">
        <v>0</v>
      </c>
      <c r="T12" s="197">
        <v>0.01023215443867052</v>
      </c>
      <c r="U12" s="918">
        <v>0</v>
      </c>
      <c r="V12" s="79">
        <v>0</v>
      </c>
      <c r="W12" s="79">
        <v>0</v>
      </c>
      <c r="X12" s="77">
        <v>0</v>
      </c>
      <c r="Y12" s="918">
        <v>0</v>
      </c>
      <c r="Z12" s="79">
        <v>0</v>
      </c>
      <c r="AA12" s="79">
        <v>0</v>
      </c>
      <c r="AB12" s="77">
        <v>0</v>
      </c>
      <c r="AC12" s="75">
        <v>0</v>
      </c>
      <c r="AD12" s="918">
        <v>0</v>
      </c>
      <c r="AE12" s="79">
        <v>0</v>
      </c>
      <c r="AF12" s="79">
        <v>0</v>
      </c>
      <c r="AG12" s="77">
        <v>0</v>
      </c>
      <c r="AH12" s="197">
        <v>0</v>
      </c>
      <c r="AI12" s="918">
        <v>0</v>
      </c>
      <c r="AJ12" s="79">
        <v>0</v>
      </c>
      <c r="AK12" s="79">
        <v>0</v>
      </c>
      <c r="AL12" s="77">
        <v>0</v>
      </c>
      <c r="AM12" s="197">
        <v>0</v>
      </c>
      <c r="AN12" s="918">
        <v>0</v>
      </c>
      <c r="AO12" s="79">
        <v>0</v>
      </c>
      <c r="AP12" s="79">
        <v>0</v>
      </c>
      <c r="AQ12" s="77">
        <v>0</v>
      </c>
      <c r="AR12" s="918">
        <v>0</v>
      </c>
      <c r="AS12" s="79">
        <v>0</v>
      </c>
      <c r="AT12" s="79">
        <v>0</v>
      </c>
      <c r="AU12" s="77">
        <v>0</v>
      </c>
      <c r="AV12" s="197">
        <v>0</v>
      </c>
      <c r="AW12" s="918">
        <v>0</v>
      </c>
      <c r="AX12" s="79">
        <v>0</v>
      </c>
      <c r="AY12" s="79">
        <v>0</v>
      </c>
      <c r="AZ12" s="77">
        <v>0</v>
      </c>
      <c r="BA12" s="197">
        <v>0</v>
      </c>
      <c r="BB12" s="918">
        <v>0</v>
      </c>
      <c r="BC12" s="79">
        <v>0</v>
      </c>
      <c r="BD12" s="79">
        <v>0</v>
      </c>
      <c r="BE12" s="77">
        <v>0</v>
      </c>
      <c r="BF12" s="197">
        <v>0</v>
      </c>
      <c r="BG12" s="197">
        <v>0</v>
      </c>
      <c r="BH12" s="197">
        <v>0</v>
      </c>
      <c r="BI12" s="197">
        <v>0</v>
      </c>
      <c r="BJ12" s="197">
        <v>0</v>
      </c>
      <c r="BK12" s="197">
        <v>0</v>
      </c>
      <c r="BL12" s="197">
        <v>0</v>
      </c>
      <c r="BM12" s="197">
        <v>0</v>
      </c>
      <c r="BN12" s="197">
        <v>0</v>
      </c>
      <c r="BO12" s="197">
        <v>0</v>
      </c>
      <c r="BP12" s="197">
        <v>0</v>
      </c>
      <c r="BQ12" s="197">
        <v>0</v>
      </c>
      <c r="BR12" s="197">
        <v>0</v>
      </c>
      <c r="BS12" s="197">
        <v>0</v>
      </c>
      <c r="BT12" s="197">
        <v>0</v>
      </c>
      <c r="BU12" s="197">
        <v>0</v>
      </c>
      <c r="BV12" s="197">
        <v>0</v>
      </c>
      <c r="BW12" s="197">
        <v>0</v>
      </c>
      <c r="BX12" s="197">
        <v>0</v>
      </c>
      <c r="BY12" s="919">
        <v>0</v>
      </c>
    </row>
    <row r="13" ht="17" customHeight="1">
      <c r="A13" t="s" s="204">
        <v>101</v>
      </c>
      <c r="B13" s="918"/>
      <c r="C13" s="79"/>
      <c r="D13" s="79"/>
      <c r="E13" s="67"/>
      <c r="F13" s="918"/>
      <c r="G13" s="79"/>
      <c r="H13" s="79"/>
      <c r="I13" s="67"/>
      <c r="J13" s="193"/>
      <c r="K13" s="918"/>
      <c r="L13" s="79"/>
      <c r="M13" s="79"/>
      <c r="N13" s="67"/>
      <c r="O13" s="193"/>
      <c r="P13" s="918"/>
      <c r="Q13" s="79"/>
      <c r="R13" s="79"/>
      <c r="S13" s="67"/>
      <c r="T13" s="193"/>
      <c r="U13" s="918"/>
      <c r="V13" s="79"/>
      <c r="W13" s="79"/>
      <c r="X13" s="67"/>
      <c r="Y13" s="918"/>
      <c r="Z13" s="79"/>
      <c r="AA13" s="79"/>
      <c r="AB13" s="67"/>
      <c r="AC13" s="193"/>
      <c r="AD13" s="918"/>
      <c r="AE13" s="79"/>
      <c r="AF13" s="79"/>
      <c r="AG13" s="67"/>
      <c r="AH13" s="374"/>
      <c r="AI13" s="918"/>
      <c r="AJ13" s="79"/>
      <c r="AK13" s="79"/>
      <c r="AL13" s="67"/>
      <c r="AM13" s="193"/>
      <c r="AN13" s="918"/>
      <c r="AO13" s="79"/>
      <c r="AP13" s="79"/>
      <c r="AQ13" s="67"/>
      <c r="AR13" s="918"/>
      <c r="AS13" s="79"/>
      <c r="AT13" s="79"/>
      <c r="AU13" s="67"/>
      <c r="AV13" s="193"/>
      <c r="AW13" s="918"/>
      <c r="AX13" s="79"/>
      <c r="AY13" s="79"/>
      <c r="AZ13" s="67"/>
      <c r="BA13" s="374"/>
      <c r="BB13" s="918"/>
      <c r="BC13" s="79"/>
      <c r="BD13" s="79"/>
      <c r="BE13" s="67"/>
      <c r="BF13" s="193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919"/>
    </row>
    <row r="14" ht="17" customHeight="1">
      <c r="A14" t="s" s="336">
        <v>102</v>
      </c>
      <c r="B14" s="918">
        <v>0</v>
      </c>
      <c r="C14" s="79">
        <v>0</v>
      </c>
      <c r="D14" s="79">
        <v>0</v>
      </c>
      <c r="E14" s="77">
        <v>0</v>
      </c>
      <c r="F14" s="918">
        <v>0</v>
      </c>
      <c r="G14" s="79">
        <v>0</v>
      </c>
      <c r="H14" s="79">
        <v>0</v>
      </c>
      <c r="I14" s="77">
        <v>0</v>
      </c>
      <c r="J14" s="197">
        <v>0</v>
      </c>
      <c r="K14" s="918">
        <v>0</v>
      </c>
      <c r="L14" s="79">
        <v>0</v>
      </c>
      <c r="M14" s="79">
        <v>0</v>
      </c>
      <c r="N14" s="77">
        <v>0</v>
      </c>
      <c r="O14" s="197">
        <v>0</v>
      </c>
      <c r="P14" s="918">
        <v>0</v>
      </c>
      <c r="Q14" s="79">
        <v>0</v>
      </c>
      <c r="R14" s="79">
        <v>0</v>
      </c>
      <c r="S14" s="77">
        <v>0</v>
      </c>
      <c r="T14" s="197">
        <v>0</v>
      </c>
      <c r="U14" s="918">
        <v>0</v>
      </c>
      <c r="V14" s="79">
        <v>0</v>
      </c>
      <c r="W14" s="79">
        <v>0</v>
      </c>
      <c r="X14" s="77">
        <v>0</v>
      </c>
      <c r="Y14" s="918">
        <v>0</v>
      </c>
      <c r="Z14" s="79">
        <v>0</v>
      </c>
      <c r="AA14" s="79">
        <v>0</v>
      </c>
      <c r="AB14" s="77">
        <v>0</v>
      </c>
      <c r="AC14" s="197">
        <v>0</v>
      </c>
      <c r="AD14" s="918">
        <v>0</v>
      </c>
      <c r="AE14" s="79">
        <v>0</v>
      </c>
      <c r="AF14" s="79">
        <v>0</v>
      </c>
      <c r="AG14" s="77">
        <v>0</v>
      </c>
      <c r="AH14" s="197">
        <v>0</v>
      </c>
      <c r="AI14" s="918">
        <v>0</v>
      </c>
      <c r="AJ14" s="79">
        <v>0</v>
      </c>
      <c r="AK14" s="79">
        <v>0</v>
      </c>
      <c r="AL14" s="77">
        <v>0</v>
      </c>
      <c r="AM14" s="197">
        <v>0</v>
      </c>
      <c r="AN14" s="918">
        <v>0</v>
      </c>
      <c r="AO14" s="79">
        <v>0</v>
      </c>
      <c r="AP14" s="79">
        <v>0</v>
      </c>
      <c r="AQ14" s="77">
        <v>0</v>
      </c>
      <c r="AR14" s="918">
        <v>0</v>
      </c>
      <c r="AS14" s="79">
        <v>0</v>
      </c>
      <c r="AT14" s="79">
        <v>0</v>
      </c>
      <c r="AU14" s="77">
        <v>0</v>
      </c>
      <c r="AV14" s="197">
        <v>0</v>
      </c>
      <c r="AW14" s="918">
        <v>0</v>
      </c>
      <c r="AX14" s="79">
        <v>0</v>
      </c>
      <c r="AY14" s="79">
        <v>0</v>
      </c>
      <c r="AZ14" s="77">
        <v>0</v>
      </c>
      <c r="BA14" s="197">
        <v>0</v>
      </c>
      <c r="BB14" s="918">
        <v>0</v>
      </c>
      <c r="BC14" s="79">
        <v>0</v>
      </c>
      <c r="BD14" s="79">
        <v>0</v>
      </c>
      <c r="BE14" s="77">
        <v>0</v>
      </c>
      <c r="BF14" s="197">
        <v>0</v>
      </c>
      <c r="BG14" s="197">
        <v>0</v>
      </c>
      <c r="BH14" s="197">
        <v>0</v>
      </c>
      <c r="BI14" s="197">
        <v>0</v>
      </c>
      <c r="BJ14" s="197">
        <v>0</v>
      </c>
      <c r="BK14" s="197">
        <v>0</v>
      </c>
      <c r="BL14" s="197">
        <v>0</v>
      </c>
      <c r="BM14" s="197">
        <v>0</v>
      </c>
      <c r="BN14" s="197">
        <v>0</v>
      </c>
      <c r="BO14" s="197">
        <v>0</v>
      </c>
      <c r="BP14" s="197">
        <v>0</v>
      </c>
      <c r="BQ14" s="197">
        <v>0</v>
      </c>
      <c r="BR14" s="197">
        <v>0</v>
      </c>
      <c r="BS14" s="197">
        <v>0</v>
      </c>
      <c r="BT14" s="197">
        <v>0</v>
      </c>
      <c r="BU14" s="197">
        <v>0</v>
      </c>
      <c r="BV14" s="197">
        <v>0</v>
      </c>
      <c r="BW14" s="197">
        <v>0</v>
      </c>
      <c r="BX14" s="197">
        <v>0</v>
      </c>
      <c r="BY14" s="919">
        <v>0</v>
      </c>
    </row>
    <row r="15" ht="17" customHeight="1">
      <c r="A15" t="s" s="204">
        <v>109</v>
      </c>
      <c r="B15" s="918"/>
      <c r="C15" s="79"/>
      <c r="D15" s="79"/>
      <c r="E15" s="67"/>
      <c r="F15" s="918"/>
      <c r="G15" s="79"/>
      <c r="H15" s="79"/>
      <c r="I15" s="67"/>
      <c r="J15" s="193"/>
      <c r="K15" s="918"/>
      <c r="L15" s="79"/>
      <c r="M15" s="79"/>
      <c r="N15" s="67"/>
      <c r="O15" s="193"/>
      <c r="P15" s="918"/>
      <c r="Q15" s="79"/>
      <c r="R15" s="79"/>
      <c r="S15" s="67"/>
      <c r="T15" s="193"/>
      <c r="U15" s="918"/>
      <c r="V15" s="79"/>
      <c r="W15" s="79"/>
      <c r="X15" s="67"/>
      <c r="Y15" s="918"/>
      <c r="Z15" s="79"/>
      <c r="AA15" s="79"/>
      <c r="AB15" s="67"/>
      <c r="AC15" s="193"/>
      <c r="AD15" s="918"/>
      <c r="AE15" s="79"/>
      <c r="AF15" s="79"/>
      <c r="AG15" s="67"/>
      <c r="AH15" s="374"/>
      <c r="AI15" s="918"/>
      <c r="AJ15" s="79"/>
      <c r="AK15" s="79"/>
      <c r="AL15" s="67"/>
      <c r="AM15" s="193"/>
      <c r="AN15" s="918"/>
      <c r="AO15" s="79"/>
      <c r="AP15" s="79"/>
      <c r="AQ15" s="67"/>
      <c r="AR15" s="918"/>
      <c r="AS15" s="79"/>
      <c r="AT15" s="79"/>
      <c r="AU15" s="67"/>
      <c r="AV15" s="193"/>
      <c r="AW15" s="918"/>
      <c r="AX15" s="79"/>
      <c r="AY15" s="79"/>
      <c r="AZ15" s="67"/>
      <c r="BA15" s="374"/>
      <c r="BB15" s="918"/>
      <c r="BC15" s="79"/>
      <c r="BD15" s="79"/>
      <c r="BE15" s="67"/>
      <c r="BF15" s="193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919"/>
    </row>
    <row r="16" ht="17" customHeight="1">
      <c r="A16" t="s" s="336">
        <v>110</v>
      </c>
      <c r="B16" s="918">
        <v>0.1717</v>
      </c>
      <c r="C16" s="79">
        <v>0.1655</v>
      </c>
      <c r="D16" s="79">
        <v>0.1652</v>
      </c>
      <c r="E16" s="77">
        <v>0.1679</v>
      </c>
      <c r="F16" s="918">
        <v>0.1846</v>
      </c>
      <c r="G16" s="79">
        <v>0.3174</v>
      </c>
      <c r="H16" s="79">
        <v>0.4786</v>
      </c>
      <c r="I16" s="77">
        <v>0.2549</v>
      </c>
      <c r="J16" s="197">
        <v>0.188241468196211</v>
      </c>
      <c r="K16" s="918">
        <v>0.4008</v>
      </c>
      <c r="L16" s="79">
        <v>0.556</v>
      </c>
      <c r="M16" s="79">
        <v>0.283</v>
      </c>
      <c r="N16" s="77">
        <v>0.3602</v>
      </c>
      <c r="O16" s="214">
        <v>0.206057619257142</v>
      </c>
      <c r="P16" s="918">
        <v>0.279</v>
      </c>
      <c r="Q16" s="79">
        <v>0.1716</v>
      </c>
      <c r="R16" s="79">
        <v>0.2031</v>
      </c>
      <c r="S16" s="77">
        <v>0.2099086697006132</v>
      </c>
      <c r="T16" s="197">
        <v>0.207532382246414</v>
      </c>
      <c r="U16" s="918">
        <v>0.2024</v>
      </c>
      <c r="V16" s="79">
        <v>0.2</v>
      </c>
      <c r="W16" s="79">
        <v>0.2113</v>
      </c>
      <c r="X16" s="77">
        <v>0.2041</v>
      </c>
      <c r="Y16" s="918">
        <v>0.2265</v>
      </c>
      <c r="Z16" s="79">
        <v>0.364</v>
      </c>
      <c r="AA16" s="79">
        <v>0.4578</v>
      </c>
      <c r="AB16" s="77">
        <v>0.2918</v>
      </c>
      <c r="AC16" s="197">
        <v>0.2239512747454686</v>
      </c>
      <c r="AD16" s="918">
        <v>0.4517</v>
      </c>
      <c r="AE16" s="79">
        <v>0.4514</v>
      </c>
      <c r="AF16" s="79">
        <v>0.3614</v>
      </c>
      <c r="AG16" s="77">
        <v>0.401</v>
      </c>
      <c r="AH16" s="214">
        <v>0.2410303323900488</v>
      </c>
      <c r="AI16" s="918">
        <v>0.2035</v>
      </c>
      <c r="AJ16" s="79">
        <v>0.2228</v>
      </c>
      <c r="AK16" s="79">
        <v>0.2007</v>
      </c>
      <c r="AL16" s="77">
        <v>0.2549132432496023</v>
      </c>
      <c r="AM16" s="197">
        <v>0.2463170649279323</v>
      </c>
      <c r="AN16" s="918">
        <v>0.305</v>
      </c>
      <c r="AO16" s="79">
        <v>0.2631</v>
      </c>
      <c r="AP16" s="79">
        <v>0.2628</v>
      </c>
      <c r="AQ16" s="77">
        <v>0.2798</v>
      </c>
      <c r="AR16" s="918">
        <v>0.210044848688071</v>
      </c>
      <c r="AS16" s="79">
        <v>0.0276</v>
      </c>
      <c r="AT16" s="79">
        <v>-0.775</v>
      </c>
      <c r="AU16" s="79">
        <v>0.0471</v>
      </c>
      <c r="AV16" s="77">
        <v>0.2285144131382599</v>
      </c>
      <c r="AW16" s="918">
        <v>-0.7421</v>
      </c>
      <c r="AX16" s="79">
        <v>-0.801</v>
      </c>
      <c r="AY16" s="79">
        <v>0.06</v>
      </c>
      <c r="AZ16" s="77">
        <v>-0.2842</v>
      </c>
      <c r="BA16" s="214">
        <v>0.1764</v>
      </c>
      <c r="BB16" s="918">
        <v>0.2066341324638093</v>
      </c>
      <c r="BC16" s="915">
        <v>0.306565560978334</v>
      </c>
      <c r="BD16" s="915">
        <v>0.3323828931506555</v>
      </c>
      <c r="BE16" s="77">
        <v>0.2967</v>
      </c>
      <c r="BF16" s="197">
        <v>0.2191189759929557</v>
      </c>
      <c r="BG16" s="197">
        <v>0.2639323802025552</v>
      </c>
      <c r="BH16" s="197">
        <v>0.23622914</v>
      </c>
      <c r="BI16" s="197">
        <v>0.2222651260878605</v>
      </c>
      <c r="BJ16" s="197">
        <v>0.2443465825619601</v>
      </c>
      <c r="BK16" s="197">
        <v>0.2132720156337863</v>
      </c>
      <c r="BL16" s="197">
        <v>0.09918234938957622</v>
      </c>
      <c r="BM16" s="197">
        <v>0.2494017138004684</v>
      </c>
      <c r="BN16" s="197">
        <v>0.1824530109965179</v>
      </c>
      <c r="BO16" s="197">
        <v>0.2301518105052623</v>
      </c>
      <c r="BP16" s="197">
        <v>-0.2664</v>
      </c>
      <c r="BQ16" s="197">
        <v>-0.3528656716417911</v>
      </c>
      <c r="BR16" s="197">
        <v>0.243694726498526</v>
      </c>
      <c r="BS16" s="197">
        <v>0.03211933835667202</v>
      </c>
      <c r="BT16" s="197">
        <v>0.2074962602746545</v>
      </c>
      <c r="BU16" s="197">
        <v>0.2223712984272195</v>
      </c>
      <c r="BV16" s="197">
        <v>0.2756900738239846</v>
      </c>
      <c r="BW16" s="197">
        <v>0.2651618685152036</v>
      </c>
      <c r="BX16" s="197">
        <v>0.2967</v>
      </c>
      <c r="BY16" s="919">
        <v>0.2191189759929557</v>
      </c>
    </row>
    <row r="17" ht="17" customHeight="1">
      <c r="A17" t="s" s="946">
        <v>344</v>
      </c>
      <c r="B17" s="918">
        <v>0.2976</v>
      </c>
      <c r="C17" s="79">
        <v>0.3026</v>
      </c>
      <c r="D17" s="79">
        <v>0.2015</v>
      </c>
      <c r="E17" s="77">
        <v>0.2455</v>
      </c>
      <c r="F17" s="918">
        <v>0.3195</v>
      </c>
      <c r="G17" s="79">
        <v>0.3079</v>
      </c>
      <c r="H17" s="79">
        <v>0.3504</v>
      </c>
      <c r="I17" s="77">
        <v>0.3177</v>
      </c>
      <c r="J17" s="197">
        <v>0.2622565898912348</v>
      </c>
      <c r="K17" s="918">
        <v>0</v>
      </c>
      <c r="L17" s="79">
        <v>0</v>
      </c>
      <c r="M17" s="79">
        <v>0.357</v>
      </c>
      <c r="N17" s="77">
        <v>0.357</v>
      </c>
      <c r="O17" s="214">
        <v>0.2669488323139713</v>
      </c>
      <c r="P17" s="918">
        <v>0.3706</v>
      </c>
      <c r="Q17" s="79">
        <v>0.3378</v>
      </c>
      <c r="R17" s="79">
        <v>0.2851</v>
      </c>
      <c r="S17" s="77">
        <v>0.3242179589365888</v>
      </c>
      <c r="T17" s="197">
        <v>0.2850899813833825</v>
      </c>
      <c r="U17" s="918">
        <v>0.3278</v>
      </c>
      <c r="V17" s="79">
        <v>0.3197</v>
      </c>
      <c r="W17" s="79">
        <v>0.311</v>
      </c>
      <c r="X17" s="77">
        <v>0.32</v>
      </c>
      <c r="Y17" s="918">
        <v>0.3813</v>
      </c>
      <c r="Z17" s="79">
        <v>0.2304</v>
      </c>
      <c r="AA17" s="79">
        <v>0.3703</v>
      </c>
      <c r="AB17" s="77">
        <v>0.3294</v>
      </c>
      <c r="AC17" s="197">
        <v>0.3226774240964249</v>
      </c>
      <c r="AD17" s="918">
        <v>0</v>
      </c>
      <c r="AE17" s="79">
        <v>0</v>
      </c>
      <c r="AF17" s="79">
        <v>0.301038753495805</v>
      </c>
      <c r="AG17" s="77">
        <v>0.301038753495805</v>
      </c>
      <c r="AH17" s="214">
        <v>0.3210419868649506</v>
      </c>
      <c r="AI17" s="918">
        <v>0.3187</v>
      </c>
      <c r="AJ17" s="79">
        <v>0.3245</v>
      </c>
      <c r="AK17" s="79">
        <v>0.3066</v>
      </c>
      <c r="AL17" s="77">
        <v>0.3052112142073231</v>
      </c>
      <c r="AM17" s="197">
        <v>0.3152188613271317</v>
      </c>
      <c r="AN17" s="918">
        <v>0.3093</v>
      </c>
      <c r="AO17" s="915">
        <v>0.3125</v>
      </c>
      <c r="AP17" s="79">
        <v>0.315</v>
      </c>
      <c r="AQ17" s="77">
        <v>0.312</v>
      </c>
      <c r="AR17" s="918">
        <v>0.3247</v>
      </c>
      <c r="AS17" s="79">
        <v>0.3483</v>
      </c>
      <c r="AT17" s="79">
        <v>0.1967</v>
      </c>
      <c r="AU17" s="77">
        <v>0.1989</v>
      </c>
      <c r="AV17" s="197">
        <v>0.2814848195900783</v>
      </c>
      <c r="AW17" s="918">
        <v>0</v>
      </c>
      <c r="AX17" s="79">
        <v>0</v>
      </c>
      <c r="AY17" s="79">
        <v>0.3593</v>
      </c>
      <c r="AZ17" s="77">
        <v>0.3538</v>
      </c>
      <c r="BA17" s="214">
        <v>0.2876460805054047</v>
      </c>
      <c r="BB17" s="918">
        <v>0.3417</v>
      </c>
      <c r="BC17" s="79">
        <v>0.3214801733825654</v>
      </c>
      <c r="BD17" s="79">
        <v>0.301</v>
      </c>
      <c r="BE17" s="77">
        <v>0.3195</v>
      </c>
      <c r="BF17" s="197">
        <v>0.3187</v>
      </c>
      <c r="BG17" s="197">
        <v>0.3824104673905713</v>
      </c>
      <c r="BH17" s="197">
        <v>0.394211576</v>
      </c>
      <c r="BI17" s="197">
        <v>0.3485204781501078</v>
      </c>
      <c r="BJ17" s="197">
        <v>0.3777937069744246</v>
      </c>
      <c r="BK17" s="197">
        <v>0.390716118497784</v>
      </c>
      <c r="BL17" s="197">
        <v>0.400392017106201</v>
      </c>
      <c r="BM17" s="197">
        <v>0.2952776336274001</v>
      </c>
      <c r="BN17" s="197">
        <v>0.382672376342084</v>
      </c>
      <c r="BO17" s="197">
        <v>0.3792184722537427</v>
      </c>
      <c r="BP17" s="197">
        <v>-20.476</v>
      </c>
      <c r="BQ17" s="197">
        <v>-2.331210191082802</v>
      </c>
      <c r="BR17" s="197">
        <v>0.3851490236382323</v>
      </c>
      <c r="BS17" s="197">
        <v>0.1727282555282556</v>
      </c>
      <c r="BT17" s="197">
        <v>0.3650328132490716</v>
      </c>
      <c r="BU17" s="197">
        <v>0.4171312032630863</v>
      </c>
      <c r="BV17" s="197">
        <v>0.3943943144613911</v>
      </c>
      <c r="BW17" s="197">
        <v>0.3271510896204544</v>
      </c>
      <c r="BX17" s="197">
        <v>0.3195</v>
      </c>
      <c r="BY17" s="919">
        <v>0.3187</v>
      </c>
    </row>
    <row r="18" ht="17" customHeight="1">
      <c r="A18" t="s" s="336">
        <v>117</v>
      </c>
      <c r="B18" s="918">
        <v>0.271</v>
      </c>
      <c r="C18" s="79">
        <v>0.281</v>
      </c>
      <c r="D18" s="79">
        <v>0.239</v>
      </c>
      <c r="E18" s="77">
        <v>0.266</v>
      </c>
      <c r="F18" s="918">
        <v>0.231</v>
      </c>
      <c r="G18" s="79">
        <v>0.219</v>
      </c>
      <c r="H18" s="79">
        <v>0.671</v>
      </c>
      <c r="I18" s="77">
        <v>0.261</v>
      </c>
      <c r="J18" s="197">
        <v>0.2648742375313958</v>
      </c>
      <c r="K18" s="918">
        <v>0.757</v>
      </c>
      <c r="L18" s="79">
        <v>0.768</v>
      </c>
      <c r="M18" s="79">
        <v>0.234</v>
      </c>
      <c r="N18" s="77">
        <v>0.271</v>
      </c>
      <c r="O18" s="214">
        <v>0.2658296486977589</v>
      </c>
      <c r="P18" s="918">
        <v>0.333</v>
      </c>
      <c r="Q18" s="79">
        <v>0.363</v>
      </c>
      <c r="R18" s="79">
        <v>0.456</v>
      </c>
      <c r="S18" s="77">
        <v>0.3961223671871512</v>
      </c>
      <c r="T18" s="197">
        <v>0.3387382636898016</v>
      </c>
      <c r="U18" s="918">
        <v>0.4</v>
      </c>
      <c r="V18" s="79">
        <v>0.317</v>
      </c>
      <c r="W18" s="79">
        <v>0.428</v>
      </c>
      <c r="X18" s="77">
        <v>0.383</v>
      </c>
      <c r="Y18" s="918">
        <v>0.338</v>
      </c>
      <c r="Z18" s="79">
        <v>0.374</v>
      </c>
      <c r="AA18" s="79">
        <v>0.551</v>
      </c>
      <c r="AB18" s="77">
        <v>0.377</v>
      </c>
      <c r="AC18" s="197">
        <v>0.3815111556436561</v>
      </c>
      <c r="AD18" s="918">
        <v>0.7090000000000001</v>
      </c>
      <c r="AE18" s="79">
        <v>0.8059999999999999</v>
      </c>
      <c r="AF18" s="79">
        <v>0.261</v>
      </c>
      <c r="AG18" s="77">
        <v>0.336</v>
      </c>
      <c r="AH18" s="214">
        <v>0.3782048174718896</v>
      </c>
      <c r="AI18" s="918">
        <v>0.377</v>
      </c>
      <c r="AJ18" s="79">
        <v>0.311</v>
      </c>
      <c r="AK18" s="79">
        <v>0.341</v>
      </c>
      <c r="AL18" s="77">
        <v>0.3399042620650575</v>
      </c>
      <c r="AM18" s="197">
        <v>0.363473104828619</v>
      </c>
      <c r="AN18" s="918">
        <v>0.418</v>
      </c>
      <c r="AO18" s="79">
        <v>0.395</v>
      </c>
      <c r="AP18" s="79">
        <v>0.457</v>
      </c>
      <c r="AQ18" s="77">
        <v>0.423</v>
      </c>
      <c r="AR18" s="918">
        <v>0.3563</v>
      </c>
      <c r="AS18" s="79">
        <v>0.4672</v>
      </c>
      <c r="AT18" s="79">
        <v>0.511822</v>
      </c>
      <c r="AU18" s="77">
        <v>0.38916674</v>
      </c>
      <c r="AV18" s="197">
        <v>0.4145955479152804</v>
      </c>
      <c r="AW18" s="918">
        <v>0.6978664831383344</v>
      </c>
      <c r="AX18" s="79">
        <v>0.9076517150395779</v>
      </c>
      <c r="AY18" s="79">
        <v>0.286</v>
      </c>
      <c r="AZ18" s="77">
        <v>0.322</v>
      </c>
      <c r="BA18" s="214">
        <v>0.4086083121056058</v>
      </c>
      <c r="BB18" s="918">
        <v>0.4912635461316093</v>
      </c>
      <c r="BC18" s="79">
        <v>0.3372915016608939</v>
      </c>
      <c r="BD18" s="79">
        <v>0.2504091820975777</v>
      </c>
      <c r="BE18" s="77">
        <v>0.2676101333520439</v>
      </c>
      <c r="BF18" s="197">
        <v>0.360165161274329</v>
      </c>
      <c r="BG18" s="197">
        <v>0.3445582063313236</v>
      </c>
      <c r="BH18" s="197">
        <v>0.3426679775108298</v>
      </c>
      <c r="BI18" s="197">
        <v>0.323289082863551</v>
      </c>
      <c r="BJ18" s="197">
        <v>0.3381227150450642</v>
      </c>
      <c r="BK18" s="197">
        <v>0.4695538912406383</v>
      </c>
      <c r="BL18" s="197">
        <v>0.4451731009871622</v>
      </c>
      <c r="BM18" s="197">
        <v>0.828891580860085</v>
      </c>
      <c r="BN18" s="197">
        <v>0.4756039259865891</v>
      </c>
      <c r="BO18" s="197">
        <v>0.3773468985950039</v>
      </c>
      <c r="BP18" s="197">
        <v>0.8083</v>
      </c>
      <c r="BQ18" s="197">
        <v>0.980989956958393</v>
      </c>
      <c r="BR18" s="197">
        <v>0.3566443371241627</v>
      </c>
      <c r="BS18" s="197">
        <v>0.4303182619953071</v>
      </c>
      <c r="BT18" s="197">
        <v>0.3816291289104403</v>
      </c>
      <c r="BU18" s="197">
        <v>0.3973980157637374</v>
      </c>
      <c r="BV18" s="197">
        <v>0.3901958730491254</v>
      </c>
      <c r="BW18" s="197">
        <v>0.3975724072607315</v>
      </c>
      <c r="BX18" s="197">
        <v>0.4051823334001907</v>
      </c>
      <c r="BY18" s="919">
        <v>0.3906581204042101</v>
      </c>
    </row>
    <row r="19" ht="17" customHeight="1">
      <c r="A19" s="424"/>
      <c r="B19" s="24"/>
      <c r="C19" s="24"/>
      <c r="D19" s="24"/>
      <c r="E19" s="24"/>
      <c r="F19" s="24"/>
      <c r="G19" s="24"/>
      <c r="H19" s="24"/>
      <c r="I19" s="524"/>
      <c r="J19" s="524"/>
      <c r="K19" s="524"/>
      <c r="L19" s="524"/>
      <c r="M19" s="524"/>
      <c r="N19" s="524"/>
      <c r="O19" s="524"/>
      <c r="P19" s="524"/>
      <c r="Q19" s="524"/>
      <c r="R19" s="524"/>
      <c r="S19" s="524"/>
      <c r="T19" s="524"/>
      <c r="U19" s="24"/>
      <c r="V19" s="24"/>
      <c r="W19" s="24"/>
      <c r="X19" s="24"/>
      <c r="Y19" s="24"/>
      <c r="Z19" s="417"/>
      <c r="AA19" s="24"/>
      <c r="AB19" s="24"/>
      <c r="AC19" s="24"/>
      <c r="AD19" s="24"/>
      <c r="AE19" s="24"/>
      <c r="AF19" s="24"/>
      <c r="AG19" s="24"/>
      <c r="AH19" s="24"/>
      <c r="AI19" s="524"/>
      <c r="AJ19" s="524"/>
      <c r="AK19" s="524"/>
      <c r="AL19" s="5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5"/>
    </row>
    <row r="20" ht="17" customHeight="1">
      <c r="A20" s="765"/>
      <c r="B20" s="24"/>
      <c r="C20" s="24"/>
      <c r="D20" s="24"/>
      <c r="E20" s="417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5"/>
    </row>
    <row r="21" ht="17" customHeight="1">
      <c r="A21" s="766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2"/>
    </row>
  </sheetData>
  <pageMargins left="0.75" right="0.75" top="1" bottom="1" header="0.5" footer="0.5"/>
  <pageSetup firstPageNumber="1" fitToHeight="1" fitToWidth="1" scale="44" useFirstPageNumber="0" orientation="portrait" pageOrder="downThenOver"/>
  <headerFooter>
    <oddFooter>&amp;L&amp;"Helvetica,Regular"&amp;11&amp;K000000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CZ69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177" customWidth="1"/>
    <col min="2" max="2" width="8.5" style="177" customWidth="1"/>
    <col min="3" max="3" width="5.625" style="177" customWidth="1"/>
    <col min="4" max="4" width="5.625" style="177" customWidth="1"/>
    <col min="5" max="5" width="5.625" style="177" customWidth="1"/>
    <col min="6" max="6" width="6.25" style="177" customWidth="1"/>
    <col min="7" max="7" width="5.625" style="177" customWidth="1"/>
    <col min="8" max="8" width="5.625" style="177" customWidth="1"/>
    <col min="9" max="9" width="5.625" style="177" customWidth="1"/>
    <col min="10" max="10" width="6.75" style="177" customWidth="1"/>
    <col min="11" max="11" width="6.75" style="177" customWidth="1"/>
    <col min="12" max="12" width="5.5" style="177" customWidth="1"/>
    <col min="13" max="13" width="5.5" style="177" customWidth="1"/>
    <col min="14" max="14" width="5.5" style="177" customWidth="1"/>
    <col min="15" max="15" width="6.875" style="177" customWidth="1"/>
    <col min="16" max="16" width="6.875" style="177" customWidth="1"/>
    <col min="17" max="17" width="5.5" style="177" customWidth="1"/>
    <col min="18" max="18" width="5.5" style="177" customWidth="1"/>
    <col min="19" max="19" width="5.5" style="177" customWidth="1"/>
    <col min="20" max="20" width="6" style="177" customWidth="1"/>
    <col min="21" max="21" width="6.875" style="177" customWidth="1"/>
    <col min="22" max="22" width="6.875" style="177" customWidth="1"/>
    <col min="23" max="23" width="6.875" style="177" customWidth="1"/>
    <col min="24" max="24" width="6.875" style="177" customWidth="1"/>
    <col min="25" max="25" width="6.875" style="177" customWidth="1"/>
    <col min="26" max="26" width="6.875" style="177" customWidth="1"/>
    <col min="27" max="27" width="6.875" style="177" customWidth="1"/>
    <col min="28" max="28" width="6.875" style="177" customWidth="1"/>
    <col min="29" max="29" width="6.875" style="177" customWidth="1"/>
    <col min="30" max="30" width="6.875" style="177" customWidth="1"/>
    <col min="31" max="31" width="6.875" style="177" customWidth="1"/>
    <col min="32" max="32" width="9.5" style="177" customWidth="1"/>
    <col min="33" max="33" width="6.875" style="177" customWidth="1"/>
    <col min="34" max="34" width="6.875" style="177" customWidth="1"/>
    <col min="35" max="35" width="6.875" style="177" customWidth="1"/>
    <col min="36" max="36" width="8.125" style="177" customWidth="1"/>
    <col min="37" max="37" width="5.5" style="177" customWidth="1"/>
    <col min="38" max="38" width="5.5" style="177" customWidth="1"/>
    <col min="39" max="39" width="6.125" style="177" customWidth="1"/>
    <col min="40" max="40" width="6.875" style="177" customWidth="1"/>
    <col min="41" max="41" width="6.875" style="177" customWidth="1"/>
    <col min="42" max="42" width="6.875" style="177" customWidth="1"/>
    <col min="43" max="43" width="6.875" style="177" customWidth="1"/>
    <col min="44" max="44" width="6.875" style="177" customWidth="1"/>
    <col min="45" max="45" width="6.75" style="177" customWidth="1"/>
    <col min="46" max="46" width="6.625" style="177" customWidth="1"/>
    <col min="47" max="47" width="6.625" style="177" customWidth="1"/>
    <col min="48" max="48" width="6.625" style="177" customWidth="1"/>
    <col min="49" max="49" width="6.375" style="177" customWidth="1"/>
    <col min="50" max="50" width="6.625" style="177" customWidth="1"/>
    <col min="51" max="51" width="6.25" style="177" customWidth="1"/>
    <col min="52" max="52" width="6.625" style="177" customWidth="1"/>
    <col min="53" max="53" width="6.625" style="177" customWidth="1"/>
    <col min="54" max="54" width="8.375" style="177" customWidth="1"/>
    <col min="55" max="55" width="8.375" style="177" customWidth="1"/>
    <col min="56" max="56" width="8.375" style="177" customWidth="1"/>
    <col min="57" max="57" width="9.125" style="177" customWidth="1"/>
    <col min="58" max="58" width="8" style="177" customWidth="1"/>
    <col min="59" max="59" width="8.375" style="177" customWidth="1"/>
    <col min="60" max="60" width="6.375" style="177" customWidth="1"/>
    <col min="61" max="61" width="7" style="177" customWidth="1"/>
    <col min="62" max="62" width="7" style="177" customWidth="1"/>
    <col min="63" max="63" width="7" style="177" customWidth="1"/>
    <col min="64" max="64" width="9.625" style="177" customWidth="1"/>
    <col min="65" max="65" width="7.75" style="177" customWidth="1"/>
    <col min="66" max="66" width="7.75" style="177" customWidth="1"/>
    <col min="67" max="67" width="7.75" style="177" customWidth="1"/>
    <col min="68" max="68" width="7.75" style="177" customWidth="1"/>
    <col min="69" max="69" width="7.75" style="177" customWidth="1"/>
    <col min="70" max="70" width="7.75" style="177" customWidth="1"/>
    <col min="71" max="71" width="7.75" style="177" customWidth="1"/>
    <col min="72" max="72" width="7.75" style="177" customWidth="1"/>
    <col min="73" max="73" width="7.75" style="177" customWidth="1"/>
    <col min="74" max="74" width="7.75" style="177" customWidth="1"/>
    <col min="75" max="75" width="7" style="177" customWidth="1"/>
    <col min="76" max="76" width="7" style="177" customWidth="1"/>
    <col min="77" max="77" width="7.75" style="177" customWidth="1"/>
    <col min="78" max="78" width="7.75" style="177" customWidth="1"/>
    <col min="79" max="79" width="7" style="177" customWidth="1"/>
    <col min="80" max="80" width="7" style="177" customWidth="1"/>
    <col min="81" max="81" width="7.75" style="177" customWidth="1"/>
    <col min="82" max="82" width="7" style="177" customWidth="1"/>
    <col min="83" max="83" width="7" style="177" customWidth="1"/>
    <col min="84" max="84" width="7.75" style="177" customWidth="1"/>
    <col min="85" max="85" width="7" style="177" customWidth="1"/>
    <col min="86" max="86" width="7" style="177" customWidth="1"/>
    <col min="87" max="87" width="7.75" style="177" customWidth="1"/>
    <col min="88" max="88" width="7" style="177" customWidth="1"/>
    <col min="89" max="89" width="7" style="177" customWidth="1"/>
    <col min="90" max="90" width="7.75" style="177" customWidth="1"/>
    <col min="91" max="91" width="7" style="177" customWidth="1"/>
    <col min="92" max="92" width="7" style="177" customWidth="1"/>
    <col min="93" max="93" width="7.75" style="177" customWidth="1"/>
    <col min="94" max="94" width="7" style="177" customWidth="1"/>
    <col min="95" max="95" width="7" style="177" customWidth="1"/>
    <col min="96" max="96" width="6.875" style="177" customWidth="1"/>
    <col min="97" max="97" width="6.875" style="177" customWidth="1"/>
    <col min="98" max="98" width="6.875" style="177" customWidth="1"/>
    <col min="99" max="99" width="6.875" style="177" customWidth="1"/>
    <col min="100" max="100" width="6.875" style="177" customWidth="1"/>
    <col min="101" max="101" width="6.875" style="177" customWidth="1"/>
    <col min="102" max="102" width="6.875" style="177" customWidth="1"/>
    <col min="103" max="103" width="6.875" style="177" customWidth="1"/>
    <col min="104" max="104" width="6.875" style="177" customWidth="1"/>
    <col min="105" max="256" width="6.625" style="177" customWidth="1"/>
  </cols>
  <sheetData>
    <row r="1" ht="28.5" customHeight="1">
      <c r="A1" s="124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t="s" s="178">
        <v>124</v>
      </c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179"/>
      <c r="BK1" s="17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8"/>
      <c r="CS1" s="8"/>
      <c r="CT1" s="8"/>
      <c r="CU1" s="8"/>
      <c r="CV1" s="8"/>
      <c r="CW1" s="8"/>
      <c r="CX1" s="8"/>
      <c r="CY1" s="8"/>
      <c r="CZ1" s="9"/>
    </row>
    <row r="2" ht="18.75" customHeight="1">
      <c r="A2" s="10"/>
      <c r="B2" s="12">
        <v>2010</v>
      </c>
      <c r="C2" s="13">
        <v>2011</v>
      </c>
      <c r="D2" s="11"/>
      <c r="E2" s="11"/>
      <c r="F2" s="11"/>
      <c r="G2" s="11"/>
      <c r="H2" s="11"/>
      <c r="I2" s="11"/>
      <c r="J2" s="12"/>
      <c r="K2" s="13"/>
      <c r="L2" s="11"/>
      <c r="M2" s="11"/>
      <c r="N2" s="11"/>
      <c r="O2" s="11"/>
      <c r="P2" s="11"/>
      <c r="Q2" s="11"/>
      <c r="R2" s="11"/>
      <c r="S2" s="11"/>
      <c r="T2" s="11"/>
      <c r="U2" s="12">
        <v>2011</v>
      </c>
      <c r="V2" s="13">
        <v>2012</v>
      </c>
      <c r="W2" s="11"/>
      <c r="X2" s="11"/>
      <c r="Y2" s="11"/>
      <c r="Z2" s="11"/>
      <c r="AA2" s="11"/>
      <c r="AB2" s="11"/>
      <c r="AC2" s="12"/>
      <c r="AD2" s="13"/>
      <c r="AE2" s="11"/>
      <c r="AF2" s="11"/>
      <c r="AG2" s="11"/>
      <c r="AH2" s="11"/>
      <c r="AI2" s="11"/>
      <c r="AJ2" s="11"/>
      <c r="AK2" s="11"/>
      <c r="AL2" s="11"/>
      <c r="AM2" s="11"/>
      <c r="AN2" s="12">
        <v>2012</v>
      </c>
      <c r="AO2" s="13">
        <v>2013</v>
      </c>
      <c r="AP2" s="11"/>
      <c r="AQ2" s="11"/>
      <c r="AR2" s="11"/>
      <c r="AS2" s="11"/>
      <c r="AT2" s="11"/>
      <c r="AU2" s="11"/>
      <c r="AV2" s="12"/>
      <c r="AW2" s="13"/>
      <c r="AX2" s="11"/>
      <c r="AY2" s="11"/>
      <c r="AZ2" s="11"/>
      <c r="BA2" s="11"/>
      <c r="BB2" s="11"/>
      <c r="BC2" s="11"/>
      <c r="BD2" s="11"/>
      <c r="BE2" s="11"/>
      <c r="BF2" s="12"/>
      <c r="BG2" t="s" s="14">
        <v>1</v>
      </c>
      <c r="BH2" s="15"/>
      <c r="BI2" s="16"/>
      <c r="BJ2" t="s" s="17">
        <v>125</v>
      </c>
      <c r="BK2" s="18"/>
      <c r="BL2" s="13">
        <v>2014</v>
      </c>
      <c r="BM2" s="11"/>
      <c r="BN2" s="11"/>
      <c r="BO2" s="11"/>
      <c r="BP2" s="11"/>
      <c r="BQ2" s="11"/>
      <c r="BR2" s="11"/>
      <c r="BS2" s="12"/>
      <c r="BT2" t="s" s="14">
        <v>3</v>
      </c>
      <c r="BU2" s="15"/>
      <c r="BV2" s="16"/>
      <c r="BW2" t="s" s="14">
        <v>3</v>
      </c>
      <c r="BX2" s="15"/>
      <c r="BY2" s="13"/>
      <c r="BZ2" s="12"/>
      <c r="CA2" t="s" s="14">
        <v>3</v>
      </c>
      <c r="CB2" s="15"/>
      <c r="CC2" s="16"/>
      <c r="CD2" t="s" s="14">
        <v>3</v>
      </c>
      <c r="CE2" s="15"/>
      <c r="CF2" s="16"/>
      <c r="CG2" t="s" s="14">
        <v>3</v>
      </c>
      <c r="CH2" s="15"/>
      <c r="CI2" s="16"/>
      <c r="CJ2" t="s" s="14">
        <v>3</v>
      </c>
      <c r="CK2" s="15"/>
      <c r="CL2" s="16"/>
      <c r="CM2" t="s" s="14">
        <v>3</v>
      </c>
      <c r="CN2" s="15"/>
      <c r="CO2" s="16"/>
      <c r="CP2" t="s" s="14">
        <v>3</v>
      </c>
      <c r="CQ2" s="15"/>
      <c r="CR2" s="21"/>
      <c r="CS2" t="s" s="14">
        <v>3</v>
      </c>
      <c r="CT2" s="15"/>
      <c r="CU2" s="20"/>
      <c r="CV2" t="s" s="14">
        <v>3</v>
      </c>
      <c r="CW2" s="15"/>
      <c r="CX2" s="20"/>
      <c r="CY2" t="s" s="14">
        <v>3</v>
      </c>
      <c r="CZ2" s="15"/>
    </row>
    <row r="3" ht="17" customHeight="1">
      <c r="A3" s="128"/>
      <c r="B3" s="27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8">
        <v>20</v>
      </c>
      <c r="T3" t="s" s="28">
        <v>21</v>
      </c>
      <c r="U3" t="s" s="28">
        <v>22</v>
      </c>
      <c r="V3" t="s" s="28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8">
        <v>21</v>
      </c>
      <c r="AN3" t="s" s="28">
        <v>22</v>
      </c>
      <c r="AO3" t="s" s="28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9">
        <v>21</v>
      </c>
      <c r="BG3" t="s" s="30">
        <v>126</v>
      </c>
      <c r="BH3" t="s" s="29">
        <v>48</v>
      </c>
      <c r="BI3" t="s" s="31">
        <v>22</v>
      </c>
      <c r="BJ3" t="s" s="32">
        <v>126</v>
      </c>
      <c r="BK3" t="s" s="33">
        <v>48</v>
      </c>
      <c r="BL3" t="s" s="30">
        <v>49</v>
      </c>
      <c r="BM3" t="s" s="28">
        <v>50</v>
      </c>
      <c r="BN3" t="s" s="28">
        <v>51</v>
      </c>
      <c r="BO3" t="s" s="29">
        <v>7</v>
      </c>
      <c r="BP3" t="s" s="31">
        <v>52</v>
      </c>
      <c r="BQ3" t="s" s="31">
        <v>53</v>
      </c>
      <c r="BR3" t="s" s="30">
        <v>54</v>
      </c>
      <c r="BS3" t="s" s="29">
        <v>11</v>
      </c>
      <c r="BT3" t="s" s="32">
        <v>126</v>
      </c>
      <c r="BU3" t="s" s="29">
        <v>48</v>
      </c>
      <c r="BV3" t="s" s="31">
        <v>12</v>
      </c>
      <c r="BW3" t="s" s="32">
        <v>126</v>
      </c>
      <c r="BX3" t="s" s="29">
        <v>48</v>
      </c>
      <c r="BY3" t="s" s="31">
        <v>55</v>
      </c>
      <c r="BZ3" t="s" s="31">
        <v>56</v>
      </c>
      <c r="CA3" t="s" s="32">
        <v>126</v>
      </c>
      <c r="CB3" t="s" s="29">
        <v>48</v>
      </c>
      <c r="CC3" t="s" s="31">
        <v>57</v>
      </c>
      <c r="CD3" t="s" s="32">
        <v>126</v>
      </c>
      <c r="CE3" t="s" s="29">
        <v>48</v>
      </c>
      <c r="CF3" t="s" s="31">
        <v>16</v>
      </c>
      <c r="CG3" t="s" s="32">
        <v>126</v>
      </c>
      <c r="CH3" t="s" s="29">
        <v>48</v>
      </c>
      <c r="CI3" t="s" s="31">
        <v>17</v>
      </c>
      <c r="CJ3" t="s" s="32">
        <v>126</v>
      </c>
      <c r="CK3" t="s" s="29">
        <v>48</v>
      </c>
      <c r="CL3" t="s" s="31">
        <v>58</v>
      </c>
      <c r="CM3" t="s" s="32">
        <v>126</v>
      </c>
      <c r="CN3" t="s" s="29">
        <v>48</v>
      </c>
      <c r="CO3" t="s" s="31">
        <v>59</v>
      </c>
      <c r="CP3" t="s" s="32">
        <v>126</v>
      </c>
      <c r="CQ3" t="s" s="29">
        <v>48</v>
      </c>
      <c r="CR3" t="s" s="31">
        <v>60</v>
      </c>
      <c r="CS3" t="s" s="32">
        <v>126</v>
      </c>
      <c r="CT3" t="s" s="29">
        <v>48</v>
      </c>
      <c r="CU3" t="s" s="31">
        <v>21</v>
      </c>
      <c r="CV3" t="s" s="32">
        <v>126</v>
      </c>
      <c r="CW3" t="s" s="29">
        <v>48</v>
      </c>
      <c r="CX3" t="s" s="31">
        <v>61</v>
      </c>
      <c r="CY3" t="s" s="32">
        <v>126</v>
      </c>
      <c r="CZ3" t="s" s="29">
        <v>48</v>
      </c>
    </row>
    <row r="4" ht="17" customHeight="1">
      <c r="A4" t="s" s="180">
        <v>62</v>
      </c>
      <c r="B4" s="136">
        <v>30414.941</v>
      </c>
      <c r="C4" s="109">
        <v>5019.0133</v>
      </c>
      <c r="D4" s="108">
        <v>4209.650299999999</v>
      </c>
      <c r="E4" s="136">
        <v>3786.564133</v>
      </c>
      <c r="F4" s="135">
        <v>13015.227733</v>
      </c>
      <c r="G4" s="109">
        <v>2830.1214</v>
      </c>
      <c r="H4" s="108">
        <v>1585.708</v>
      </c>
      <c r="I4" s="136">
        <v>768.89</v>
      </c>
      <c r="J4" s="135">
        <v>5184.7194</v>
      </c>
      <c r="K4" s="135">
        <v>18199.947133</v>
      </c>
      <c r="L4" s="109">
        <v>566.9581999999999</v>
      </c>
      <c r="M4" s="108">
        <v>489.088</v>
      </c>
      <c r="N4" s="136">
        <v>859.0649</v>
      </c>
      <c r="O4" s="135">
        <v>1915.1111</v>
      </c>
      <c r="P4" s="135">
        <v>20115.058233</v>
      </c>
      <c r="Q4" s="109">
        <v>2314.988329</v>
      </c>
      <c r="R4" s="108">
        <v>3729.602699999999</v>
      </c>
      <c r="S4" s="136">
        <v>5157.523999999999</v>
      </c>
      <c r="T4" s="135">
        <v>11202.115029</v>
      </c>
      <c r="U4" s="135">
        <v>31318.181</v>
      </c>
      <c r="V4" s="109">
        <v>5475.8928</v>
      </c>
      <c r="W4" s="108">
        <v>4690.2057</v>
      </c>
      <c r="X4" s="136">
        <v>4007.535907</v>
      </c>
      <c r="Y4" s="135">
        <v>14168.293407</v>
      </c>
      <c r="Z4" s="109">
        <v>2879.4552</v>
      </c>
      <c r="AA4" s="108">
        <v>1323.849</v>
      </c>
      <c r="AB4" s="136">
        <v>685.6410000000001</v>
      </c>
      <c r="AC4" s="135">
        <v>4885.570200000001</v>
      </c>
      <c r="AD4" s="135">
        <v>19053.863607</v>
      </c>
      <c r="AE4" s="109">
        <v>564.6141</v>
      </c>
      <c r="AF4" s="108">
        <v>551.4390000000001</v>
      </c>
      <c r="AG4" s="136">
        <v>838.4461</v>
      </c>
      <c r="AH4" s="135">
        <v>1954.4992</v>
      </c>
      <c r="AI4" s="135">
        <v>21008.362807</v>
      </c>
      <c r="AJ4" s="109">
        <v>2381.486846</v>
      </c>
      <c r="AK4" s="108">
        <v>3739.6426</v>
      </c>
      <c r="AL4" s="136">
        <v>5197.131</v>
      </c>
      <c r="AM4" s="135">
        <v>11318.260446</v>
      </c>
      <c r="AN4" s="135">
        <v>32326.626253</v>
      </c>
      <c r="AO4" s="109">
        <v>5522.879942326432</v>
      </c>
      <c r="AP4" s="108">
        <v>4509.169900000001</v>
      </c>
      <c r="AQ4" s="136">
        <v>4028.6053</v>
      </c>
      <c r="AR4" s="135">
        <v>14059.935142326432</v>
      </c>
      <c r="AS4" s="109">
        <v>2931.4911</v>
      </c>
      <c r="AT4" s="108">
        <v>1527.3105</v>
      </c>
      <c r="AU4" s="136">
        <v>736.8999</v>
      </c>
      <c r="AV4" s="135">
        <v>5195.7725</v>
      </c>
      <c r="AW4" s="135">
        <v>19255.707642326433</v>
      </c>
      <c r="AX4" s="109">
        <v>564.7024999999999</v>
      </c>
      <c r="AY4" s="108">
        <v>528.9622000000001</v>
      </c>
      <c r="AZ4" s="136">
        <v>849.6709999999999</v>
      </c>
      <c r="BA4" s="135">
        <v>1943.2277</v>
      </c>
      <c r="BB4" s="135">
        <v>21198.935342326433</v>
      </c>
      <c r="BC4" s="109">
        <v>2366.8954</v>
      </c>
      <c r="BD4" s="108">
        <v>3502.6912</v>
      </c>
      <c r="BE4" s="136">
        <v>4689.94</v>
      </c>
      <c r="BF4" s="135">
        <v>10558.9656</v>
      </c>
      <c r="BG4" s="135">
        <f>BF4-AM4</f>
        <v>-759.2948460000007</v>
      </c>
      <c r="BH4" s="181">
        <f>BG4/AM4</f>
        <v>-0.06708582556680288</v>
      </c>
      <c r="BI4" s="109">
        <v>31754.365942326429</v>
      </c>
      <c r="BJ4" s="182">
        <f>BI4-AN4</f>
        <v>-572.2603106735696</v>
      </c>
      <c r="BK4" s="183">
        <f>BJ4/AN4</f>
        <v>-0.01770244461005151</v>
      </c>
      <c r="BL4" s="109">
        <v>5341.724</v>
      </c>
      <c r="BM4" s="108">
        <v>4407.231</v>
      </c>
      <c r="BN4" s="136">
        <v>3735.780999999999</v>
      </c>
      <c r="BO4" s="135">
        <v>13484.736</v>
      </c>
      <c r="BP4" s="109">
        <v>2599.863151415669</v>
      </c>
      <c r="BQ4" s="108">
        <v>1292.701</v>
      </c>
      <c r="BR4" s="136">
        <v>750.814</v>
      </c>
      <c r="BS4" s="135">
        <v>4643.378151415669</v>
      </c>
      <c r="BT4" s="40">
        <f>BS4-AV4</f>
        <v>-552.3943485843311</v>
      </c>
      <c r="BU4" s="184">
        <f>BT4/AV4</f>
        <v>-0.1063161153773247</v>
      </c>
      <c r="BV4" s="135">
        <v>18128.114151415670</v>
      </c>
      <c r="BW4" s="40">
        <f>BV4-AW4</f>
        <v>-1127.593490910764</v>
      </c>
      <c r="BX4" s="184">
        <f>BW4/AW4</f>
        <v>-0.05855892246889817</v>
      </c>
      <c r="BY4" s="135">
        <v>600.3</v>
      </c>
      <c r="BZ4" s="135">
        <v>512.324</v>
      </c>
      <c r="CA4" s="40">
        <f>BZ4-AY4</f>
        <v>-16.6382000000001</v>
      </c>
      <c r="CB4" s="184">
        <f>CA4/AY4</f>
        <v>-0.03145442150686778</v>
      </c>
      <c r="CC4" s="135">
        <v>845.2330000000001</v>
      </c>
      <c r="CD4" s="40">
        <f>CC4-AZ4</f>
        <v>-4.437999999999874</v>
      </c>
      <c r="CE4" s="184">
        <f>CD4/AZ4</f>
        <v>-0.005223198155521225</v>
      </c>
      <c r="CF4" s="135">
        <v>1957.827</v>
      </c>
      <c r="CG4" s="185">
        <f>CF4-BA4</f>
        <v>14.5992999999994</v>
      </c>
      <c r="CH4" s="184">
        <f>CG4/BA4</f>
        <v>0.007512912665869985</v>
      </c>
      <c r="CI4" s="135">
        <v>20085.941151415671</v>
      </c>
      <c r="CJ4" s="185">
        <f>CI4-BB4</f>
        <v>-1112.994190910762</v>
      </c>
      <c r="CK4" s="184">
        <f>CJ4/BB4</f>
        <v>-0.05250236263934087</v>
      </c>
      <c r="CL4" s="135">
        <v>2380.644</v>
      </c>
      <c r="CM4" s="185">
        <f>CL4-BC4</f>
        <v>13.74860000000035</v>
      </c>
      <c r="CN4" s="184">
        <f>CM4/BC4</f>
        <v>0.005808706206451013</v>
      </c>
      <c r="CO4" s="135">
        <v>3627.666</v>
      </c>
      <c r="CP4" s="185">
        <f>CO4-BD4</f>
        <v>124.9748000000004</v>
      </c>
      <c r="CQ4" s="184">
        <f>CP4/BD4</f>
        <v>0.03567965112082973</v>
      </c>
      <c r="CR4" s="135">
        <v>5070.727</v>
      </c>
      <c r="CS4" s="185">
        <f>CR4-BE4</f>
        <v>380.7870000000003</v>
      </c>
      <c r="CT4" s="184">
        <f>CS4/BE4</f>
        <v>0.08119229670315618</v>
      </c>
      <c r="CU4" s="135">
        <v>11079.037</v>
      </c>
      <c r="CV4" s="185">
        <f>CU4-BF4</f>
        <v>520.0714000000007</v>
      </c>
      <c r="CW4" s="184">
        <f>CV4/BF4</f>
        <v>0.04925401026024753</v>
      </c>
      <c r="CX4" s="135">
        <v>31164.978151415664</v>
      </c>
      <c r="CY4" s="185">
        <f>CX4-BI4</f>
        <v>-589.387790910765</v>
      </c>
      <c r="CZ4" s="186">
        <f>CY4/BI4</f>
        <v>-0.01856084268793888</v>
      </c>
    </row>
    <row r="5" ht="17" customHeight="1">
      <c r="A5" t="s" s="141">
        <v>63</v>
      </c>
      <c r="B5" s="187">
        <v>22449.11</v>
      </c>
      <c r="C5" s="109">
        <v>3842.728</v>
      </c>
      <c r="D5" s="108">
        <v>3021.54</v>
      </c>
      <c r="E5" s="136">
        <v>2724.5</v>
      </c>
      <c r="F5" s="135">
        <v>9588.768</v>
      </c>
      <c r="G5" s="109">
        <v>1987.748</v>
      </c>
      <c r="H5" s="108">
        <v>946.873</v>
      </c>
      <c r="I5" s="136">
        <v>493.496</v>
      </c>
      <c r="J5" s="135">
        <v>3428.117</v>
      </c>
      <c r="K5" s="135">
        <v>13016.885</v>
      </c>
      <c r="L5" s="109">
        <v>438.5519999999999</v>
      </c>
      <c r="M5" s="108">
        <v>377.8439999999999</v>
      </c>
      <c r="N5" s="136">
        <v>534.206</v>
      </c>
      <c r="O5" s="135">
        <v>1350.602</v>
      </c>
      <c r="P5" s="135">
        <v>14367.487</v>
      </c>
      <c r="Q5" s="109">
        <v>1487.912</v>
      </c>
      <c r="R5" s="108">
        <v>2563.072</v>
      </c>
      <c r="S5" s="136">
        <v>3677.976</v>
      </c>
      <c r="T5" s="135">
        <v>7728.959999999999</v>
      </c>
      <c r="U5" s="135">
        <v>22096.447</v>
      </c>
      <c r="V5" s="109">
        <v>3966.626</v>
      </c>
      <c r="W5" s="108">
        <v>3306.403</v>
      </c>
      <c r="X5" s="136">
        <v>2728.78</v>
      </c>
      <c r="Y5" s="135">
        <v>10001.809</v>
      </c>
      <c r="Z5" s="109">
        <v>1952.617</v>
      </c>
      <c r="AA5" s="108">
        <v>666.535</v>
      </c>
      <c r="AB5" s="136">
        <v>458.629</v>
      </c>
      <c r="AC5" s="135">
        <v>3077.781000000001</v>
      </c>
      <c r="AD5" s="135">
        <v>13079.59</v>
      </c>
      <c r="AE5" s="109">
        <v>436.816</v>
      </c>
      <c r="AF5" s="108">
        <v>422.4250000000001</v>
      </c>
      <c r="AG5" s="136">
        <v>516.454</v>
      </c>
      <c r="AH5" s="135">
        <v>1375.695</v>
      </c>
      <c r="AI5" s="135">
        <v>14455.285</v>
      </c>
      <c r="AJ5" s="109">
        <v>1560.351</v>
      </c>
      <c r="AK5" s="108">
        <v>2585.832</v>
      </c>
      <c r="AL5" s="136">
        <v>3756.178</v>
      </c>
      <c r="AM5" s="135">
        <v>7902.361000000001</v>
      </c>
      <c r="AN5" s="135">
        <v>22357.646</v>
      </c>
      <c r="AO5" s="109">
        <v>3974.305</v>
      </c>
      <c r="AP5" s="108">
        <v>3161.797</v>
      </c>
      <c r="AQ5" s="136">
        <v>2768.837</v>
      </c>
      <c r="AR5" s="135">
        <v>9904.939</v>
      </c>
      <c r="AS5" s="109">
        <v>2001.973</v>
      </c>
      <c r="AT5" s="108">
        <v>858.9599999999999</v>
      </c>
      <c r="AU5" s="136">
        <v>490.87</v>
      </c>
      <c r="AV5" s="135">
        <v>3351.803</v>
      </c>
      <c r="AW5" s="135">
        <v>13256.742</v>
      </c>
      <c r="AX5" s="109">
        <v>444.0559999999999</v>
      </c>
      <c r="AY5" s="108">
        <v>402.09</v>
      </c>
      <c r="AZ5" s="136">
        <v>522.3149999999999</v>
      </c>
      <c r="BA5" s="135">
        <v>1368.461</v>
      </c>
      <c r="BB5" s="135">
        <v>14625.203</v>
      </c>
      <c r="BC5" s="109">
        <v>1577.824</v>
      </c>
      <c r="BD5" s="108">
        <v>2407.681</v>
      </c>
      <c r="BE5" s="136">
        <v>3401.058999999999</v>
      </c>
      <c r="BF5" s="135">
        <v>7386.563999999999</v>
      </c>
      <c r="BG5" s="135">
        <f>BF5-AM5</f>
        <v>-515.7970000000014</v>
      </c>
      <c r="BH5" s="181">
        <f>BG5/AM5</f>
        <v>-0.0652712524775825</v>
      </c>
      <c r="BI5" s="109">
        <v>22011.766</v>
      </c>
      <c r="BJ5" s="108">
        <f>BI5-AN5</f>
        <v>-345.8800000000047</v>
      </c>
      <c r="BK5" s="188">
        <f>BJ5/AN5</f>
        <v>-0.01547032277011652</v>
      </c>
      <c r="BL5" s="108">
        <v>3834.251</v>
      </c>
      <c r="BM5" s="108">
        <v>3194.782</v>
      </c>
      <c r="BN5" s="136">
        <v>2607.539</v>
      </c>
      <c r="BO5" s="135">
        <v>9636.572</v>
      </c>
      <c r="BP5" s="109">
        <v>1731.977</v>
      </c>
      <c r="BQ5" s="108">
        <v>657.2479999999999</v>
      </c>
      <c r="BR5" s="136">
        <v>508.468</v>
      </c>
      <c r="BS5" s="135">
        <v>2897.693</v>
      </c>
      <c r="BT5" s="135">
        <f>BS5-AV5</f>
        <v>-454.1099999999997</v>
      </c>
      <c r="BU5" s="189">
        <f>BT5/AV5</f>
        <v>-0.1354823060901848</v>
      </c>
      <c r="BV5" s="135">
        <v>12534.265</v>
      </c>
      <c r="BW5" s="109">
        <f>BV5-AW5</f>
        <v>-722.4770000000008</v>
      </c>
      <c r="BX5" s="184">
        <f>BW5/AW5</f>
        <v>-0.05449883538504414</v>
      </c>
      <c r="BY5" s="135">
        <v>463.978</v>
      </c>
      <c r="BZ5" s="135">
        <v>391.508</v>
      </c>
      <c r="CA5" s="109">
        <f>BZ5-AY5</f>
        <v>-10.58200000000005</v>
      </c>
      <c r="CB5" s="184">
        <f>CA5/AY5</f>
        <v>-0.02631749110895583</v>
      </c>
      <c r="CC5" s="135">
        <v>528.3720000000001</v>
      </c>
      <c r="CD5" s="109">
        <f>CC5-AZ5</f>
        <v>6.05700000000013</v>
      </c>
      <c r="CE5" s="184">
        <f>CD5/AZ5</f>
        <v>0.01159645041785155</v>
      </c>
      <c r="CF5" s="135">
        <v>1383.858</v>
      </c>
      <c r="CG5" s="109">
        <f>CF5-BA5</f>
        <v>15.39699999999948</v>
      </c>
      <c r="CH5" s="184">
        <f>CG5/BA5</f>
        <v>0.01125132539400062</v>
      </c>
      <c r="CI5" s="135">
        <v>13918.123</v>
      </c>
      <c r="CJ5" s="109">
        <f>CI5-BB5</f>
        <v>-707.0800000000017</v>
      </c>
      <c r="CK5" s="184">
        <f>CJ5/BB5</f>
        <v>-0.04834667935891226</v>
      </c>
      <c r="CL5" s="135">
        <v>1611.765</v>
      </c>
      <c r="CM5" s="109">
        <f>CL5-BC5</f>
        <v>33.9409999999998</v>
      </c>
      <c r="CN5" s="184">
        <f>CM5/BC5</f>
        <v>0.02151127121909656</v>
      </c>
      <c r="CO5" s="135">
        <v>2527.999</v>
      </c>
      <c r="CP5" s="109">
        <f>CO5-BD5</f>
        <v>120.3180000000002</v>
      </c>
      <c r="CQ5" s="184">
        <f>CP5/BD5</f>
        <v>0.04997256696381298</v>
      </c>
      <c r="CR5" s="135">
        <v>3686.19</v>
      </c>
      <c r="CS5" s="109">
        <f>CR5-BE5</f>
        <v>285.1310000000003</v>
      </c>
      <c r="CT5" s="184">
        <f>CS5/BE5</f>
        <v>0.08383594639199154</v>
      </c>
      <c r="CU5" s="135">
        <v>7825.954</v>
      </c>
      <c r="CV5" s="109">
        <f>CU5-BF5</f>
        <v>439.3900000000003</v>
      </c>
      <c r="CW5" s="184">
        <f>CV5/BF5</f>
        <v>0.05948503255370161</v>
      </c>
      <c r="CX5" s="135">
        <v>21744.077</v>
      </c>
      <c r="CY5" s="109">
        <f>CX5-BI5</f>
        <v>-267.6889999999985</v>
      </c>
      <c r="CZ5" s="186">
        <f>CY5/BI5</f>
        <v>-0.01216117779918243</v>
      </c>
    </row>
    <row r="6" ht="27.75" customHeight="1">
      <c r="A6" t="s" s="61">
        <v>64</v>
      </c>
      <c r="B6" s="190">
        <v>2356.575</v>
      </c>
      <c r="C6" s="65">
        <v>350.782</v>
      </c>
      <c r="D6" s="63">
        <v>284.423</v>
      </c>
      <c r="E6" s="64">
        <v>247.212</v>
      </c>
      <c r="F6" s="149">
        <v>882.4170000000001</v>
      </c>
      <c r="G6" s="65">
        <v>170.263</v>
      </c>
      <c r="H6" s="63">
        <v>107.375</v>
      </c>
      <c r="I6" s="64">
        <v>36.327</v>
      </c>
      <c r="J6" s="149">
        <v>313.965</v>
      </c>
      <c r="K6" s="149">
        <v>1196.382</v>
      </c>
      <c r="L6" s="65">
        <v>26.917</v>
      </c>
      <c r="M6" s="63">
        <v>27.853</v>
      </c>
      <c r="N6" s="64">
        <v>104.954</v>
      </c>
      <c r="O6" s="149">
        <v>159.724</v>
      </c>
      <c r="P6" s="149">
        <v>1356.106</v>
      </c>
      <c r="Q6" s="65">
        <v>167.621</v>
      </c>
      <c r="R6" s="63">
        <v>267.647</v>
      </c>
      <c r="S6" s="64">
        <v>385.646</v>
      </c>
      <c r="T6" s="149">
        <v>820.9139999999999</v>
      </c>
      <c r="U6" s="149">
        <v>2177.02</v>
      </c>
      <c r="V6" s="65">
        <v>397.84</v>
      </c>
      <c r="W6" s="63">
        <v>309.669</v>
      </c>
      <c r="X6" s="64">
        <v>277.477</v>
      </c>
      <c r="Y6" s="149">
        <v>984.986</v>
      </c>
      <c r="Z6" s="65">
        <v>176.734</v>
      </c>
      <c r="AA6" s="63">
        <v>99.756</v>
      </c>
      <c r="AB6" s="64">
        <v>38.137</v>
      </c>
      <c r="AC6" s="149">
        <v>314.627</v>
      </c>
      <c r="AD6" s="149">
        <v>1299.613</v>
      </c>
      <c r="AE6" s="65">
        <v>35.992</v>
      </c>
      <c r="AF6" s="63">
        <v>36.389</v>
      </c>
      <c r="AG6" s="64">
        <v>101.636</v>
      </c>
      <c r="AH6" s="149">
        <v>174.017</v>
      </c>
      <c r="AI6" s="149">
        <v>1473.63</v>
      </c>
      <c r="AJ6" s="65">
        <v>195.197</v>
      </c>
      <c r="AK6" s="63">
        <v>276.075</v>
      </c>
      <c r="AL6" s="64">
        <v>361.839</v>
      </c>
      <c r="AM6" s="149">
        <v>833.111</v>
      </c>
      <c r="AN6" s="149">
        <v>2306.741</v>
      </c>
      <c r="AO6" s="65">
        <v>396.882</v>
      </c>
      <c r="AP6" s="63">
        <v>296.618</v>
      </c>
      <c r="AQ6" s="64">
        <v>271.028</v>
      </c>
      <c r="AR6" s="149">
        <v>964.5279999999999</v>
      </c>
      <c r="AS6" s="65">
        <v>175.293</v>
      </c>
      <c r="AT6" s="63">
        <v>105.927</v>
      </c>
      <c r="AU6" s="64">
        <v>48.479</v>
      </c>
      <c r="AV6" s="149">
        <v>329.699</v>
      </c>
      <c r="AW6" s="149">
        <v>1294.227</v>
      </c>
      <c r="AX6" s="65">
        <v>26.781</v>
      </c>
      <c r="AY6" s="63">
        <v>24.611</v>
      </c>
      <c r="AZ6" s="64">
        <v>97.831</v>
      </c>
      <c r="BA6" s="149">
        <v>149.223</v>
      </c>
      <c r="BB6" s="149">
        <v>1443.45</v>
      </c>
      <c r="BC6" s="65">
        <v>189.64</v>
      </c>
      <c r="BD6" s="63">
        <v>255.324</v>
      </c>
      <c r="BE6" s="64">
        <v>320.149</v>
      </c>
      <c r="BF6" s="149">
        <v>765.1130000000001</v>
      </c>
      <c r="BG6" s="149">
        <f>BF6-AM6</f>
        <v>-67.99799999999993</v>
      </c>
      <c r="BH6" s="191">
        <f>BG6/AM6</f>
        <v>-0.08161937604952993</v>
      </c>
      <c r="BI6" s="149">
        <v>2208.563</v>
      </c>
      <c r="BJ6" s="192">
        <f>BI6-AN6</f>
        <v>-98.17799999999988</v>
      </c>
      <c r="BK6" s="191">
        <f>BJ6/AN6</f>
        <v>-0.04256134520520504</v>
      </c>
      <c r="BL6" s="65">
        <v>367.617</v>
      </c>
      <c r="BM6" s="63">
        <v>310.583</v>
      </c>
      <c r="BN6" s="64">
        <v>249.337</v>
      </c>
      <c r="BO6" s="149">
        <v>927.537</v>
      </c>
      <c r="BP6" s="65">
        <v>163.88</v>
      </c>
      <c r="BQ6" s="63">
        <v>106.391</v>
      </c>
      <c r="BR6" s="64">
        <v>38.012</v>
      </c>
      <c r="BS6" s="149">
        <v>308.283</v>
      </c>
      <c r="BT6" s="149">
        <f>BS6-AV6</f>
        <v>-21.41600000000005</v>
      </c>
      <c r="BU6" s="193">
        <f>BT6/AV6</f>
        <v>-0.06495621764093933</v>
      </c>
      <c r="BV6" s="149">
        <v>1235.82</v>
      </c>
      <c r="BW6" s="149">
        <f>BV6-AW6</f>
        <v>-58.40699999999993</v>
      </c>
      <c r="BX6" s="191">
        <f>BW6/AW6</f>
        <v>-0.04512886842879953</v>
      </c>
      <c r="BY6" s="149">
        <v>36.105</v>
      </c>
      <c r="BZ6" s="149">
        <v>35.359</v>
      </c>
      <c r="CA6" s="149">
        <f>BZ6-AY6</f>
        <v>10.748</v>
      </c>
      <c r="CB6" s="191">
        <f>CA6/AY6</f>
        <v>0.4367152899110157</v>
      </c>
      <c r="CC6" s="149">
        <v>97.485</v>
      </c>
      <c r="CD6" s="149">
        <f>CC6-AZ6</f>
        <v>-0.3460000000000036</v>
      </c>
      <c r="CE6" s="191">
        <f>CD6/AZ6</f>
        <v>-0.003536711267389719</v>
      </c>
      <c r="CF6" s="149">
        <v>168.949</v>
      </c>
      <c r="CG6" s="149">
        <f>CF6-BA6</f>
        <v>19.726</v>
      </c>
      <c r="CH6" s="191">
        <f>CG6/BA6</f>
        <v>0.13219141821301</v>
      </c>
      <c r="CI6" s="149">
        <v>1404.769</v>
      </c>
      <c r="CJ6" s="149">
        <f>CI6-BB6</f>
        <v>-38.68099999999981</v>
      </c>
      <c r="CK6" s="191">
        <f>CJ6/BB6</f>
        <v>-0.02679760296511817</v>
      </c>
      <c r="CL6" s="149">
        <v>173.593</v>
      </c>
      <c r="CM6" s="149">
        <f>CL6-BC6</f>
        <v>-16.04700000000003</v>
      </c>
      <c r="CN6" s="191">
        <f>CM6/BC6</f>
        <v>-0.08461822400337494</v>
      </c>
      <c r="CO6" s="149">
        <v>254.003</v>
      </c>
      <c r="CP6" s="149">
        <f>CO6-BD6</f>
        <v>-1.321000000000026</v>
      </c>
      <c r="CQ6" s="191">
        <f>CP6/BD6</f>
        <v>-0.005173818364117851</v>
      </c>
      <c r="CR6" s="149">
        <v>347.925</v>
      </c>
      <c r="CS6" s="149">
        <f>CR6-BE6</f>
        <v>27.77600000000001</v>
      </c>
      <c r="CT6" s="191">
        <f>CS6/BE6</f>
        <v>0.08675960256005801</v>
      </c>
      <c r="CU6" s="149">
        <v>775.521</v>
      </c>
      <c r="CV6" s="149">
        <f>CU6-BF6</f>
        <v>10.4079999999999</v>
      </c>
      <c r="CW6" s="191">
        <f>CV6/BF6</f>
        <v>0.01360321939373648</v>
      </c>
      <c r="CX6" s="149">
        <v>2180.29</v>
      </c>
      <c r="CY6" s="149">
        <f>CX6-BI6</f>
        <v>-28.27300000000014</v>
      </c>
      <c r="CZ6" s="191">
        <f>CY6/BI6</f>
        <v>-0.01280153656472563</v>
      </c>
    </row>
    <row r="7" ht="17" customHeight="1">
      <c r="A7" t="s" s="71">
        <v>65</v>
      </c>
      <c r="B7" s="194">
        <v>2018.027</v>
      </c>
      <c r="C7" s="74">
        <v>304.132</v>
      </c>
      <c r="D7" s="44">
        <v>244.01</v>
      </c>
      <c r="E7" s="73">
        <v>211.497</v>
      </c>
      <c r="F7" s="75">
        <v>759.6390000000001</v>
      </c>
      <c r="G7" s="74">
        <v>141.593</v>
      </c>
      <c r="H7" s="44">
        <v>91.60299999999999</v>
      </c>
      <c r="I7" s="73">
        <v>30.375</v>
      </c>
      <c r="J7" s="75">
        <v>263.571</v>
      </c>
      <c r="K7" s="75">
        <v>1023.21</v>
      </c>
      <c r="L7" s="74">
        <v>18.964</v>
      </c>
      <c r="M7" s="44">
        <v>21.705</v>
      </c>
      <c r="N7" s="73">
        <v>87.76300000000001</v>
      </c>
      <c r="O7" s="75">
        <v>128.432</v>
      </c>
      <c r="P7" s="75">
        <v>1151.642</v>
      </c>
      <c r="Q7" s="74">
        <v>144.225</v>
      </c>
      <c r="R7" s="44">
        <v>231.127</v>
      </c>
      <c r="S7" s="73">
        <v>334.7</v>
      </c>
      <c r="T7" s="75">
        <v>710.052</v>
      </c>
      <c r="U7" s="75">
        <v>1861.694</v>
      </c>
      <c r="V7" s="74">
        <v>341.28</v>
      </c>
      <c r="W7" s="44">
        <v>257.809</v>
      </c>
      <c r="X7" s="73">
        <v>234.807</v>
      </c>
      <c r="Y7" s="75">
        <v>833.896</v>
      </c>
      <c r="Z7" s="74">
        <v>149.598</v>
      </c>
      <c r="AA7" s="44">
        <v>83.755</v>
      </c>
      <c r="AB7" s="73">
        <v>32.278</v>
      </c>
      <c r="AC7" s="75">
        <v>265.631</v>
      </c>
      <c r="AD7" s="75">
        <v>1099.527</v>
      </c>
      <c r="AE7" s="74">
        <v>25.591</v>
      </c>
      <c r="AF7" s="44">
        <v>28.98</v>
      </c>
      <c r="AG7" s="73">
        <v>85.075</v>
      </c>
      <c r="AH7" s="75">
        <v>139.646</v>
      </c>
      <c r="AI7" s="75">
        <v>1239.173</v>
      </c>
      <c r="AJ7" s="74">
        <v>167.248</v>
      </c>
      <c r="AK7" s="44">
        <v>238.51</v>
      </c>
      <c r="AL7" s="73">
        <v>305.569</v>
      </c>
      <c r="AM7" s="75">
        <v>711.327</v>
      </c>
      <c r="AN7" s="75">
        <v>1950.5</v>
      </c>
      <c r="AO7" s="74">
        <v>338.412</v>
      </c>
      <c r="AP7" s="44">
        <v>253.285</v>
      </c>
      <c r="AQ7" s="73">
        <v>232.242</v>
      </c>
      <c r="AR7" s="75">
        <v>823.939</v>
      </c>
      <c r="AS7" s="74">
        <v>149.513</v>
      </c>
      <c r="AT7" s="44">
        <v>84.285</v>
      </c>
      <c r="AU7" s="73">
        <v>39.154</v>
      </c>
      <c r="AV7" s="75">
        <v>272.952</v>
      </c>
      <c r="AW7" s="75">
        <v>1096.891</v>
      </c>
      <c r="AX7" s="74">
        <v>22.357</v>
      </c>
      <c r="AY7" s="44">
        <v>16.473</v>
      </c>
      <c r="AZ7" s="73">
        <v>80.554</v>
      </c>
      <c r="BA7" s="75">
        <v>119.384</v>
      </c>
      <c r="BB7" s="75">
        <v>1216.275</v>
      </c>
      <c r="BC7" s="74">
        <v>162.157</v>
      </c>
      <c r="BD7" s="44">
        <v>214.996</v>
      </c>
      <c r="BE7" s="73">
        <v>264.908</v>
      </c>
      <c r="BF7" s="75">
        <v>642.061</v>
      </c>
      <c r="BG7" s="75">
        <f>BF7-AM7</f>
        <v>-69.26599999999996</v>
      </c>
      <c r="BH7" s="195">
        <f>BG7/AM7</f>
        <v>-0.09737574983094971</v>
      </c>
      <c r="BI7" s="75">
        <v>1858.336</v>
      </c>
      <c r="BJ7" s="196">
        <f>BI7-AN7</f>
        <v>-92.16399999999976</v>
      </c>
      <c r="BK7" s="195">
        <f>BJ7/AN7</f>
        <v>-0.04725147398103038</v>
      </c>
      <c r="BL7" s="74">
        <v>310.717</v>
      </c>
      <c r="BM7" s="44">
        <v>264.407</v>
      </c>
      <c r="BN7" s="73">
        <v>214.534</v>
      </c>
      <c r="BO7" s="75">
        <v>789.658</v>
      </c>
      <c r="BP7" s="74">
        <v>138</v>
      </c>
      <c r="BQ7" s="44">
        <v>88.827</v>
      </c>
      <c r="BR7" s="73">
        <v>29.452</v>
      </c>
      <c r="BS7" s="75">
        <v>256.279</v>
      </c>
      <c r="BT7" s="75">
        <f>BS7-AV7</f>
        <v>-16.673</v>
      </c>
      <c r="BU7" s="197">
        <f>BT7/AV7</f>
        <v>-0.06108400011723674</v>
      </c>
      <c r="BV7" s="75">
        <v>1045.937</v>
      </c>
      <c r="BW7" s="75">
        <f>BV7-AW7</f>
        <v>-50.95400000000018</v>
      </c>
      <c r="BX7" s="195">
        <f>BW7/AW7</f>
        <v>-0.04645311156714767</v>
      </c>
      <c r="BY7" s="75">
        <v>29.853</v>
      </c>
      <c r="BZ7" s="75">
        <v>26.283</v>
      </c>
      <c r="CA7" s="75">
        <f>BZ7-AY7</f>
        <v>9.810000000000002</v>
      </c>
      <c r="CB7" s="195">
        <f>CA7/AY7</f>
        <v>0.5955199417228193</v>
      </c>
      <c r="CC7" s="75">
        <v>80.157</v>
      </c>
      <c r="CD7" s="75">
        <f>CC7-AZ7</f>
        <v>-0.3970000000000056</v>
      </c>
      <c r="CE7" s="195">
        <f>CD7/AZ7</f>
        <v>-0.004928371030613074</v>
      </c>
      <c r="CF7" s="75">
        <v>136.293</v>
      </c>
      <c r="CG7" s="75">
        <f>CF7-BA7</f>
        <v>16.90900000000001</v>
      </c>
      <c r="CH7" s="195">
        <f>CG7/BA7</f>
        <v>0.1416353950278095</v>
      </c>
      <c r="CI7" s="75">
        <v>1182.23</v>
      </c>
      <c r="CJ7" s="75">
        <f>CI7-BB7</f>
        <v>-34.04500000000007</v>
      </c>
      <c r="CK7" s="195">
        <f>CJ7/BB7</f>
        <v>-0.02799120264742765</v>
      </c>
      <c r="CL7" s="75">
        <v>147.112</v>
      </c>
      <c r="CM7" s="75">
        <f>CL7-BC7</f>
        <v>-15.04500000000002</v>
      </c>
      <c r="CN7" s="195">
        <f>CM7/BC7</f>
        <v>-0.09278045351110353</v>
      </c>
      <c r="CO7" s="75">
        <v>217.5</v>
      </c>
      <c r="CP7" s="75">
        <f>CO7-BD7</f>
        <v>2.503999999999991</v>
      </c>
      <c r="CQ7" s="195">
        <f>CP7/BD7</f>
        <v>0.01164672831122435</v>
      </c>
      <c r="CR7" s="75">
        <v>293.142</v>
      </c>
      <c r="CS7" s="75">
        <f>CR7-BE7</f>
        <v>28.23399999999998</v>
      </c>
      <c r="CT7" s="195">
        <f>CS7/BE7</f>
        <v>0.106580397722983</v>
      </c>
      <c r="CU7" s="75">
        <v>657.7539999999999</v>
      </c>
      <c r="CV7" s="75">
        <f>CU7-BF7</f>
        <v>15.69299999999987</v>
      </c>
      <c r="CW7" s="195">
        <f>CV7/BF7</f>
        <v>0.02444160290065877</v>
      </c>
      <c r="CX7" s="75">
        <v>1839.984</v>
      </c>
      <c r="CY7" s="75">
        <f>CX7-BI7</f>
        <v>-18.35200000000032</v>
      </c>
      <c r="CZ7" s="195">
        <f>CY7/BI7</f>
        <v>-0.009875501523944171</v>
      </c>
    </row>
    <row r="8" ht="17" customHeight="1">
      <c r="A8" t="s" s="71">
        <v>66</v>
      </c>
      <c r="B8" s="194">
        <v>332.496</v>
      </c>
      <c r="C8" s="74">
        <v>46.053</v>
      </c>
      <c r="D8" s="44">
        <v>40.413</v>
      </c>
      <c r="E8" s="73">
        <v>35.715</v>
      </c>
      <c r="F8" s="75">
        <v>122.181</v>
      </c>
      <c r="G8" s="74">
        <v>28.67</v>
      </c>
      <c r="H8" s="44">
        <v>15.772</v>
      </c>
      <c r="I8" s="73">
        <v>5.952</v>
      </c>
      <c r="J8" s="75">
        <v>50.394</v>
      </c>
      <c r="K8" s="75">
        <v>172.575</v>
      </c>
      <c r="L8" s="74">
        <v>7.953</v>
      </c>
      <c r="M8" s="44">
        <v>6.148</v>
      </c>
      <c r="N8" s="73">
        <v>17.191</v>
      </c>
      <c r="O8" s="75">
        <v>31.292</v>
      </c>
      <c r="P8" s="75">
        <v>203.867</v>
      </c>
      <c r="Q8" s="74">
        <v>23.396</v>
      </c>
      <c r="R8" s="44">
        <v>36.52</v>
      </c>
      <c r="S8" s="73">
        <v>49.722</v>
      </c>
      <c r="T8" s="75">
        <v>109.638</v>
      </c>
      <c r="U8" s="75">
        <v>313.505</v>
      </c>
      <c r="V8" s="74">
        <v>53.948</v>
      </c>
      <c r="W8" s="44">
        <v>47.54</v>
      </c>
      <c r="X8" s="73">
        <v>42.67</v>
      </c>
      <c r="Y8" s="75">
        <v>144.158</v>
      </c>
      <c r="Z8" s="74">
        <v>27.136</v>
      </c>
      <c r="AA8" s="44">
        <v>16.001</v>
      </c>
      <c r="AB8" s="73">
        <v>5.859</v>
      </c>
      <c r="AC8" s="75">
        <v>48.996</v>
      </c>
      <c r="AD8" s="75">
        <v>193.154</v>
      </c>
      <c r="AE8" s="74">
        <v>10.401</v>
      </c>
      <c r="AF8" s="44">
        <v>7.409</v>
      </c>
      <c r="AG8" s="73">
        <v>16.561</v>
      </c>
      <c r="AH8" s="75">
        <v>34.371</v>
      </c>
      <c r="AI8" s="75">
        <v>227.525</v>
      </c>
      <c r="AJ8" s="74">
        <v>27.949</v>
      </c>
      <c r="AK8" s="44">
        <v>37.565</v>
      </c>
      <c r="AL8" s="73">
        <v>50.745</v>
      </c>
      <c r="AM8" s="75">
        <v>116.259</v>
      </c>
      <c r="AN8" s="75">
        <v>343.784</v>
      </c>
      <c r="AO8" s="74">
        <v>53.781</v>
      </c>
      <c r="AP8" s="44">
        <v>43.333</v>
      </c>
      <c r="AQ8" s="73">
        <v>38.786</v>
      </c>
      <c r="AR8" s="75">
        <v>135.9</v>
      </c>
      <c r="AS8" s="74">
        <v>25.78</v>
      </c>
      <c r="AT8" s="44">
        <v>21.642</v>
      </c>
      <c r="AU8" s="73">
        <v>9.324999999999999</v>
      </c>
      <c r="AV8" s="75">
        <v>56.747</v>
      </c>
      <c r="AW8" s="75">
        <v>192.647</v>
      </c>
      <c r="AX8" s="74">
        <v>4.424</v>
      </c>
      <c r="AY8" s="44">
        <v>8.138</v>
      </c>
      <c r="AZ8" s="73">
        <v>17.277</v>
      </c>
      <c r="BA8" s="75">
        <v>29.839</v>
      </c>
      <c r="BB8" s="75">
        <v>222.486</v>
      </c>
      <c r="BC8" s="74">
        <v>27.483</v>
      </c>
      <c r="BD8" s="44">
        <v>39.026</v>
      </c>
      <c r="BE8" s="73">
        <v>55.241</v>
      </c>
      <c r="BF8" s="75">
        <v>121.75</v>
      </c>
      <c r="BG8" s="75">
        <f>BF8-AM8</f>
        <v>5.491</v>
      </c>
      <c r="BH8" s="195">
        <f>BG8/AM8</f>
        <v>0.04723075202779999</v>
      </c>
      <c r="BI8" s="75">
        <v>344.236</v>
      </c>
      <c r="BJ8" s="196">
        <f>BI8-AN8</f>
        <v>0.4519999999999413</v>
      </c>
      <c r="BK8" s="195">
        <f>BJ8/AN8</f>
        <v>0.001314779047308604</v>
      </c>
      <c r="BL8" s="74">
        <v>53.798</v>
      </c>
      <c r="BM8" s="44">
        <v>45.115</v>
      </c>
      <c r="BN8" s="73">
        <v>34.803</v>
      </c>
      <c r="BO8" s="75">
        <v>133.716</v>
      </c>
      <c r="BP8" s="74">
        <v>25.579</v>
      </c>
      <c r="BQ8" s="44">
        <v>17.564</v>
      </c>
      <c r="BR8" s="73">
        <v>8.56</v>
      </c>
      <c r="BS8" s="75">
        <v>51.703</v>
      </c>
      <c r="BT8" s="75">
        <f>BS8-AV8</f>
        <v>-5.043999999999997</v>
      </c>
      <c r="BU8" s="197">
        <f>BT8/AV8</f>
        <v>-0.08888575607521097</v>
      </c>
      <c r="BV8" s="75">
        <v>185.419</v>
      </c>
      <c r="BW8" s="75">
        <f>BV8-AW8</f>
        <v>-7.22799999999998</v>
      </c>
      <c r="BX8" s="195">
        <f>BW8/AW8</f>
        <v>-0.03751940076928258</v>
      </c>
      <c r="BY8" s="75">
        <v>6.252</v>
      </c>
      <c r="BZ8" s="75">
        <v>9.076000000000001</v>
      </c>
      <c r="CA8" s="75">
        <f>BZ8-AY8</f>
        <v>0.9380000000000006</v>
      </c>
      <c r="CB8" s="195">
        <f>CA8/AY8</f>
        <v>0.1152617350700419</v>
      </c>
      <c r="CC8" s="75">
        <v>17.328</v>
      </c>
      <c r="CD8" s="75">
        <f>CC8-AZ8</f>
        <v>0.05099999999999838</v>
      </c>
      <c r="CE8" s="195">
        <f>CD8/AZ8</f>
        <v>0.002951901371765838</v>
      </c>
      <c r="CF8" s="75">
        <v>32.656</v>
      </c>
      <c r="CG8" s="75">
        <f>CF8-BA8</f>
        <v>2.816999999999997</v>
      </c>
      <c r="CH8" s="195">
        <f>CG8/BA8</f>
        <v>0.09440664901638783</v>
      </c>
      <c r="CI8" s="75">
        <v>218.075</v>
      </c>
      <c r="CJ8" s="75">
        <f>CI8-BB8</f>
        <v>-4.410999999999973</v>
      </c>
      <c r="CK8" s="195">
        <f>CJ8/BB8</f>
        <v>-0.01982596657767218</v>
      </c>
      <c r="CL8" s="75">
        <v>26.481</v>
      </c>
      <c r="CM8" s="75">
        <f>CL8-BC8</f>
        <v>-1.001999999999999</v>
      </c>
      <c r="CN8" s="195">
        <f>CM8/BC8</f>
        <v>-0.0364589018666084</v>
      </c>
      <c r="CO8" s="75">
        <v>36.503</v>
      </c>
      <c r="CP8" s="75">
        <f>CO8-BD8</f>
        <v>-2.523000000000003</v>
      </c>
      <c r="CQ8" s="195">
        <f>CP8/BD8</f>
        <v>-0.064649208220161</v>
      </c>
      <c r="CR8" s="75">
        <v>50.365</v>
      </c>
      <c r="CS8" s="75">
        <f>CR8-BE8</f>
        <v>-4.875999999999998</v>
      </c>
      <c r="CT8" s="195">
        <f>CS8/BE8</f>
        <v>-0.08826777212577611</v>
      </c>
      <c r="CU8" s="75">
        <v>113.349</v>
      </c>
      <c r="CV8" s="75">
        <f>CU8-BF8</f>
        <v>-8.400999999999996</v>
      </c>
      <c r="CW8" s="195">
        <f>CV8/BF8</f>
        <v>-0.06900205338809032</v>
      </c>
      <c r="CX8" s="75">
        <v>331.424</v>
      </c>
      <c r="CY8" s="75">
        <f>CX8-BI8</f>
        <v>-12.81199999999995</v>
      </c>
      <c r="CZ8" s="195">
        <f>CY8/BI8</f>
        <v>-0.03721865231991992</v>
      </c>
    </row>
    <row r="9" ht="17" customHeight="1">
      <c r="A9" t="s" s="71">
        <v>127</v>
      </c>
      <c r="B9" s="194">
        <v>6.052</v>
      </c>
      <c r="C9" s="74">
        <v>0.597</v>
      </c>
      <c r="D9" s="44">
        <v>0</v>
      </c>
      <c r="E9" s="73"/>
      <c r="F9" s="75">
        <v>0.597</v>
      </c>
      <c r="G9" s="74"/>
      <c r="H9" s="44"/>
      <c r="I9" s="73">
        <v>0</v>
      </c>
      <c r="J9" s="75">
        <v>0</v>
      </c>
      <c r="K9" s="75">
        <v>0.597</v>
      </c>
      <c r="L9" s="74">
        <v>0</v>
      </c>
      <c r="M9" s="44">
        <v>0</v>
      </c>
      <c r="N9" s="73">
        <v>0</v>
      </c>
      <c r="O9" s="75">
        <v>0</v>
      </c>
      <c r="P9" s="75">
        <v>0.597</v>
      </c>
      <c r="Q9" s="74"/>
      <c r="R9" s="44"/>
      <c r="S9" s="73">
        <v>1.224</v>
      </c>
      <c r="T9" s="75">
        <v>1.224</v>
      </c>
      <c r="U9" s="75">
        <v>1.821</v>
      </c>
      <c r="V9" s="74">
        <v>2.612</v>
      </c>
      <c r="W9" s="44">
        <v>4.32</v>
      </c>
      <c r="X9" s="73">
        <v>0</v>
      </c>
      <c r="Y9" s="75">
        <v>6.932</v>
      </c>
      <c r="Z9" s="74"/>
      <c r="AA9" s="44"/>
      <c r="AB9" s="73">
        <v>0</v>
      </c>
      <c r="AC9" s="75">
        <v>0</v>
      </c>
      <c r="AD9" s="75">
        <v>6.932</v>
      </c>
      <c r="AE9" s="74">
        <v>0</v>
      </c>
      <c r="AF9" s="44">
        <v>0</v>
      </c>
      <c r="AG9" s="73">
        <v>0</v>
      </c>
      <c r="AH9" s="75">
        <v>0</v>
      </c>
      <c r="AI9" s="75">
        <v>6.932</v>
      </c>
      <c r="AJ9" s="74"/>
      <c r="AK9" s="44"/>
      <c r="AL9" s="73">
        <v>5.525</v>
      </c>
      <c r="AM9" s="75">
        <v>5.525</v>
      </c>
      <c r="AN9" s="75">
        <v>12.457</v>
      </c>
      <c r="AO9" s="74">
        <v>4.689</v>
      </c>
      <c r="AP9" s="44">
        <v>0</v>
      </c>
      <c r="AQ9" s="73">
        <v>0</v>
      </c>
      <c r="AR9" s="75">
        <v>4.689</v>
      </c>
      <c r="AS9" s="74">
        <v>0</v>
      </c>
      <c r="AT9" s="44">
        <v>0</v>
      </c>
      <c r="AU9" s="73">
        <v>0</v>
      </c>
      <c r="AV9" s="75">
        <v>0</v>
      </c>
      <c r="AW9" s="75">
        <v>4.689</v>
      </c>
      <c r="AX9" s="74">
        <v>0</v>
      </c>
      <c r="AY9" s="44">
        <v>0</v>
      </c>
      <c r="AZ9" s="73">
        <v>0</v>
      </c>
      <c r="BA9" s="75">
        <v>0</v>
      </c>
      <c r="BB9" s="75">
        <v>4.689</v>
      </c>
      <c r="BC9" s="74">
        <v>0</v>
      </c>
      <c r="BD9" s="44">
        <v>1.302</v>
      </c>
      <c r="BE9" s="73">
        <v>0</v>
      </c>
      <c r="BF9" s="75">
        <v>1.302</v>
      </c>
      <c r="BG9" s="75">
        <f>BF9-AM9</f>
        <v>-4.223000000000001</v>
      </c>
      <c r="BH9" s="195">
        <f>BG9/AM9</f>
        <v>-0.764343891402715</v>
      </c>
      <c r="BI9" s="75">
        <v>5.991</v>
      </c>
      <c r="BJ9" s="196">
        <f>BI9-AN9</f>
        <v>-6.466000000000001</v>
      </c>
      <c r="BK9" s="195">
        <f>BJ9/AN9</f>
        <v>-0.519065585614514</v>
      </c>
      <c r="BL9" s="74">
        <v>3.102</v>
      </c>
      <c r="BM9" s="44">
        <v>1.061</v>
      </c>
      <c r="BN9" s="73">
        <v>0</v>
      </c>
      <c r="BO9" s="75">
        <v>4.163</v>
      </c>
      <c r="BP9" s="74">
        <v>0.301</v>
      </c>
      <c r="BQ9" s="44">
        <v>0</v>
      </c>
      <c r="BR9" s="73">
        <v>0</v>
      </c>
      <c r="BS9" s="75">
        <v>0.301</v>
      </c>
      <c r="BT9" s="75">
        <f>BS9-AV9</f>
        <v>0.301</v>
      </c>
      <c r="BU9" s="197">
        <f>BT9/AV9</f>
      </c>
      <c r="BV9" s="75">
        <v>4.464</v>
      </c>
      <c r="BW9" s="75">
        <f>BV9-AW9</f>
        <v>-0.2249999999999996</v>
      </c>
      <c r="BX9" s="195">
        <f>BW9/AW9</f>
        <v>-0.04798464491362756</v>
      </c>
      <c r="BY9" s="75">
        <v>0</v>
      </c>
      <c r="BZ9" s="75">
        <v>0</v>
      </c>
      <c r="CA9" s="75">
        <f>BZ9-AY9</f>
        <v>0</v>
      </c>
      <c r="CB9" s="195">
        <f>CA9/AY9</f>
      </c>
      <c r="CC9" s="75">
        <v>0</v>
      </c>
      <c r="CD9" s="75">
        <f>CC9-AZ9</f>
        <v>0</v>
      </c>
      <c r="CE9" s="195">
        <f>CD9/AZ9</f>
      </c>
      <c r="CF9" s="75">
        <v>0</v>
      </c>
      <c r="CG9" s="75">
        <f>CF9-BA9</f>
        <v>0</v>
      </c>
      <c r="CH9" s="195">
        <f>CG9/BA9</f>
      </c>
      <c r="CI9" s="75">
        <v>4.464</v>
      </c>
      <c r="CJ9" s="75">
        <f>CI9-BB9</f>
        <v>-0.2249999999999996</v>
      </c>
      <c r="CK9" s="195">
        <f>CJ9/BB9</f>
        <v>-0.04798464491362756</v>
      </c>
      <c r="CL9" s="75">
        <v>0</v>
      </c>
      <c r="CM9" s="75">
        <f>CL9-BC9</f>
        <v>0</v>
      </c>
      <c r="CN9" s="195">
        <f>CM9/BC9</f>
      </c>
      <c r="CO9" s="75">
        <v>0</v>
      </c>
      <c r="CP9" s="75">
        <f>CO9-BD9</f>
        <v>-1.302</v>
      </c>
      <c r="CQ9" s="195">
        <f>CP9/BD9</f>
        <v>-1</v>
      </c>
      <c r="CR9" s="75">
        <v>4.418</v>
      </c>
      <c r="CS9" s="75">
        <f>CR9-BE9</f>
        <v>4.418</v>
      </c>
      <c r="CT9" s="195">
        <f>CS9/BE9</f>
      </c>
      <c r="CU9" s="75">
        <v>4.418</v>
      </c>
      <c r="CV9" s="75">
        <f>CU9-BF9</f>
        <v>3.116</v>
      </c>
      <c r="CW9" s="195">
        <f>CV9/BF9</f>
        <v>2.393241167434716</v>
      </c>
      <c r="CX9" s="75">
        <v>8.882000000000001</v>
      </c>
      <c r="CY9" s="75">
        <f>CX9-BI9</f>
        <v>2.891000000000002</v>
      </c>
      <c r="CZ9" s="195">
        <f>CY9/BI9</f>
        <v>0.4825571690869641</v>
      </c>
    </row>
    <row r="10" ht="17" customHeight="1">
      <c r="A10" t="s" s="61">
        <v>67</v>
      </c>
      <c r="B10" s="190">
        <v>2274.978</v>
      </c>
      <c r="C10" s="65">
        <v>369.875</v>
      </c>
      <c r="D10" s="63">
        <v>304.062</v>
      </c>
      <c r="E10" s="64">
        <v>264.636</v>
      </c>
      <c r="F10" s="149">
        <v>938.5730000000001</v>
      </c>
      <c r="G10" s="65">
        <v>197.28</v>
      </c>
      <c r="H10" s="63">
        <v>72.851</v>
      </c>
      <c r="I10" s="64">
        <v>53.422</v>
      </c>
      <c r="J10" s="149">
        <v>323.5529999999999</v>
      </c>
      <c r="K10" s="149">
        <v>1262.126</v>
      </c>
      <c r="L10" s="65">
        <v>51.945</v>
      </c>
      <c r="M10" s="63">
        <v>51.018</v>
      </c>
      <c r="N10" s="64">
        <v>49.573</v>
      </c>
      <c r="O10" s="149">
        <v>152.536</v>
      </c>
      <c r="P10" s="149">
        <v>1414.662</v>
      </c>
      <c r="Q10" s="65">
        <v>180.769</v>
      </c>
      <c r="R10" s="63">
        <v>263.881</v>
      </c>
      <c r="S10" s="64">
        <v>359.715</v>
      </c>
      <c r="T10" s="149">
        <v>804.365</v>
      </c>
      <c r="U10" s="149">
        <v>2219.027</v>
      </c>
      <c r="V10" s="65">
        <v>404.366</v>
      </c>
      <c r="W10" s="63">
        <v>333.256</v>
      </c>
      <c r="X10" s="64">
        <v>277.951</v>
      </c>
      <c r="Y10" s="149">
        <v>1015.573</v>
      </c>
      <c r="Z10" s="65">
        <v>191.841</v>
      </c>
      <c r="AA10" s="63">
        <v>61.829</v>
      </c>
      <c r="AB10" s="64">
        <v>47.09</v>
      </c>
      <c r="AC10" s="149">
        <v>300.76</v>
      </c>
      <c r="AD10" s="149">
        <v>1316.333</v>
      </c>
      <c r="AE10" s="65">
        <v>44.294</v>
      </c>
      <c r="AF10" s="63">
        <v>46.494</v>
      </c>
      <c r="AG10" s="64">
        <v>40.081</v>
      </c>
      <c r="AH10" s="149">
        <v>130.869</v>
      </c>
      <c r="AI10" s="149">
        <v>1447.202</v>
      </c>
      <c r="AJ10" s="65">
        <v>168.761</v>
      </c>
      <c r="AK10" s="63">
        <v>265.812</v>
      </c>
      <c r="AL10" s="64">
        <v>376.385</v>
      </c>
      <c r="AM10" s="149">
        <v>810.958</v>
      </c>
      <c r="AN10" s="149">
        <v>2258.16</v>
      </c>
      <c r="AO10" s="65">
        <v>397.611</v>
      </c>
      <c r="AP10" s="63">
        <v>323.214</v>
      </c>
      <c r="AQ10" s="64">
        <v>279.077</v>
      </c>
      <c r="AR10" s="149">
        <v>999.902</v>
      </c>
      <c r="AS10" s="65">
        <v>208.344</v>
      </c>
      <c r="AT10" s="63">
        <v>76.08</v>
      </c>
      <c r="AU10" s="64">
        <v>59.642</v>
      </c>
      <c r="AV10" s="149">
        <v>344.066</v>
      </c>
      <c r="AW10" s="149">
        <v>1343.968</v>
      </c>
      <c r="AX10" s="65">
        <v>50.993</v>
      </c>
      <c r="AY10" s="63">
        <v>53.353</v>
      </c>
      <c r="AZ10" s="64">
        <v>58.672</v>
      </c>
      <c r="BA10" s="149">
        <v>163.018</v>
      </c>
      <c r="BB10" s="149">
        <v>1506.986</v>
      </c>
      <c r="BC10" s="65">
        <v>200.004</v>
      </c>
      <c r="BD10" s="63">
        <v>250.267</v>
      </c>
      <c r="BE10" s="64">
        <v>338.386</v>
      </c>
      <c r="BF10" s="149">
        <v>788.6569999999999</v>
      </c>
      <c r="BG10" s="149">
        <f>BF10-AM10</f>
        <v>-22.30100000000004</v>
      </c>
      <c r="BH10" s="191">
        <f>BG10/AM10</f>
        <v>-0.02749957457722847</v>
      </c>
      <c r="BI10" s="149">
        <v>2295.643</v>
      </c>
      <c r="BJ10" s="192">
        <f>BI10-AN10</f>
        <v>37.48300000000017</v>
      </c>
      <c r="BK10" s="198">
        <f>BJ10/AN10</f>
        <v>0.01659891238884764</v>
      </c>
      <c r="BL10" s="63">
        <v>401.185</v>
      </c>
      <c r="BM10" s="63">
        <v>334.098</v>
      </c>
      <c r="BN10" s="64">
        <v>270.641</v>
      </c>
      <c r="BO10" s="149">
        <v>1005.924</v>
      </c>
      <c r="BP10" s="65">
        <v>175.918</v>
      </c>
      <c r="BQ10" s="63">
        <v>61.307</v>
      </c>
      <c r="BR10" s="64">
        <v>51.096</v>
      </c>
      <c r="BS10" s="149">
        <v>288.321</v>
      </c>
      <c r="BT10" s="149">
        <f>BS10-AV10</f>
        <v>-55.74499999999995</v>
      </c>
      <c r="BU10" s="193">
        <f>BT10/AV10</f>
        <v>-0.1620183336917916</v>
      </c>
      <c r="BV10" s="149">
        <v>1294.245</v>
      </c>
      <c r="BW10" s="149">
        <f>BV10-AW10</f>
        <v>-49.72300000000018</v>
      </c>
      <c r="BX10" s="191">
        <f>BW10/AW10</f>
        <v>-0.0369971606466822</v>
      </c>
      <c r="BY10" s="149">
        <v>46.302</v>
      </c>
      <c r="BZ10" s="149">
        <v>44.786</v>
      </c>
      <c r="CA10" s="149">
        <f>BZ10-AY10</f>
        <v>-8.567</v>
      </c>
      <c r="CB10" s="191">
        <f>CA10/AY10</f>
        <v>-0.1605720390605964</v>
      </c>
      <c r="CC10" s="149">
        <v>47.381</v>
      </c>
      <c r="CD10" s="149">
        <f>CC10-AZ10</f>
        <v>-11.291</v>
      </c>
      <c r="CE10" s="191">
        <f>CD10/AZ10</f>
        <v>-0.1924427324788655</v>
      </c>
      <c r="CF10" s="149">
        <v>138.469</v>
      </c>
      <c r="CG10" s="149">
        <f>CF10-BA10</f>
        <v>-24.54900000000001</v>
      </c>
      <c r="CH10" s="191">
        <f>CG10/BA10</f>
        <v>-0.1505907323117693</v>
      </c>
      <c r="CI10" s="149">
        <v>1432.714</v>
      </c>
      <c r="CJ10" s="149">
        <f>CI10-BB10</f>
        <v>-74.27200000000016</v>
      </c>
      <c r="CK10" s="191">
        <f>CJ10/BB10</f>
        <v>-0.04928512939071773</v>
      </c>
      <c r="CL10" s="149">
        <v>205.899</v>
      </c>
      <c r="CM10" s="149">
        <f>CL10-BC10</f>
        <v>5.894999999999982</v>
      </c>
      <c r="CN10" s="191">
        <f>CM10/BC10</f>
        <v>0.02947441051178967</v>
      </c>
      <c r="CO10" s="149">
        <v>260.3</v>
      </c>
      <c r="CP10" s="149">
        <f>CO10-BD10</f>
        <v>10.03300000000002</v>
      </c>
      <c r="CQ10" s="191">
        <f>CP10/BD10</f>
        <v>0.04008918475068633</v>
      </c>
      <c r="CR10" s="149">
        <v>383.698</v>
      </c>
      <c r="CS10" s="149">
        <f>CR10-BE10</f>
        <v>45.31200000000007</v>
      </c>
      <c r="CT10" s="191">
        <f>CS10/BE10</f>
        <v>0.1339062490764986</v>
      </c>
      <c r="CU10" s="149">
        <v>849.8969999999999</v>
      </c>
      <c r="CV10" s="149">
        <f>CU10-BF10</f>
        <v>61.24000000000001</v>
      </c>
      <c r="CW10" s="191">
        <f>CV10/BF10</f>
        <v>0.07765099403162594</v>
      </c>
      <c r="CX10" s="149">
        <v>2282.611</v>
      </c>
      <c r="CY10" s="149">
        <f>CX10-BI10</f>
        <v>-13.03200000000015</v>
      </c>
      <c r="CZ10" s="199">
        <f>CY10/BI10</f>
        <v>-0.005676840867678534</v>
      </c>
    </row>
    <row r="11" ht="17" customHeight="1">
      <c r="A11" t="s" s="71">
        <v>68</v>
      </c>
      <c r="B11" s="194">
        <v>150.985</v>
      </c>
      <c r="C11" s="74">
        <v>29.379</v>
      </c>
      <c r="D11" s="44">
        <v>22.252</v>
      </c>
      <c r="E11" s="73">
        <v>20.562</v>
      </c>
      <c r="F11" s="75">
        <v>72.193</v>
      </c>
      <c r="G11" s="74">
        <v>12.323</v>
      </c>
      <c r="H11" s="44">
        <v>1.031</v>
      </c>
      <c r="I11" s="73">
        <v>0</v>
      </c>
      <c r="J11" s="75">
        <v>13.354</v>
      </c>
      <c r="K11" s="75">
        <v>85.547</v>
      </c>
      <c r="L11" s="74">
        <v>0</v>
      </c>
      <c r="M11" s="44">
        <v>0</v>
      </c>
      <c r="N11" s="73">
        <v>0.199</v>
      </c>
      <c r="O11" s="75">
        <v>0.199</v>
      </c>
      <c r="P11" s="75">
        <v>85.746</v>
      </c>
      <c r="Q11" s="74">
        <v>11.758</v>
      </c>
      <c r="R11" s="44">
        <v>19.867</v>
      </c>
      <c r="S11" s="73">
        <v>28.651</v>
      </c>
      <c r="T11" s="75">
        <v>60.276</v>
      </c>
      <c r="U11" s="75">
        <v>146.022</v>
      </c>
      <c r="V11" s="74">
        <v>32.389</v>
      </c>
      <c r="W11" s="44">
        <v>25.904</v>
      </c>
      <c r="X11" s="73">
        <v>20.783</v>
      </c>
      <c r="Y11" s="75">
        <v>79.07600000000001</v>
      </c>
      <c r="Z11" s="74">
        <v>14.072</v>
      </c>
      <c r="AA11" s="44">
        <v>0.781</v>
      </c>
      <c r="AB11" s="73">
        <v>0</v>
      </c>
      <c r="AC11" s="75">
        <v>14.853</v>
      </c>
      <c r="AD11" s="75">
        <v>93.929</v>
      </c>
      <c r="AE11" s="74">
        <v>0</v>
      </c>
      <c r="AF11" s="44">
        <v>0</v>
      </c>
      <c r="AG11" s="73">
        <v>0</v>
      </c>
      <c r="AH11" s="75">
        <v>0</v>
      </c>
      <c r="AI11" s="75">
        <v>93.929</v>
      </c>
      <c r="AJ11" s="74">
        <v>11.959</v>
      </c>
      <c r="AK11" s="44">
        <v>20.464</v>
      </c>
      <c r="AL11" s="73">
        <v>29.175</v>
      </c>
      <c r="AM11" s="75">
        <v>61.598</v>
      </c>
      <c r="AN11" s="75">
        <v>155.527</v>
      </c>
      <c r="AO11" s="74">
        <v>31.207</v>
      </c>
      <c r="AP11" s="44">
        <v>25.176</v>
      </c>
      <c r="AQ11" s="73">
        <v>22.293</v>
      </c>
      <c r="AR11" s="75">
        <v>78.67599999999999</v>
      </c>
      <c r="AS11" s="74">
        <v>17.474</v>
      </c>
      <c r="AT11" s="44">
        <v>1.704</v>
      </c>
      <c r="AU11" s="73">
        <v>0</v>
      </c>
      <c r="AV11" s="75">
        <v>19.178</v>
      </c>
      <c r="AW11" s="75">
        <v>97.85399999999998</v>
      </c>
      <c r="AX11" s="74">
        <v>0</v>
      </c>
      <c r="AY11" s="44">
        <v>0</v>
      </c>
      <c r="AZ11" s="73">
        <v>0</v>
      </c>
      <c r="BA11" s="75">
        <v>0</v>
      </c>
      <c r="BB11" s="75">
        <v>97.85399999999998</v>
      </c>
      <c r="BC11" s="74">
        <v>16.663</v>
      </c>
      <c r="BD11" s="44">
        <v>21.459</v>
      </c>
      <c r="BE11" s="73">
        <v>29.083</v>
      </c>
      <c r="BF11" s="75">
        <v>67.205</v>
      </c>
      <c r="BG11" s="75">
        <f>BF11-AM11</f>
        <v>5.606999999999999</v>
      </c>
      <c r="BH11" s="195">
        <f>BG11/AM11</f>
        <v>0.09102568265203415</v>
      </c>
      <c r="BI11" s="75">
        <v>165.059</v>
      </c>
      <c r="BJ11" s="196">
        <f>BI11-AN11</f>
        <v>9.531999999999982</v>
      </c>
      <c r="BK11" s="195">
        <f>BJ11/AN11</f>
        <v>0.06128839365512086</v>
      </c>
      <c r="BL11" s="74">
        <v>32.62</v>
      </c>
      <c r="BM11" s="44">
        <v>26.177</v>
      </c>
      <c r="BN11" s="73">
        <v>22.016</v>
      </c>
      <c r="BO11" s="75">
        <v>80.81299999999999</v>
      </c>
      <c r="BP11" s="74">
        <v>12.618</v>
      </c>
      <c r="BQ11" s="44">
        <v>0</v>
      </c>
      <c r="BR11" s="73">
        <v>0</v>
      </c>
      <c r="BS11" s="75">
        <v>12.618</v>
      </c>
      <c r="BT11" s="75">
        <f>BS11-AV11</f>
        <v>-6.56</v>
      </c>
      <c r="BU11" s="197">
        <f>BT11/AV11</f>
        <v>-0.3420586088226092</v>
      </c>
      <c r="BV11" s="75">
        <v>93.43099999999998</v>
      </c>
      <c r="BW11" s="75">
        <f>BV11-AW11</f>
        <v>-4.423000000000002</v>
      </c>
      <c r="BX11" s="195">
        <f>BW11/AW11</f>
        <v>-0.04519999182455497</v>
      </c>
      <c r="BY11" s="75">
        <v>0</v>
      </c>
      <c r="BZ11" s="75">
        <v>0</v>
      </c>
      <c r="CA11" s="75">
        <f>BZ11-AY11</f>
        <v>0</v>
      </c>
      <c r="CB11" s="195">
        <f>CA11/AY11</f>
      </c>
      <c r="CC11" s="75">
        <v>0</v>
      </c>
      <c r="CD11" s="75">
        <f>CC11-AZ11</f>
        <v>0</v>
      </c>
      <c r="CE11" s="195">
        <f>CD11/AZ11</f>
      </c>
      <c r="CF11" s="75">
        <v>0</v>
      </c>
      <c r="CG11" s="75">
        <f>CF11-BA11</f>
        <v>0</v>
      </c>
      <c r="CH11" s="195">
        <f>CG11/BA11</f>
      </c>
      <c r="CI11" s="75">
        <v>93.43099999999998</v>
      </c>
      <c r="CJ11" s="75">
        <f>CI11-BB11</f>
        <v>-4.423000000000002</v>
      </c>
      <c r="CK11" s="195">
        <f>CJ11/BB11</f>
        <v>-0.04519999182455497</v>
      </c>
      <c r="CL11" s="75">
        <v>16.826</v>
      </c>
      <c r="CM11" s="75">
        <f>CL11-BC11</f>
        <v>0.1630000000000003</v>
      </c>
      <c r="CN11" s="195">
        <f>CM11/BC11</f>
        <v>0.009782152073456176</v>
      </c>
      <c r="CO11" s="75">
        <v>21.685</v>
      </c>
      <c r="CP11" s="75">
        <f>CO11-BD11</f>
        <v>0.2259999999999991</v>
      </c>
      <c r="CQ11" s="195">
        <f>CP11/BD11</f>
        <v>0.0105317116361433</v>
      </c>
      <c r="CR11" s="75">
        <v>31.865</v>
      </c>
      <c r="CS11" s="75">
        <f>CR11-BE11</f>
        <v>2.782</v>
      </c>
      <c r="CT11" s="195">
        <f>CS11/BE11</f>
        <v>0.09565725681669704</v>
      </c>
      <c r="CU11" s="75">
        <v>70.37599999999999</v>
      </c>
      <c r="CV11" s="75">
        <f>CU11-BF11</f>
        <v>3.170999999999992</v>
      </c>
      <c r="CW11" s="195">
        <f>CV11/BF11</f>
        <v>0.0471839892865113</v>
      </c>
      <c r="CX11" s="75">
        <v>163.807</v>
      </c>
      <c r="CY11" s="75">
        <f>CX11-BI11</f>
        <v>-1.25200000000001</v>
      </c>
      <c r="CZ11" s="200">
        <f>CY11/BI11</f>
        <v>-0.007585166516215473</v>
      </c>
    </row>
    <row r="12" ht="17" customHeight="1">
      <c r="A12" t="s" s="71">
        <v>69</v>
      </c>
      <c r="B12" s="194">
        <v>2123.993</v>
      </c>
      <c r="C12" s="74">
        <v>340.496</v>
      </c>
      <c r="D12" s="44">
        <v>281.81</v>
      </c>
      <c r="E12" s="73">
        <v>244.074</v>
      </c>
      <c r="F12" s="75">
        <v>866.3800000000001</v>
      </c>
      <c r="G12" s="74">
        <v>184.957</v>
      </c>
      <c r="H12" s="44">
        <v>71.81999999999999</v>
      </c>
      <c r="I12" s="73">
        <v>53.422</v>
      </c>
      <c r="J12" s="75">
        <v>310.199</v>
      </c>
      <c r="K12" s="75">
        <v>1176.579</v>
      </c>
      <c r="L12" s="74">
        <v>51.945</v>
      </c>
      <c r="M12" s="44">
        <v>51.018</v>
      </c>
      <c r="N12" s="73">
        <v>49.374</v>
      </c>
      <c r="O12" s="75">
        <v>152.337</v>
      </c>
      <c r="P12" s="75">
        <v>1328.916</v>
      </c>
      <c r="Q12" s="74">
        <v>169.011</v>
      </c>
      <c r="R12" s="44">
        <v>244.014</v>
      </c>
      <c r="S12" s="73">
        <v>331.064</v>
      </c>
      <c r="T12" s="75">
        <v>744.0889999999999</v>
      </c>
      <c r="U12" s="75">
        <v>2073.005</v>
      </c>
      <c r="V12" s="74">
        <v>371.977</v>
      </c>
      <c r="W12" s="44">
        <v>307.352</v>
      </c>
      <c r="X12" s="73">
        <v>257.168</v>
      </c>
      <c r="Y12" s="75">
        <v>936.497</v>
      </c>
      <c r="Z12" s="74">
        <v>177.769</v>
      </c>
      <c r="AA12" s="44">
        <v>61.048</v>
      </c>
      <c r="AB12" s="73">
        <v>47.09</v>
      </c>
      <c r="AC12" s="75">
        <v>285.907</v>
      </c>
      <c r="AD12" s="75">
        <v>1222.404</v>
      </c>
      <c r="AE12" s="74">
        <v>44.294</v>
      </c>
      <c r="AF12" s="44">
        <v>46.494</v>
      </c>
      <c r="AG12" s="73">
        <v>40.081</v>
      </c>
      <c r="AH12" s="75">
        <v>130.869</v>
      </c>
      <c r="AI12" s="75">
        <v>1353.273</v>
      </c>
      <c r="AJ12" s="74">
        <v>156.802</v>
      </c>
      <c r="AK12" s="44">
        <v>245.348</v>
      </c>
      <c r="AL12" s="73">
        <v>347.21</v>
      </c>
      <c r="AM12" s="75">
        <v>749.36</v>
      </c>
      <c r="AN12" s="75">
        <v>2102.633</v>
      </c>
      <c r="AO12" s="74">
        <v>366.404</v>
      </c>
      <c r="AP12" s="44">
        <v>298.038</v>
      </c>
      <c r="AQ12" s="73">
        <v>256.784</v>
      </c>
      <c r="AR12" s="75">
        <v>921.226</v>
      </c>
      <c r="AS12" s="74">
        <v>190.87</v>
      </c>
      <c r="AT12" s="44">
        <v>74.376</v>
      </c>
      <c r="AU12" s="73">
        <v>59.642</v>
      </c>
      <c r="AV12" s="75">
        <v>324.888</v>
      </c>
      <c r="AW12" s="75">
        <v>1246.114</v>
      </c>
      <c r="AX12" s="74">
        <v>50.993</v>
      </c>
      <c r="AY12" s="44">
        <v>53.353</v>
      </c>
      <c r="AZ12" s="73">
        <v>58.672</v>
      </c>
      <c r="BA12" s="75">
        <v>163.018</v>
      </c>
      <c r="BB12" s="75">
        <v>1409.132</v>
      </c>
      <c r="BC12" s="74">
        <v>183.341</v>
      </c>
      <c r="BD12" s="44">
        <v>228.808</v>
      </c>
      <c r="BE12" s="73">
        <v>309.303</v>
      </c>
      <c r="BF12" s="75">
        <v>721.452</v>
      </c>
      <c r="BG12" s="75">
        <f>BF12-AM12</f>
        <v>-27.90800000000002</v>
      </c>
      <c r="BH12" s="195">
        <f>BG12/AM12</f>
        <v>-0.03724244688801112</v>
      </c>
      <c r="BI12" s="75">
        <v>2130.584</v>
      </c>
      <c r="BJ12" s="196">
        <f>BI12-AN12</f>
        <v>27.95100000000002</v>
      </c>
      <c r="BK12" s="195">
        <f>BJ12/AN12</f>
        <v>0.01329333269286653</v>
      </c>
      <c r="BL12" s="74">
        <v>368.565</v>
      </c>
      <c r="BM12" s="44">
        <v>307.921</v>
      </c>
      <c r="BN12" s="73">
        <v>248.625</v>
      </c>
      <c r="BO12" s="75">
        <v>925.111</v>
      </c>
      <c r="BP12" s="74">
        <v>163.3</v>
      </c>
      <c r="BQ12" s="44">
        <v>61.307</v>
      </c>
      <c r="BR12" s="73">
        <v>51.096</v>
      </c>
      <c r="BS12" s="75">
        <v>275.703</v>
      </c>
      <c r="BT12" s="75">
        <f>BS12-AV12</f>
        <v>-49.18499999999995</v>
      </c>
      <c r="BU12" s="197">
        <f>BT12/AV12</f>
        <v>-0.1513906330797073</v>
      </c>
      <c r="BV12" s="75">
        <v>1200.814</v>
      </c>
      <c r="BW12" s="75">
        <f>BV12-AW12</f>
        <v>-45.29999999999995</v>
      </c>
      <c r="BX12" s="195">
        <f>BW12/AW12</f>
        <v>-0.03635301425070254</v>
      </c>
      <c r="BY12" s="75">
        <v>46.302</v>
      </c>
      <c r="BZ12" s="75">
        <v>44.786</v>
      </c>
      <c r="CA12" s="75">
        <f>BZ12-AY12</f>
        <v>-8.567</v>
      </c>
      <c r="CB12" s="195">
        <f>CA12/AY12</f>
        <v>-0.1605720390605964</v>
      </c>
      <c r="CC12" s="75">
        <v>47.381</v>
      </c>
      <c r="CD12" s="75">
        <f>CC12-AZ12</f>
        <v>-11.291</v>
      </c>
      <c r="CE12" s="195">
        <f>CD12/AZ12</f>
        <v>-0.1924427324788655</v>
      </c>
      <c r="CF12" s="75">
        <v>138.469</v>
      </c>
      <c r="CG12" s="75">
        <f>CF12-BA12</f>
        <v>-24.54900000000001</v>
      </c>
      <c r="CH12" s="195">
        <f>CG12/BA12</f>
        <v>-0.1505907323117693</v>
      </c>
      <c r="CI12" s="75">
        <v>1339.283</v>
      </c>
      <c r="CJ12" s="75">
        <f>CI12-BB12</f>
        <v>-69.84899999999993</v>
      </c>
      <c r="CK12" s="195">
        <f>CJ12/BB12</f>
        <v>-0.04956881257398166</v>
      </c>
      <c r="CL12" s="75">
        <v>189.073</v>
      </c>
      <c r="CM12" s="75">
        <f>CL12-BC12</f>
        <v>5.731999999999999</v>
      </c>
      <c r="CN12" s="195">
        <f>CM12/BC12</f>
        <v>0.03126414713566523</v>
      </c>
      <c r="CO12" s="75">
        <v>238.615</v>
      </c>
      <c r="CP12" s="75">
        <f>CO12-BD12</f>
        <v>9.807000000000016</v>
      </c>
      <c r="CQ12" s="195">
        <f>CP12/BD12</f>
        <v>0.04286126359218216</v>
      </c>
      <c r="CR12" s="75">
        <v>351.833</v>
      </c>
      <c r="CS12" s="75">
        <f>CR12-BE12</f>
        <v>42.53000000000003</v>
      </c>
      <c r="CT12" s="195">
        <f>CS12/BE12</f>
        <v>0.137502707700863</v>
      </c>
      <c r="CU12" s="75">
        <v>779.521</v>
      </c>
      <c r="CV12" s="75">
        <f>CU12-BF12</f>
        <v>58.06899999999996</v>
      </c>
      <c r="CW12" s="195">
        <f>CV12/BF12</f>
        <v>0.08048906926586934</v>
      </c>
      <c r="CX12" s="75">
        <v>2118.804</v>
      </c>
      <c r="CY12" s="75">
        <f>CX12-BI12</f>
        <v>-11.77999999999975</v>
      </c>
      <c r="CZ12" s="200">
        <f>CY12/BI12</f>
        <v>-0.005529000499393475</v>
      </c>
    </row>
    <row r="13" ht="17" customHeight="1">
      <c r="A13" t="s" s="61">
        <v>70</v>
      </c>
      <c r="B13" s="190">
        <v>12207.631</v>
      </c>
      <c r="C13" s="65">
        <v>2096.869</v>
      </c>
      <c r="D13" s="63">
        <v>1675.018</v>
      </c>
      <c r="E13" s="64">
        <v>1511.67</v>
      </c>
      <c r="F13" s="149">
        <v>5283.557</v>
      </c>
      <c r="G13" s="65">
        <v>1070.359</v>
      </c>
      <c r="H13" s="63">
        <v>493.117</v>
      </c>
      <c r="I13" s="64">
        <v>262.477</v>
      </c>
      <c r="J13" s="149">
        <v>1825.953</v>
      </c>
      <c r="K13" s="149">
        <v>7109.51</v>
      </c>
      <c r="L13" s="65">
        <v>231.16</v>
      </c>
      <c r="M13" s="63">
        <v>201.616</v>
      </c>
      <c r="N13" s="64">
        <v>277.41</v>
      </c>
      <c r="O13" s="149">
        <v>710.186</v>
      </c>
      <c r="P13" s="149">
        <v>7819.696</v>
      </c>
      <c r="Q13" s="65">
        <v>922.6800000000001</v>
      </c>
      <c r="R13" s="63">
        <v>1419.461</v>
      </c>
      <c r="S13" s="64">
        <v>2025.712</v>
      </c>
      <c r="T13" s="149">
        <v>4367.853</v>
      </c>
      <c r="U13" s="149">
        <v>12187.549</v>
      </c>
      <c r="V13" s="65">
        <v>2145.501</v>
      </c>
      <c r="W13" s="63">
        <v>1858.479</v>
      </c>
      <c r="X13" s="64">
        <v>1519.159</v>
      </c>
      <c r="Y13" s="149">
        <v>5523.139</v>
      </c>
      <c r="Z13" s="65">
        <v>1043.621</v>
      </c>
      <c r="AA13" s="63">
        <v>335.401</v>
      </c>
      <c r="AB13" s="64">
        <v>237.473</v>
      </c>
      <c r="AC13" s="149">
        <v>1616.495</v>
      </c>
      <c r="AD13" s="149">
        <v>7139.634</v>
      </c>
      <c r="AE13" s="65">
        <v>226.781</v>
      </c>
      <c r="AF13" s="63">
        <v>218.408</v>
      </c>
      <c r="AG13" s="64">
        <v>263.156</v>
      </c>
      <c r="AH13" s="149">
        <v>708.345</v>
      </c>
      <c r="AI13" s="149">
        <v>7847.979</v>
      </c>
      <c r="AJ13" s="65">
        <v>918.01</v>
      </c>
      <c r="AK13" s="63">
        <v>1402.699</v>
      </c>
      <c r="AL13" s="64">
        <v>2052.037</v>
      </c>
      <c r="AM13" s="149">
        <v>4372.746</v>
      </c>
      <c r="AN13" s="149">
        <v>12220.725</v>
      </c>
      <c r="AO13" s="65">
        <v>2183.413</v>
      </c>
      <c r="AP13" s="63">
        <v>1733.703</v>
      </c>
      <c r="AQ13" s="64">
        <v>1524.814</v>
      </c>
      <c r="AR13" s="149">
        <v>5441.93</v>
      </c>
      <c r="AS13" s="65">
        <v>1071.977</v>
      </c>
      <c r="AT13" s="63">
        <v>470.861</v>
      </c>
      <c r="AU13" s="64">
        <v>248.455</v>
      </c>
      <c r="AV13" s="149">
        <v>1791.293</v>
      </c>
      <c r="AW13" s="149">
        <v>7233.223</v>
      </c>
      <c r="AX13" s="65">
        <v>225.497</v>
      </c>
      <c r="AY13" s="63">
        <v>223.144</v>
      </c>
      <c r="AZ13" s="64">
        <v>251.312</v>
      </c>
      <c r="BA13" s="149">
        <v>699.9530000000001</v>
      </c>
      <c r="BB13" s="149">
        <v>7933.176</v>
      </c>
      <c r="BC13" s="65">
        <v>914.814</v>
      </c>
      <c r="BD13" s="63">
        <v>1313.332</v>
      </c>
      <c r="BE13" s="64">
        <v>1893.889</v>
      </c>
      <c r="BF13" s="149">
        <v>4122.035</v>
      </c>
      <c r="BG13" s="149">
        <f>BF13-AM13</f>
        <v>-250.7110000000002</v>
      </c>
      <c r="BH13" s="191">
        <f>BG13/AM13</f>
        <v>-0.05733491037439637</v>
      </c>
      <c r="BI13" s="149">
        <v>12055.211</v>
      </c>
      <c r="BJ13" s="192">
        <f>BI13-AN13</f>
        <v>-165.514000000001</v>
      </c>
      <c r="BK13" s="198">
        <f>BJ13/AN13</f>
        <v>-0.0135437136503768</v>
      </c>
      <c r="BL13" s="63">
        <v>2132.114</v>
      </c>
      <c r="BM13" s="63">
        <v>1743.692</v>
      </c>
      <c r="BN13" s="64">
        <v>1423.338</v>
      </c>
      <c r="BO13" s="149">
        <v>5299.143999999999</v>
      </c>
      <c r="BP13" s="65">
        <v>907.5870000000001</v>
      </c>
      <c r="BQ13" s="63">
        <v>366.602</v>
      </c>
      <c r="BR13" s="64">
        <v>298.009</v>
      </c>
      <c r="BS13" s="149">
        <v>1572.198</v>
      </c>
      <c r="BT13" s="149">
        <f>BS13-AV13</f>
        <v>-219.095</v>
      </c>
      <c r="BU13" s="193">
        <f>BT13/AV13</f>
        <v>-0.1223110903688006</v>
      </c>
      <c r="BV13" s="149">
        <v>6871.342</v>
      </c>
      <c r="BW13" s="149">
        <f>BV13-AW13</f>
        <v>-361.8810000000003</v>
      </c>
      <c r="BX13" s="191">
        <f>BW13/AW13</f>
        <v>-0.05003039447283739</v>
      </c>
      <c r="BY13" s="149">
        <v>253.432</v>
      </c>
      <c r="BZ13" s="149">
        <v>219.778</v>
      </c>
      <c r="CA13" s="149">
        <f>BZ13-AY13</f>
        <v>-3.365999999999985</v>
      </c>
      <c r="CB13" s="191">
        <f>CA13/AY13</f>
        <v>-0.01508442978525072</v>
      </c>
      <c r="CC13" s="149">
        <v>264.36</v>
      </c>
      <c r="CD13" s="149">
        <f>CC13-AZ13</f>
        <v>13.04800000000003</v>
      </c>
      <c r="CE13" s="191">
        <f>CD13/AZ13</f>
        <v>0.0519195263258421</v>
      </c>
      <c r="CF13" s="149">
        <v>737.5699999999999</v>
      </c>
      <c r="CG13" s="149">
        <f>CF13-BA13</f>
        <v>37.61699999999985</v>
      </c>
      <c r="CH13" s="191">
        <f>CG13/BA13</f>
        <v>0.05374217983207422</v>
      </c>
      <c r="CI13" s="149">
        <v>7608.911999999999</v>
      </c>
      <c r="CJ13" s="149">
        <f>CI13-BB13</f>
        <v>-324.264000000001</v>
      </c>
      <c r="CK13" s="191">
        <f>CJ13/BB13</f>
        <v>-0.04087442406420846</v>
      </c>
      <c r="CL13" s="149">
        <v>971.175</v>
      </c>
      <c r="CM13" s="149">
        <f>CL13-BC13</f>
        <v>56.36099999999999</v>
      </c>
      <c r="CN13" s="191">
        <f>CM13/BC13</f>
        <v>0.06160924515803212</v>
      </c>
      <c r="CO13" s="149">
        <v>1423.776</v>
      </c>
      <c r="CP13" s="149">
        <f>CO13-BD13</f>
        <v>110.444</v>
      </c>
      <c r="CQ13" s="191">
        <f>CP13/BD13</f>
        <v>0.08409450161878333</v>
      </c>
      <c r="CR13" s="149">
        <v>2036.302</v>
      </c>
      <c r="CS13" s="149">
        <f>CR13-BE13</f>
        <v>142.413</v>
      </c>
      <c r="CT13" s="191">
        <f>CS13/BE13</f>
        <v>0.07519606481689267</v>
      </c>
      <c r="CU13" s="149">
        <v>4431.253000000001</v>
      </c>
      <c r="CV13" s="149">
        <f>CU13-BF13</f>
        <v>309.2180000000008</v>
      </c>
      <c r="CW13" s="191">
        <f>CV13/BF13</f>
        <v>0.07501585988474158</v>
      </c>
      <c r="CX13" s="149">
        <v>12040.165</v>
      </c>
      <c r="CY13" s="149">
        <f>CX13-BI13</f>
        <v>-15.04599999999846</v>
      </c>
      <c r="CZ13" s="199">
        <f>CY13/BI13</f>
        <v>-0.001248090970784208</v>
      </c>
    </row>
    <row r="14" ht="17" customHeight="1">
      <c r="A14" t="s" s="71">
        <v>71</v>
      </c>
      <c r="B14" s="194">
        <v>3166.679</v>
      </c>
      <c r="C14" s="74">
        <v>487.924</v>
      </c>
      <c r="D14" s="44">
        <v>395.73</v>
      </c>
      <c r="E14" s="73">
        <v>381.144</v>
      </c>
      <c r="F14" s="75">
        <v>1264.798</v>
      </c>
      <c r="G14" s="74">
        <v>287.748</v>
      </c>
      <c r="H14" s="44">
        <v>153.877</v>
      </c>
      <c r="I14" s="73">
        <v>97.89400000000001</v>
      </c>
      <c r="J14" s="75">
        <v>539.519</v>
      </c>
      <c r="K14" s="75">
        <v>1804.317</v>
      </c>
      <c r="L14" s="74">
        <v>77.532</v>
      </c>
      <c r="M14" s="44">
        <v>48.87</v>
      </c>
      <c r="N14" s="73">
        <v>81.619</v>
      </c>
      <c r="O14" s="75">
        <v>208.021</v>
      </c>
      <c r="P14" s="75">
        <v>2012.338</v>
      </c>
      <c r="Q14" s="74">
        <v>235.955</v>
      </c>
      <c r="R14" s="44">
        <v>347.995</v>
      </c>
      <c r="S14" s="73">
        <v>473.48</v>
      </c>
      <c r="T14" s="75">
        <v>1057.43</v>
      </c>
      <c r="U14" s="75">
        <v>3069.768</v>
      </c>
      <c r="V14" s="74">
        <v>491.887</v>
      </c>
      <c r="W14" s="44">
        <v>435.012</v>
      </c>
      <c r="X14" s="73">
        <v>366.755</v>
      </c>
      <c r="Y14" s="75">
        <v>1293.654</v>
      </c>
      <c r="Z14" s="74">
        <v>264.166</v>
      </c>
      <c r="AA14" s="44">
        <v>94.807</v>
      </c>
      <c r="AB14" s="73">
        <v>77.694</v>
      </c>
      <c r="AC14" s="75">
        <v>436.667</v>
      </c>
      <c r="AD14" s="75">
        <v>1730.321</v>
      </c>
      <c r="AE14" s="74">
        <v>65.3</v>
      </c>
      <c r="AF14" s="44">
        <v>46.843</v>
      </c>
      <c r="AG14" s="73">
        <v>75.773</v>
      </c>
      <c r="AH14" s="75">
        <v>187.916</v>
      </c>
      <c r="AI14" s="75">
        <v>1918.237</v>
      </c>
      <c r="AJ14" s="74">
        <v>248.853</v>
      </c>
      <c r="AK14" s="44">
        <v>345.84</v>
      </c>
      <c r="AL14" s="73">
        <v>476.004</v>
      </c>
      <c r="AM14" s="75">
        <v>1070.697</v>
      </c>
      <c r="AN14" s="75">
        <v>2988.934</v>
      </c>
      <c r="AO14" s="74">
        <v>505.321</v>
      </c>
      <c r="AP14" s="44">
        <v>391.393</v>
      </c>
      <c r="AQ14" s="73">
        <v>364.796</v>
      </c>
      <c r="AR14" s="75">
        <v>1261.51</v>
      </c>
      <c r="AS14" s="74">
        <v>273.261</v>
      </c>
      <c r="AT14" s="44">
        <v>125.367</v>
      </c>
      <c r="AU14" s="73">
        <v>91.706</v>
      </c>
      <c r="AV14" s="75">
        <v>490.3340000000001</v>
      </c>
      <c r="AW14" s="75">
        <v>1751.844</v>
      </c>
      <c r="AX14" s="74">
        <v>75.554</v>
      </c>
      <c r="AY14" s="44">
        <v>78.517</v>
      </c>
      <c r="AZ14" s="73">
        <v>57.683</v>
      </c>
      <c r="BA14" s="75">
        <v>211.754</v>
      </c>
      <c r="BB14" s="75">
        <v>1963.598</v>
      </c>
      <c r="BC14" s="74">
        <v>240.838</v>
      </c>
      <c r="BD14" s="44">
        <v>330.079</v>
      </c>
      <c r="BE14" s="73">
        <v>444.598</v>
      </c>
      <c r="BF14" s="75">
        <v>1015.515</v>
      </c>
      <c r="BG14" s="75">
        <f>BF14-AM14</f>
        <v>-55.18200000000002</v>
      </c>
      <c r="BH14" s="195">
        <f>BG14/AM14</f>
        <v>-0.05153839041297399</v>
      </c>
      <c r="BI14" s="75">
        <v>2979.113</v>
      </c>
      <c r="BJ14" s="196">
        <f>BI14-AN14</f>
        <v>-9.820999999999913</v>
      </c>
      <c r="BK14" s="195">
        <f>BJ14/AN14</f>
        <v>-0.003285786839053627</v>
      </c>
      <c r="BL14" s="74">
        <v>482.646</v>
      </c>
      <c r="BM14" s="44">
        <v>408.482</v>
      </c>
      <c r="BN14" s="73">
        <v>337.631</v>
      </c>
      <c r="BO14" s="75">
        <v>1228.759</v>
      </c>
      <c r="BP14" s="74">
        <v>232.854</v>
      </c>
      <c r="BQ14" s="44">
        <v>130.079</v>
      </c>
      <c r="BR14" s="73">
        <v>108.763</v>
      </c>
      <c r="BS14" s="75">
        <v>471.696</v>
      </c>
      <c r="BT14" s="75">
        <f>BS14-AV14</f>
        <v>-18.63800000000003</v>
      </c>
      <c r="BU14" s="197">
        <f>BT14/AV14</f>
        <v>-0.03801082527420092</v>
      </c>
      <c r="BV14" s="75">
        <v>1700.455</v>
      </c>
      <c r="BW14" s="75">
        <f>BV14-AW14</f>
        <v>-51.38900000000012</v>
      </c>
      <c r="BX14" s="195">
        <f>BW14/AW14</f>
        <v>-0.02933423295681586</v>
      </c>
      <c r="BY14" s="75">
        <v>91.108</v>
      </c>
      <c r="BZ14" s="75">
        <v>53.319</v>
      </c>
      <c r="CA14" s="75">
        <f>BZ14-AY14</f>
        <v>-25.19799999999999</v>
      </c>
      <c r="CB14" s="195">
        <f>CA14/AY14</f>
        <v>-0.3209241310798935</v>
      </c>
      <c r="CC14" s="75">
        <v>84.43000000000001</v>
      </c>
      <c r="CD14" s="75">
        <f>CC14-AZ14</f>
        <v>26.74700000000001</v>
      </c>
      <c r="CE14" s="195">
        <f>CD14/AZ14</f>
        <v>0.4636894752353381</v>
      </c>
      <c r="CF14" s="75">
        <v>228.857</v>
      </c>
      <c r="CG14" s="75">
        <f>CF14-BA14</f>
        <v>17.10300000000004</v>
      </c>
      <c r="CH14" s="195">
        <f>CG14/BA14</f>
        <v>0.08076824995041434</v>
      </c>
      <c r="CI14" s="75">
        <v>1929.312</v>
      </c>
      <c r="CJ14" s="75">
        <f>CI14-BB14</f>
        <v>-34.28600000000006</v>
      </c>
      <c r="CK14" s="195">
        <f>CJ14/BB14</f>
        <v>-0.0174608040953393</v>
      </c>
      <c r="CL14" s="75">
        <v>271.046</v>
      </c>
      <c r="CM14" s="75">
        <f>CL14-BC14</f>
        <v>30.208</v>
      </c>
      <c r="CN14" s="195">
        <f>CM14/BC14</f>
        <v>0.1254287114159726</v>
      </c>
      <c r="CO14" s="75">
        <v>343.028</v>
      </c>
      <c r="CP14" s="75">
        <f>CO14-BD14</f>
        <v>12.94900000000001</v>
      </c>
      <c r="CQ14" s="195">
        <f>CP14/BD14</f>
        <v>0.03923000251454958</v>
      </c>
      <c r="CR14" s="75">
        <v>493.625</v>
      </c>
      <c r="CS14" s="75">
        <f>CR14-BE14</f>
        <v>49.02699999999999</v>
      </c>
      <c r="CT14" s="195">
        <f>CS14/BE14</f>
        <v>0.1102726507991489</v>
      </c>
      <c r="CU14" s="75">
        <v>1107.699</v>
      </c>
      <c r="CV14" s="75">
        <f>CU14-BF14</f>
        <v>92.18399999999997</v>
      </c>
      <c r="CW14" s="195">
        <f>CV14/BF14</f>
        <v>0.09077561631290523</v>
      </c>
      <c r="CX14" s="75">
        <v>3037.011</v>
      </c>
      <c r="CY14" s="75">
        <f>CX14-BI14</f>
        <v>57.89799999999968</v>
      </c>
      <c r="CZ14" s="200">
        <f>CY14/BI14</f>
        <v>0.01943464380169523</v>
      </c>
    </row>
    <row r="15" ht="17" customHeight="1">
      <c r="A15" t="s" s="71">
        <v>72</v>
      </c>
      <c r="B15" s="194">
        <v>2928.888</v>
      </c>
      <c r="C15" s="74">
        <v>525.296</v>
      </c>
      <c r="D15" s="44">
        <v>396.306</v>
      </c>
      <c r="E15" s="73">
        <v>363.452</v>
      </c>
      <c r="F15" s="75">
        <v>1285.054</v>
      </c>
      <c r="G15" s="74">
        <v>279.45</v>
      </c>
      <c r="H15" s="44">
        <v>113.059</v>
      </c>
      <c r="I15" s="73">
        <v>57.518</v>
      </c>
      <c r="J15" s="75">
        <v>450.027</v>
      </c>
      <c r="K15" s="75">
        <v>1735.081</v>
      </c>
      <c r="L15" s="74">
        <v>68.31</v>
      </c>
      <c r="M15" s="44">
        <v>72.732</v>
      </c>
      <c r="N15" s="73">
        <v>76.626</v>
      </c>
      <c r="O15" s="75">
        <v>217.668</v>
      </c>
      <c r="P15" s="75">
        <v>1952.749</v>
      </c>
      <c r="Q15" s="74">
        <v>236.599</v>
      </c>
      <c r="R15" s="44">
        <v>347.135</v>
      </c>
      <c r="S15" s="73">
        <v>500.604</v>
      </c>
      <c r="T15" s="75">
        <v>1084.338</v>
      </c>
      <c r="U15" s="75">
        <v>3037.087</v>
      </c>
      <c r="V15" s="74">
        <v>537.879</v>
      </c>
      <c r="W15" s="44">
        <v>442.758</v>
      </c>
      <c r="X15" s="73">
        <v>370.539</v>
      </c>
      <c r="Y15" s="75">
        <v>1351.176</v>
      </c>
      <c r="Z15" s="74">
        <v>264.695</v>
      </c>
      <c r="AA15" s="44">
        <v>87.577</v>
      </c>
      <c r="AB15" s="73">
        <v>61.844</v>
      </c>
      <c r="AC15" s="75">
        <v>414.116</v>
      </c>
      <c r="AD15" s="75">
        <v>1765.292</v>
      </c>
      <c r="AE15" s="74">
        <v>70.855</v>
      </c>
      <c r="AF15" s="44">
        <v>85.673</v>
      </c>
      <c r="AG15" s="73">
        <v>76.05</v>
      </c>
      <c r="AH15" s="75">
        <v>232.578</v>
      </c>
      <c r="AI15" s="75">
        <v>1997.87</v>
      </c>
      <c r="AJ15" s="74">
        <v>230.561</v>
      </c>
      <c r="AK15" s="44">
        <v>337.094</v>
      </c>
      <c r="AL15" s="73">
        <v>495.729</v>
      </c>
      <c r="AM15" s="75">
        <v>1063.384</v>
      </c>
      <c r="AN15" s="75">
        <v>3061.254</v>
      </c>
      <c r="AO15" s="74">
        <v>532.824</v>
      </c>
      <c r="AP15" s="44">
        <v>427.682</v>
      </c>
      <c r="AQ15" s="73">
        <v>373.156</v>
      </c>
      <c r="AR15" s="75">
        <v>1333.662</v>
      </c>
      <c r="AS15" s="74">
        <v>274.994</v>
      </c>
      <c r="AT15" s="44">
        <v>119.904</v>
      </c>
      <c r="AU15" s="73">
        <v>54.214</v>
      </c>
      <c r="AV15" s="75">
        <v>449.112</v>
      </c>
      <c r="AW15" s="75">
        <v>1782.774</v>
      </c>
      <c r="AX15" s="74">
        <v>59.675</v>
      </c>
      <c r="AY15" s="44">
        <v>62.316</v>
      </c>
      <c r="AZ15" s="73">
        <v>82.495</v>
      </c>
      <c r="BA15" s="75">
        <v>204.486</v>
      </c>
      <c r="BB15" s="75">
        <v>1987.26</v>
      </c>
      <c r="BC15" s="74">
        <v>233.696</v>
      </c>
      <c r="BD15" s="44">
        <v>323.244</v>
      </c>
      <c r="BE15" s="73">
        <v>454.292</v>
      </c>
      <c r="BF15" s="75">
        <v>1011.232</v>
      </c>
      <c r="BG15" s="75">
        <f>BF15-AM15</f>
        <v>-52.15200000000004</v>
      </c>
      <c r="BH15" s="195">
        <f>BG15/AM15</f>
        <v>-0.04904343115939307</v>
      </c>
      <c r="BI15" s="75">
        <v>2998.492</v>
      </c>
      <c r="BJ15" s="196">
        <f>BI15-AN15</f>
        <v>-62.76199999999972</v>
      </c>
      <c r="BK15" s="195">
        <f>BJ15/AN15</f>
        <v>-0.02050205569351636</v>
      </c>
      <c r="BL15" s="74">
        <v>527.269</v>
      </c>
      <c r="BM15" s="44">
        <v>437.56</v>
      </c>
      <c r="BN15" s="73">
        <v>352.612</v>
      </c>
      <c r="BO15" s="75">
        <v>1317.441</v>
      </c>
      <c r="BP15" s="74">
        <v>239.457</v>
      </c>
      <c r="BQ15" s="44">
        <v>87.898</v>
      </c>
      <c r="BR15" s="73">
        <v>90.232</v>
      </c>
      <c r="BS15" s="75">
        <v>417.587</v>
      </c>
      <c r="BT15" s="75">
        <f>BS15-AV15</f>
        <v>-31.52500000000003</v>
      </c>
      <c r="BU15" s="197">
        <f>BT15/AV15</f>
        <v>-0.07019407185735414</v>
      </c>
      <c r="BV15" s="75">
        <v>1735.028</v>
      </c>
      <c r="BW15" s="75">
        <f>BV15-AW15</f>
        <v>-47.74600000000009</v>
      </c>
      <c r="BX15" s="195">
        <f>BW15/AW15</f>
        <v>-0.02678185793600316</v>
      </c>
      <c r="BY15" s="75">
        <v>74.76300000000001</v>
      </c>
      <c r="BZ15" s="75">
        <v>85.06</v>
      </c>
      <c r="CA15" s="75">
        <f>BZ15-AY15</f>
        <v>22.744</v>
      </c>
      <c r="CB15" s="195">
        <f>CA15/AY15</f>
        <v>0.3649784966942679</v>
      </c>
      <c r="CC15" s="75">
        <v>76.488</v>
      </c>
      <c r="CD15" s="75">
        <f>CC15-AZ15</f>
        <v>-6.007000000000005</v>
      </c>
      <c r="CE15" s="195">
        <f>CD15/AZ15</f>
        <v>-0.07281653433541432</v>
      </c>
      <c r="CF15" s="75">
        <v>236.311</v>
      </c>
      <c r="CG15" s="75">
        <f>CF15-BA15</f>
        <v>31.82500000000002</v>
      </c>
      <c r="CH15" s="195">
        <f>CG15/BA15</f>
        <v>0.1556341265416704</v>
      </c>
      <c r="CI15" s="75">
        <v>1971.339</v>
      </c>
      <c r="CJ15" s="75">
        <f>CI15-BB15</f>
        <v>-15.92100000000028</v>
      </c>
      <c r="CK15" s="195">
        <f>CJ15/BB15</f>
        <v>-0.008011533468192524</v>
      </c>
      <c r="CL15" s="75">
        <v>239.753</v>
      </c>
      <c r="CM15" s="75">
        <f>CL15-BC15</f>
        <v>6.056999999999988</v>
      </c>
      <c r="CN15" s="195">
        <f>CM15/BC15</f>
        <v>0.02591828700534022</v>
      </c>
      <c r="CO15" s="75">
        <v>334.388</v>
      </c>
      <c r="CP15" s="75">
        <f>CO15-BD15</f>
        <v>11.14399999999995</v>
      </c>
      <c r="CQ15" s="195">
        <f>CP15/BD15</f>
        <v>0.03447550457239716</v>
      </c>
      <c r="CR15" s="75">
        <v>491.135</v>
      </c>
      <c r="CS15" s="75">
        <f>CR15-BE15</f>
        <v>36.84300000000002</v>
      </c>
      <c r="CT15" s="195">
        <f>CS15/BE15</f>
        <v>0.08109982126033481</v>
      </c>
      <c r="CU15" s="75">
        <v>1065.276</v>
      </c>
      <c r="CV15" s="75">
        <f>CU15-BF15</f>
        <v>54.04399999999987</v>
      </c>
      <c r="CW15" s="195">
        <f>CV15/BF15</f>
        <v>0.05344372013543863</v>
      </c>
      <c r="CX15" s="75">
        <v>3036.615</v>
      </c>
      <c r="CY15" s="75">
        <f>CX15-BI15</f>
        <v>38.12299999999959</v>
      </c>
      <c r="CZ15" s="200">
        <f>CY15/BI15</f>
        <v>0.01271405759961994</v>
      </c>
    </row>
    <row r="16" ht="17" customHeight="1">
      <c r="A16" t="s" s="71">
        <v>73</v>
      </c>
      <c r="B16" s="194">
        <v>1817.013</v>
      </c>
      <c r="C16" s="74">
        <v>307.778</v>
      </c>
      <c r="D16" s="44">
        <v>253.044</v>
      </c>
      <c r="E16" s="73">
        <v>218.236</v>
      </c>
      <c r="F16" s="75">
        <v>779.058</v>
      </c>
      <c r="G16" s="74">
        <v>136.163</v>
      </c>
      <c r="H16" s="44">
        <v>69.09399999999999</v>
      </c>
      <c r="I16" s="73">
        <v>33.731</v>
      </c>
      <c r="J16" s="75">
        <v>238.988</v>
      </c>
      <c r="K16" s="75">
        <v>1018.046</v>
      </c>
      <c r="L16" s="74">
        <v>19.866</v>
      </c>
      <c r="M16" s="44">
        <v>34.602</v>
      </c>
      <c r="N16" s="73">
        <v>43.191</v>
      </c>
      <c r="O16" s="75">
        <v>97.65900000000001</v>
      </c>
      <c r="P16" s="75">
        <v>1115.705</v>
      </c>
      <c r="Q16" s="74">
        <v>129.311</v>
      </c>
      <c r="R16" s="44">
        <v>205.084</v>
      </c>
      <c r="S16" s="73">
        <v>298.695</v>
      </c>
      <c r="T16" s="75">
        <v>633.09</v>
      </c>
      <c r="U16" s="75">
        <v>1748.795</v>
      </c>
      <c r="V16" s="74">
        <v>319.293</v>
      </c>
      <c r="W16" s="44">
        <v>279.608</v>
      </c>
      <c r="X16" s="73">
        <v>217.704</v>
      </c>
      <c r="Y16" s="75">
        <v>816.605</v>
      </c>
      <c r="Z16" s="74">
        <v>145.822</v>
      </c>
      <c r="AA16" s="44">
        <v>48.992</v>
      </c>
      <c r="AB16" s="73">
        <v>27.733</v>
      </c>
      <c r="AC16" s="75">
        <v>222.547</v>
      </c>
      <c r="AD16" s="75">
        <v>1039.152</v>
      </c>
      <c r="AE16" s="74">
        <v>17.173</v>
      </c>
      <c r="AF16" s="44">
        <v>37.52</v>
      </c>
      <c r="AG16" s="73">
        <v>41.09</v>
      </c>
      <c r="AH16" s="75">
        <v>95.78300000000002</v>
      </c>
      <c r="AI16" s="75">
        <v>1134.935</v>
      </c>
      <c r="AJ16" s="74">
        <v>125.597</v>
      </c>
      <c r="AK16" s="44">
        <v>203.48</v>
      </c>
      <c r="AL16" s="73">
        <v>312.18</v>
      </c>
      <c r="AM16" s="75">
        <v>641.2569999999999</v>
      </c>
      <c r="AN16" s="75">
        <v>1776.192</v>
      </c>
      <c r="AO16" s="74">
        <v>331.632</v>
      </c>
      <c r="AP16" s="44">
        <v>256.85</v>
      </c>
      <c r="AQ16" s="73">
        <v>218.938</v>
      </c>
      <c r="AR16" s="75">
        <v>807.42</v>
      </c>
      <c r="AS16" s="74">
        <v>148.76</v>
      </c>
      <c r="AT16" s="44">
        <v>69.392</v>
      </c>
      <c r="AU16" s="73">
        <v>19.161</v>
      </c>
      <c r="AV16" s="75">
        <v>237.313</v>
      </c>
      <c r="AW16" s="75">
        <v>1044.733</v>
      </c>
      <c r="AX16" s="74">
        <v>29.995</v>
      </c>
      <c r="AY16" s="44">
        <v>34.439</v>
      </c>
      <c r="AZ16" s="73">
        <v>45.225</v>
      </c>
      <c r="BA16" s="75">
        <v>109.659</v>
      </c>
      <c r="BB16" s="75">
        <v>1154.392</v>
      </c>
      <c r="BC16" s="74">
        <v>129.693</v>
      </c>
      <c r="BD16" s="44">
        <v>186.363</v>
      </c>
      <c r="BE16" s="73">
        <v>287.77</v>
      </c>
      <c r="BF16" s="75">
        <v>603.826</v>
      </c>
      <c r="BG16" s="75">
        <f>BF16-AM16</f>
        <v>-37.43099999999993</v>
      </c>
      <c r="BH16" s="195">
        <f>BG16/AM16</f>
        <v>-0.05837129263306277</v>
      </c>
      <c r="BI16" s="75">
        <v>1758.218</v>
      </c>
      <c r="BJ16" s="196">
        <f>BI16-AN16</f>
        <v>-17.97400000000016</v>
      </c>
      <c r="BK16" s="195">
        <f>BJ16/AN16</f>
        <v>-0.01011940150614357</v>
      </c>
      <c r="BL16" s="74">
        <v>330.998</v>
      </c>
      <c r="BM16" s="44">
        <v>256.656</v>
      </c>
      <c r="BN16" s="73">
        <v>208.457</v>
      </c>
      <c r="BO16" s="75">
        <v>796.111</v>
      </c>
      <c r="BP16" s="74">
        <v>124.593</v>
      </c>
      <c r="BQ16" s="44">
        <v>43.81</v>
      </c>
      <c r="BR16" s="73">
        <v>37.223</v>
      </c>
      <c r="BS16" s="75">
        <v>205.626</v>
      </c>
      <c r="BT16" s="75">
        <f>BS16-AV16</f>
        <v>-31.68699999999995</v>
      </c>
      <c r="BU16" s="197">
        <f>BT16/AV16</f>
        <v>-0.1335240800124728</v>
      </c>
      <c r="BV16" s="75">
        <v>1001.737</v>
      </c>
      <c r="BW16" s="75">
        <f>BV16-AW16</f>
        <v>-42.99599999999987</v>
      </c>
      <c r="BX16" s="195">
        <f>BW16/AW16</f>
        <v>-0.04115501281188579</v>
      </c>
      <c r="BY16" s="75">
        <v>24.077</v>
      </c>
      <c r="BZ16" s="75">
        <v>38.981</v>
      </c>
      <c r="CA16" s="75">
        <f>BZ16-AY16</f>
        <v>4.542000000000002</v>
      </c>
      <c r="CB16" s="195">
        <f>CA16/AY16</f>
        <v>0.1318853625250443</v>
      </c>
      <c r="CC16" s="75">
        <v>40.67</v>
      </c>
      <c r="CD16" s="75">
        <f>CC16-AZ16</f>
        <v>-4.555</v>
      </c>
      <c r="CE16" s="195">
        <f>CD16/AZ16</f>
        <v>-0.100718629076838</v>
      </c>
      <c r="CF16" s="75">
        <v>103.728</v>
      </c>
      <c r="CG16" s="75">
        <f>CF16-BA16</f>
        <v>-5.930999999999983</v>
      </c>
      <c r="CH16" s="195">
        <f>CG16/BA16</f>
        <v>-0.0540858479468168</v>
      </c>
      <c r="CI16" s="75">
        <v>1105.465</v>
      </c>
      <c r="CJ16" s="75">
        <f>CI16-BB16</f>
        <v>-48.92699999999968</v>
      </c>
      <c r="CK16" s="195">
        <f>CJ16/BB16</f>
        <v>-0.04238334984996404</v>
      </c>
      <c r="CL16" s="75">
        <v>133.986</v>
      </c>
      <c r="CM16" s="75">
        <f>CL16-BC16</f>
        <v>4.292999999999978</v>
      </c>
      <c r="CN16" s="195">
        <f>CM16/BC16</f>
        <v>0.03310124679049738</v>
      </c>
      <c r="CO16" s="75">
        <v>208.881</v>
      </c>
      <c r="CP16" s="75">
        <f>CO16-BD16</f>
        <v>22.518</v>
      </c>
      <c r="CQ16" s="195">
        <f>CP16/BD16</f>
        <v>0.1208287052687497</v>
      </c>
      <c r="CR16" s="75">
        <v>307.442</v>
      </c>
      <c r="CS16" s="75">
        <f>CR16-BE16</f>
        <v>19.67200000000003</v>
      </c>
      <c r="CT16" s="195">
        <f>CS16/BE16</f>
        <v>0.06836014872988855</v>
      </c>
      <c r="CU16" s="75">
        <v>650.309</v>
      </c>
      <c r="CV16" s="75">
        <f>CU16-BF16</f>
        <v>46.48299999999995</v>
      </c>
      <c r="CW16" s="195">
        <f>CV16/BF16</f>
        <v>0.07698078585552783</v>
      </c>
      <c r="CX16" s="75">
        <v>1755.774</v>
      </c>
      <c r="CY16" s="75">
        <f>CX16-BI16</f>
        <v>-2.443999999999733</v>
      </c>
      <c r="CZ16" s="200">
        <f>CY16/BI16</f>
        <v>-0.001390043782966465</v>
      </c>
    </row>
    <row r="17" ht="17" customHeight="1">
      <c r="A17" t="s" s="71">
        <v>74</v>
      </c>
      <c r="B17" s="194">
        <v>1512.06</v>
      </c>
      <c r="C17" s="74">
        <v>267.44</v>
      </c>
      <c r="D17" s="44">
        <v>227.714</v>
      </c>
      <c r="E17" s="73">
        <v>206</v>
      </c>
      <c r="F17" s="75">
        <v>701.154</v>
      </c>
      <c r="G17" s="74">
        <v>127.494</v>
      </c>
      <c r="H17" s="44">
        <v>48.788</v>
      </c>
      <c r="I17" s="73">
        <v>36.08</v>
      </c>
      <c r="J17" s="75">
        <v>212.362</v>
      </c>
      <c r="K17" s="75">
        <v>913.516</v>
      </c>
      <c r="L17" s="74">
        <v>33.661</v>
      </c>
      <c r="M17" s="44">
        <v>13.857</v>
      </c>
      <c r="N17" s="73">
        <v>33.031</v>
      </c>
      <c r="O17" s="75">
        <v>80.54900000000001</v>
      </c>
      <c r="P17" s="75">
        <v>994.0649999999999</v>
      </c>
      <c r="Q17" s="74">
        <v>110.793</v>
      </c>
      <c r="R17" s="44">
        <v>178.223</v>
      </c>
      <c r="S17" s="73">
        <v>242.029</v>
      </c>
      <c r="T17" s="75">
        <v>531.0450000000001</v>
      </c>
      <c r="U17" s="75">
        <v>1525.11</v>
      </c>
      <c r="V17" s="74">
        <v>236.131</v>
      </c>
      <c r="W17" s="44">
        <v>196.893</v>
      </c>
      <c r="X17" s="73">
        <v>184.406</v>
      </c>
      <c r="Y17" s="75">
        <v>617.4300000000001</v>
      </c>
      <c r="Z17" s="74">
        <v>129.413</v>
      </c>
      <c r="AA17" s="44">
        <v>36.305</v>
      </c>
      <c r="AB17" s="73">
        <v>35.488</v>
      </c>
      <c r="AC17" s="75">
        <v>201.206</v>
      </c>
      <c r="AD17" s="75">
        <v>818.6360000000001</v>
      </c>
      <c r="AE17" s="74">
        <v>33.228</v>
      </c>
      <c r="AF17" s="44">
        <v>13.844</v>
      </c>
      <c r="AG17" s="73">
        <v>29.242</v>
      </c>
      <c r="AH17" s="75">
        <v>76.31399999999999</v>
      </c>
      <c r="AI17" s="75">
        <v>894.95</v>
      </c>
      <c r="AJ17" s="74">
        <v>102.591</v>
      </c>
      <c r="AK17" s="44">
        <v>174.362</v>
      </c>
      <c r="AL17" s="73">
        <v>248.362</v>
      </c>
      <c r="AM17" s="75">
        <v>525.3149999999999</v>
      </c>
      <c r="AN17" s="75">
        <v>1420.265</v>
      </c>
      <c r="AO17" s="74">
        <v>261.402</v>
      </c>
      <c r="AP17" s="44">
        <v>217.35</v>
      </c>
      <c r="AQ17" s="73">
        <v>188.728</v>
      </c>
      <c r="AR17" s="75">
        <v>667.48</v>
      </c>
      <c r="AS17" s="74">
        <v>132.087</v>
      </c>
      <c r="AT17" s="44">
        <v>56.605</v>
      </c>
      <c r="AU17" s="73">
        <v>34.106</v>
      </c>
      <c r="AV17" s="75">
        <v>222.798</v>
      </c>
      <c r="AW17" s="75">
        <v>890.278</v>
      </c>
      <c r="AX17" s="74">
        <v>20.638</v>
      </c>
      <c r="AY17" s="44">
        <v>15.948</v>
      </c>
      <c r="AZ17" s="73">
        <v>28.345</v>
      </c>
      <c r="BA17" s="75">
        <v>64.931</v>
      </c>
      <c r="BB17" s="75">
        <v>955.2090000000001</v>
      </c>
      <c r="BC17" s="74">
        <v>103.726</v>
      </c>
      <c r="BD17" s="44">
        <v>171.681</v>
      </c>
      <c r="BE17" s="73">
        <v>230.561</v>
      </c>
      <c r="BF17" s="75">
        <v>505.9680000000001</v>
      </c>
      <c r="BG17" s="75">
        <f>BF17-AM17</f>
        <v>-19.34699999999987</v>
      </c>
      <c r="BH17" s="195">
        <f>BG17/AM17</f>
        <v>-0.03682933097284461</v>
      </c>
      <c r="BI17" s="75">
        <v>1461.177</v>
      </c>
      <c r="BJ17" s="196">
        <f>BI17-AN17</f>
        <v>40.91200000000026</v>
      </c>
      <c r="BK17" s="195">
        <f>BJ17/AN17</f>
        <v>0.02880589185820975</v>
      </c>
      <c r="BL17" s="74">
        <v>248.605</v>
      </c>
      <c r="BM17" s="44">
        <v>206.787</v>
      </c>
      <c r="BN17" s="73">
        <v>183.763</v>
      </c>
      <c r="BO17" s="75">
        <v>639.155</v>
      </c>
      <c r="BP17" s="74">
        <v>109.172</v>
      </c>
      <c r="BQ17" s="44">
        <v>41.64</v>
      </c>
      <c r="BR17" s="73">
        <v>23.556</v>
      </c>
      <c r="BS17" s="75">
        <v>174.368</v>
      </c>
      <c r="BT17" s="75">
        <f>BS17-AV17</f>
        <v>-48.42999999999995</v>
      </c>
      <c r="BU17" s="197">
        <f>BT17/AV17</f>
        <v>-0.2173717896929055</v>
      </c>
      <c r="BV17" s="75">
        <v>813.523</v>
      </c>
      <c r="BW17" s="75">
        <f>BV17-AW17</f>
        <v>-76.755</v>
      </c>
      <c r="BX17" s="195">
        <f>BW17/AW17</f>
        <v>-0.08621464306654775</v>
      </c>
      <c r="BY17" s="75">
        <v>16.743</v>
      </c>
      <c r="BZ17" s="75">
        <v>11.792</v>
      </c>
      <c r="CA17" s="75">
        <f>BZ17-AY17</f>
        <v>-4.156000000000001</v>
      </c>
      <c r="CB17" s="195">
        <f>CA17/AY17</f>
        <v>-0.2605969400551794</v>
      </c>
      <c r="CC17" s="75">
        <v>26.678</v>
      </c>
      <c r="CD17" s="75">
        <f>CC17-AZ17</f>
        <v>-1.666999999999998</v>
      </c>
      <c r="CE17" s="195">
        <f>CD17/AZ17</f>
        <v>-0.05881107779149755</v>
      </c>
      <c r="CF17" s="75">
        <v>55.21299999999999</v>
      </c>
      <c r="CG17" s="75">
        <f>CF17-BA17</f>
        <v>-9.718000000000004</v>
      </c>
      <c r="CH17" s="195">
        <f>CG17/BA17</f>
        <v>-0.1496665691272274</v>
      </c>
      <c r="CI17" s="75">
        <v>868.736</v>
      </c>
      <c r="CJ17" s="75">
        <f>CI17-BB17</f>
        <v>-86.47300000000007</v>
      </c>
      <c r="CK17" s="195">
        <f>CJ17/BB17</f>
        <v>-0.09052783212888495</v>
      </c>
      <c r="CL17" s="75">
        <v>105.008</v>
      </c>
      <c r="CM17" s="75">
        <f>CL17-BC17</f>
        <v>1.281999999999996</v>
      </c>
      <c r="CN17" s="195">
        <f>CM17/BC17</f>
        <v>0.01235948556774576</v>
      </c>
      <c r="CO17" s="75">
        <v>194.398</v>
      </c>
      <c r="CP17" s="75">
        <f>CO17-BD17</f>
        <v>22.71699999999998</v>
      </c>
      <c r="CQ17" s="195">
        <f>CP17/BD17</f>
        <v>0.1323209906745649</v>
      </c>
      <c r="CR17" s="75">
        <v>205.644</v>
      </c>
      <c r="CS17" s="75">
        <f>CR17-BE17</f>
        <v>-24.917</v>
      </c>
      <c r="CT17" s="195">
        <f>CS17/BE17</f>
        <v>-0.1080711828973677</v>
      </c>
      <c r="CU17" s="75">
        <v>505.05</v>
      </c>
      <c r="CV17" s="75">
        <f>CU17-BF17</f>
        <v>-0.9180000000000632</v>
      </c>
      <c r="CW17" s="195">
        <f>CV17/BF17</f>
        <v>-0.001814343990133888</v>
      </c>
      <c r="CX17" s="75">
        <v>1373.786</v>
      </c>
      <c r="CY17" s="75">
        <f>CX17-BI17</f>
        <v>-87.39100000000008</v>
      </c>
      <c r="CZ17" s="200">
        <f>CY17/BI17</f>
        <v>-0.05980863372473018</v>
      </c>
    </row>
    <row r="18" ht="17" customHeight="1">
      <c r="A18" t="s" s="71">
        <v>128</v>
      </c>
      <c r="B18" s="194">
        <v>185.081</v>
      </c>
      <c r="C18" s="74">
        <v>39.306</v>
      </c>
      <c r="D18" s="44">
        <v>24.906</v>
      </c>
      <c r="E18" s="73">
        <v>12.326</v>
      </c>
      <c r="F18" s="75">
        <v>76.53799999999998</v>
      </c>
      <c r="G18" s="74">
        <v>3.225</v>
      </c>
      <c r="H18" s="44">
        <v>6.253</v>
      </c>
      <c r="I18" s="73">
        <v>0</v>
      </c>
      <c r="J18" s="75">
        <v>9.478</v>
      </c>
      <c r="K18" s="75">
        <v>86.01599999999998</v>
      </c>
      <c r="L18" s="74">
        <v>0</v>
      </c>
      <c r="M18" s="44">
        <v>3.125</v>
      </c>
      <c r="N18" s="73">
        <v>0.536</v>
      </c>
      <c r="O18" s="75">
        <v>3.661</v>
      </c>
      <c r="P18" s="75">
        <v>89.67699999999998</v>
      </c>
      <c r="Q18" s="74">
        <v>7.662</v>
      </c>
      <c r="R18" s="44">
        <v>20.056</v>
      </c>
      <c r="S18" s="73">
        <v>50.15</v>
      </c>
      <c r="T18" s="75">
        <v>77.86800000000001</v>
      </c>
      <c r="U18" s="75">
        <v>167.545</v>
      </c>
      <c r="V18" s="74">
        <v>68.71899999999999</v>
      </c>
      <c r="W18" s="44">
        <v>67.913</v>
      </c>
      <c r="X18" s="73">
        <v>25.891</v>
      </c>
      <c r="Y18" s="75">
        <v>162.523</v>
      </c>
      <c r="Z18" s="74">
        <v>2.065</v>
      </c>
      <c r="AA18" s="44">
        <v>3.212</v>
      </c>
      <c r="AB18" s="73">
        <v>0</v>
      </c>
      <c r="AC18" s="75">
        <v>5.277</v>
      </c>
      <c r="AD18" s="75">
        <v>167.8</v>
      </c>
      <c r="AE18" s="74">
        <v>6.864</v>
      </c>
      <c r="AF18" s="44">
        <v>2.672</v>
      </c>
      <c r="AG18" s="73">
        <v>0.484</v>
      </c>
      <c r="AH18" s="75">
        <v>10.02</v>
      </c>
      <c r="AI18" s="75">
        <v>177.82</v>
      </c>
      <c r="AJ18" s="74">
        <v>13.427</v>
      </c>
      <c r="AK18" s="44">
        <v>25.061</v>
      </c>
      <c r="AL18" s="73">
        <v>51.383</v>
      </c>
      <c r="AM18" s="75">
        <v>89.87100000000001</v>
      </c>
      <c r="AN18" s="75">
        <v>267.691</v>
      </c>
      <c r="AO18" s="74">
        <v>52.236</v>
      </c>
      <c r="AP18" s="44">
        <v>34.176</v>
      </c>
      <c r="AQ18" s="73">
        <v>22.664</v>
      </c>
      <c r="AR18" s="75">
        <v>109.076</v>
      </c>
      <c r="AS18" s="74">
        <v>2.046</v>
      </c>
      <c r="AT18" s="44">
        <v>1.658</v>
      </c>
      <c r="AU18" s="73">
        <v>12.283</v>
      </c>
      <c r="AV18" s="75">
        <v>15.987</v>
      </c>
      <c r="AW18" s="75">
        <v>125.063</v>
      </c>
      <c r="AX18" s="74">
        <v>1.948</v>
      </c>
      <c r="AY18" s="44">
        <v>2.274</v>
      </c>
      <c r="AZ18" s="73">
        <v>0</v>
      </c>
      <c r="BA18" s="75">
        <v>4.222</v>
      </c>
      <c r="BB18" s="75">
        <v>129.285</v>
      </c>
      <c r="BC18" s="74">
        <v>8.170999999999999</v>
      </c>
      <c r="BD18" s="44">
        <v>8.045999999999999</v>
      </c>
      <c r="BE18" s="73">
        <v>44.036</v>
      </c>
      <c r="BF18" s="75">
        <v>60.253</v>
      </c>
      <c r="BG18" s="75">
        <f>BF18-AM18</f>
        <v>-29.61800000000001</v>
      </c>
      <c r="BH18" s="195">
        <f>BG18/AM18</f>
        <v>-0.3295612600282628</v>
      </c>
      <c r="BI18" s="75">
        <v>189.538</v>
      </c>
      <c r="BJ18" s="196">
        <f>BI18-AN18</f>
        <v>-78.15300000000002</v>
      </c>
      <c r="BK18" s="195">
        <f>BJ18/AN18</f>
        <v>-0.2919522882726726</v>
      </c>
      <c r="BL18" s="74">
        <v>60.344</v>
      </c>
      <c r="BM18" s="44">
        <v>35.668</v>
      </c>
      <c r="BN18" s="73">
        <v>17.986</v>
      </c>
      <c r="BO18" s="75">
        <v>113.998</v>
      </c>
      <c r="BP18" s="74">
        <v>1.674</v>
      </c>
      <c r="BQ18" s="44">
        <v>0.439</v>
      </c>
      <c r="BR18" s="73">
        <v>1.417</v>
      </c>
      <c r="BS18" s="75">
        <v>3.53</v>
      </c>
      <c r="BT18" s="75">
        <f>BS18-AV18</f>
        <v>-12.457</v>
      </c>
      <c r="BU18" s="197">
        <f>BT18/AV18</f>
        <v>-0.7791955964220929</v>
      </c>
      <c r="BV18" s="75">
        <v>117.528</v>
      </c>
      <c r="BW18" s="75">
        <f>BV18-AW18</f>
        <v>-7.534999999999997</v>
      </c>
      <c r="BX18" s="195">
        <f>BW18/AW18</f>
        <v>-0.06024963418437105</v>
      </c>
      <c r="BY18" s="75">
        <v>12.879</v>
      </c>
      <c r="BZ18" s="75">
        <v>1.48</v>
      </c>
      <c r="CA18" s="75">
        <f>BZ18-AY18</f>
        <v>-0.794</v>
      </c>
      <c r="CB18" s="195">
        <f>CA18/AY18</f>
        <v>-0.3491644678979772</v>
      </c>
      <c r="CC18" s="75">
        <v>0.141</v>
      </c>
      <c r="CD18" s="75">
        <f>CC18-AZ18</f>
        <v>0.141</v>
      </c>
      <c r="CE18" s="195">
        <f>CD18/AZ18</f>
      </c>
      <c r="CF18" s="75">
        <v>14.5</v>
      </c>
      <c r="CG18" s="75">
        <f>CF18-BA18</f>
        <v>10.278</v>
      </c>
      <c r="CH18" s="195">
        <f>CG18/BA18</f>
        <v>2.434391283751777</v>
      </c>
      <c r="CI18" s="75">
        <v>132.028</v>
      </c>
      <c r="CJ18" s="75">
        <f>CI18-BB18</f>
        <v>2.743000000000023</v>
      </c>
      <c r="CK18" s="195">
        <f>CJ18/BB18</f>
        <v>0.02121669180492728</v>
      </c>
      <c r="CL18" s="75">
        <v>7.376</v>
      </c>
      <c r="CM18" s="75">
        <f>CL18-BC18</f>
        <v>-0.794999999999999</v>
      </c>
      <c r="CN18" s="195">
        <f>CM18/BC18</f>
        <v>-0.09729531269122496</v>
      </c>
      <c r="CO18" s="75">
        <v>10.602</v>
      </c>
      <c r="CP18" s="75">
        <f>CO18-BD18</f>
        <v>2.556000000000001</v>
      </c>
      <c r="CQ18" s="195">
        <f>CP18/BD18</f>
        <v>0.3176733780760628</v>
      </c>
      <c r="CR18" s="75">
        <v>78.462</v>
      </c>
      <c r="CS18" s="75">
        <f>CR18-BE18</f>
        <v>34.426</v>
      </c>
      <c r="CT18" s="195">
        <f>CS18/BE18</f>
        <v>0.7817694613498047</v>
      </c>
      <c r="CU18" s="75">
        <v>96.44</v>
      </c>
      <c r="CV18" s="75">
        <f>CU18-BF18</f>
        <v>36.187</v>
      </c>
      <c r="CW18" s="195">
        <f>CV18/BF18</f>
        <v>0.6005842032761853</v>
      </c>
      <c r="CX18" s="75">
        <v>228.468</v>
      </c>
      <c r="CY18" s="75">
        <f>CX18-BI18</f>
        <v>38.93000000000001</v>
      </c>
      <c r="CZ18" s="200">
        <f>CY18/BI18</f>
        <v>0.2053941689793076</v>
      </c>
    </row>
    <row r="19" ht="17" customHeight="1">
      <c r="A19" t="s" s="71">
        <v>75</v>
      </c>
      <c r="B19" s="194">
        <v>639.331</v>
      </c>
      <c r="C19" s="74">
        <v>118.639</v>
      </c>
      <c r="D19" s="44">
        <v>99.913</v>
      </c>
      <c r="E19" s="73">
        <v>84.453</v>
      </c>
      <c r="F19" s="75">
        <v>303.005</v>
      </c>
      <c r="G19" s="74">
        <v>53.401</v>
      </c>
      <c r="H19" s="44">
        <v>20.017</v>
      </c>
      <c r="I19" s="73">
        <v>6.589</v>
      </c>
      <c r="J19" s="75">
        <v>80.00700000000001</v>
      </c>
      <c r="K19" s="75">
        <v>383.012</v>
      </c>
      <c r="L19" s="74">
        <v>6</v>
      </c>
      <c r="M19" s="44">
        <v>7.124</v>
      </c>
      <c r="N19" s="73">
        <v>10.812</v>
      </c>
      <c r="O19" s="75">
        <v>23.936</v>
      </c>
      <c r="P19" s="75">
        <v>406.948</v>
      </c>
      <c r="Q19" s="74">
        <v>46.833</v>
      </c>
      <c r="R19" s="44">
        <v>82.86799999999999</v>
      </c>
      <c r="S19" s="73">
        <v>122.22</v>
      </c>
      <c r="T19" s="75">
        <v>251.921</v>
      </c>
      <c r="U19" s="75">
        <v>658.8689999999999</v>
      </c>
      <c r="V19" s="74">
        <v>127.921</v>
      </c>
      <c r="W19" s="44">
        <v>116.198</v>
      </c>
      <c r="X19" s="73">
        <v>91.977</v>
      </c>
      <c r="Y19" s="75">
        <v>336.096</v>
      </c>
      <c r="Z19" s="74">
        <v>56.643</v>
      </c>
      <c r="AA19" s="44">
        <v>13.91</v>
      </c>
      <c r="AB19" s="73">
        <v>9.042</v>
      </c>
      <c r="AC19" s="75">
        <v>79.595</v>
      </c>
      <c r="AD19" s="75">
        <v>415.691</v>
      </c>
      <c r="AE19" s="74">
        <v>8.835000000000001</v>
      </c>
      <c r="AF19" s="44">
        <v>8.943</v>
      </c>
      <c r="AG19" s="73">
        <v>11.524</v>
      </c>
      <c r="AH19" s="75">
        <v>29.302</v>
      </c>
      <c r="AI19" s="75">
        <v>444.9930000000001</v>
      </c>
      <c r="AJ19" s="74">
        <v>43.295</v>
      </c>
      <c r="AK19" s="44">
        <v>77.099</v>
      </c>
      <c r="AL19" s="73">
        <v>119.773</v>
      </c>
      <c r="AM19" s="75">
        <v>240.167</v>
      </c>
      <c r="AN19" s="75">
        <v>685.1600000000001</v>
      </c>
      <c r="AO19" s="74">
        <v>129.899</v>
      </c>
      <c r="AP19" s="44">
        <v>104.103</v>
      </c>
      <c r="AQ19" s="73">
        <v>89.68000000000001</v>
      </c>
      <c r="AR19" s="75">
        <v>323.682</v>
      </c>
      <c r="AS19" s="74">
        <v>54.32</v>
      </c>
      <c r="AT19" s="44">
        <v>24.08</v>
      </c>
      <c r="AU19" s="73">
        <v>10.032</v>
      </c>
      <c r="AV19" s="75">
        <v>88.432</v>
      </c>
      <c r="AW19" s="75">
        <v>412.114</v>
      </c>
      <c r="AX19" s="74">
        <v>7.897</v>
      </c>
      <c r="AY19" s="44">
        <v>7.777</v>
      </c>
      <c r="AZ19" s="73">
        <v>9.196</v>
      </c>
      <c r="BA19" s="75">
        <v>24.87</v>
      </c>
      <c r="BB19" s="75">
        <v>436.984</v>
      </c>
      <c r="BC19" s="74">
        <v>42.882</v>
      </c>
      <c r="BD19" s="44">
        <v>71.931</v>
      </c>
      <c r="BE19" s="73">
        <v>112.686</v>
      </c>
      <c r="BF19" s="75">
        <v>227.499</v>
      </c>
      <c r="BG19" s="75">
        <f>BF19-AM19</f>
        <v>-12.66800000000003</v>
      </c>
      <c r="BH19" s="195">
        <f>BG19/AM19</f>
        <v>-0.05274663046963168</v>
      </c>
      <c r="BI19" s="75">
        <v>664.4830000000001</v>
      </c>
      <c r="BJ19" s="196">
        <f>BI19-AN19</f>
        <v>-20.67700000000002</v>
      </c>
      <c r="BK19" s="195">
        <f>BJ19/AN19</f>
        <v>-0.03017835250160549</v>
      </c>
      <c r="BL19" s="74">
        <v>122.396</v>
      </c>
      <c r="BM19" s="44">
        <v>101.298</v>
      </c>
      <c r="BN19" s="73">
        <v>80.851</v>
      </c>
      <c r="BO19" s="75">
        <v>304.545</v>
      </c>
      <c r="BP19" s="74">
        <v>44.407</v>
      </c>
      <c r="BQ19" s="44">
        <v>13.73</v>
      </c>
      <c r="BR19" s="73">
        <v>11.332</v>
      </c>
      <c r="BS19" s="75">
        <v>69.46899999999999</v>
      </c>
      <c r="BT19" s="75">
        <f>BS19-AV19</f>
        <v>-18.96300000000001</v>
      </c>
      <c r="BU19" s="197">
        <f>BT19/AV19</f>
        <v>-0.2144359507870455</v>
      </c>
      <c r="BV19" s="75">
        <v>374.014</v>
      </c>
      <c r="BW19" s="75">
        <f>BV19-AW19</f>
        <v>-38.10000000000002</v>
      </c>
      <c r="BX19" s="195">
        <f>BW19/AW19</f>
        <v>-0.09245014728934231</v>
      </c>
      <c r="BY19" s="75">
        <v>9.034000000000001</v>
      </c>
      <c r="BZ19" s="75">
        <v>8.494999999999999</v>
      </c>
      <c r="CA19" s="75">
        <f>BZ19-AY19</f>
        <v>0.7179999999999991</v>
      </c>
      <c r="CB19" s="195">
        <f>CA19/AY19</f>
        <v>0.09232351806609221</v>
      </c>
      <c r="CC19" s="75">
        <v>11.493</v>
      </c>
      <c r="CD19" s="75">
        <f>CC19-AZ19</f>
        <v>2.297000000000001</v>
      </c>
      <c r="CE19" s="195">
        <f>CD19/AZ19</f>
        <v>0.2497825141365812</v>
      </c>
      <c r="CF19" s="75">
        <v>29.022</v>
      </c>
      <c r="CG19" s="75">
        <f>CF19-BA19</f>
        <v>4.152000000000001</v>
      </c>
      <c r="CH19" s="195">
        <f>CG19/BA19</f>
        <v>0.1669481302774428</v>
      </c>
      <c r="CI19" s="75">
        <v>403.036</v>
      </c>
      <c r="CJ19" s="75">
        <f>CI19-BB19</f>
        <v>-33.94800000000004</v>
      </c>
      <c r="CK19" s="195">
        <f>CJ19/BB19</f>
        <v>-0.07768705490361211</v>
      </c>
      <c r="CL19" s="75">
        <v>47.675</v>
      </c>
      <c r="CM19" s="75">
        <f>CL19-BC19</f>
        <v>4.792999999999999</v>
      </c>
      <c r="CN19" s="195">
        <f>CM19/BC19</f>
        <v>0.1117718390000466</v>
      </c>
      <c r="CO19" s="75">
        <v>79.27</v>
      </c>
      <c r="CP19" s="75">
        <f>CO19-BD19</f>
        <v>7.338999999999999</v>
      </c>
      <c r="CQ19" s="195">
        <f>CP19/BD19</f>
        <v>0.1020283327077338</v>
      </c>
      <c r="CR19" s="75">
        <v>115.245</v>
      </c>
      <c r="CS19" s="75">
        <f>CR19-BE19</f>
        <v>2.558999999999997</v>
      </c>
      <c r="CT19" s="195">
        <f>CS19/BE19</f>
        <v>0.02270912092007878</v>
      </c>
      <c r="CU19" s="75">
        <v>242.19</v>
      </c>
      <c r="CV19" s="75">
        <f>CU19-BF19</f>
        <v>14.691</v>
      </c>
      <c r="CW19" s="195">
        <f>CV19/BF19</f>
        <v>0.06457610802684849</v>
      </c>
      <c r="CX19" s="75">
        <v>645.226</v>
      </c>
      <c r="CY19" s="75">
        <f>CX19-BI19</f>
        <v>-19.25700000000006</v>
      </c>
      <c r="CZ19" s="200">
        <f>CY19/BI19</f>
        <v>-0.02898042538334323</v>
      </c>
    </row>
    <row r="20" ht="17" customHeight="1">
      <c r="A20" t="s" s="71">
        <v>76</v>
      </c>
      <c r="B20" s="194">
        <v>34.553</v>
      </c>
      <c r="C20" s="74">
        <v>5.635</v>
      </c>
      <c r="D20" s="44">
        <v>4.539</v>
      </c>
      <c r="E20" s="73">
        <v>4.296</v>
      </c>
      <c r="F20" s="75">
        <v>14.47</v>
      </c>
      <c r="G20" s="74">
        <v>3.571</v>
      </c>
      <c r="H20" s="44">
        <v>3.502</v>
      </c>
      <c r="I20" s="73">
        <v>1.797</v>
      </c>
      <c r="J20" s="75">
        <v>8.870000000000001</v>
      </c>
      <c r="K20" s="75">
        <v>23.34</v>
      </c>
      <c r="L20" s="74">
        <v>0</v>
      </c>
      <c r="M20" s="44">
        <v>0</v>
      </c>
      <c r="N20" s="73"/>
      <c r="O20" s="75">
        <v>0</v>
      </c>
      <c r="P20" s="75">
        <v>23.34</v>
      </c>
      <c r="Q20" s="74">
        <v>2.902</v>
      </c>
      <c r="R20" s="44">
        <v>4.162</v>
      </c>
      <c r="S20" s="73">
        <v>5.595</v>
      </c>
      <c r="T20" s="75">
        <v>12.659</v>
      </c>
      <c r="U20" s="75">
        <v>35.999</v>
      </c>
      <c r="V20" s="74">
        <v>6.08</v>
      </c>
      <c r="W20" s="44">
        <v>5.7</v>
      </c>
      <c r="X20" s="73">
        <v>4.84</v>
      </c>
      <c r="Y20" s="75">
        <v>16.62</v>
      </c>
      <c r="Z20" s="74">
        <v>3.914</v>
      </c>
      <c r="AA20" s="44">
        <v>3.61</v>
      </c>
      <c r="AB20" s="73">
        <v>1.666</v>
      </c>
      <c r="AC20" s="75">
        <v>9.19</v>
      </c>
      <c r="AD20" s="75">
        <v>25.81</v>
      </c>
      <c r="AE20" s="74">
        <v>0</v>
      </c>
      <c r="AF20" s="44">
        <v>0</v>
      </c>
      <c r="AG20" s="73">
        <v>0</v>
      </c>
      <c r="AH20" s="75">
        <v>0</v>
      </c>
      <c r="AI20" s="75">
        <v>25.81</v>
      </c>
      <c r="AJ20" s="74">
        <v>2.45</v>
      </c>
      <c r="AK20" s="44">
        <v>3.962</v>
      </c>
      <c r="AL20" s="73">
        <v>5.469</v>
      </c>
      <c r="AM20" s="75">
        <v>11.881</v>
      </c>
      <c r="AN20" s="75">
        <v>37.691</v>
      </c>
      <c r="AO20" s="74">
        <v>5.811</v>
      </c>
      <c r="AP20" s="44">
        <v>4.596</v>
      </c>
      <c r="AQ20" s="73">
        <v>4.33</v>
      </c>
      <c r="AR20" s="75">
        <v>14.737</v>
      </c>
      <c r="AS20" s="74">
        <v>3.52</v>
      </c>
      <c r="AT20" s="44">
        <v>3.346</v>
      </c>
      <c r="AU20" s="73">
        <v>0.383</v>
      </c>
      <c r="AV20" s="75">
        <v>7.249</v>
      </c>
      <c r="AW20" s="75">
        <v>21.986</v>
      </c>
      <c r="AX20" s="74">
        <v>0</v>
      </c>
      <c r="AY20" s="44">
        <v>0</v>
      </c>
      <c r="AZ20" s="73">
        <v>0</v>
      </c>
      <c r="BA20" s="75">
        <v>0</v>
      </c>
      <c r="BB20" s="75">
        <v>21.986</v>
      </c>
      <c r="BC20" s="74">
        <v>3.15</v>
      </c>
      <c r="BD20" s="44">
        <v>4.49</v>
      </c>
      <c r="BE20" s="73">
        <v>5.6</v>
      </c>
      <c r="BF20" s="75">
        <v>13.24</v>
      </c>
      <c r="BG20" s="75">
        <f>BF20-AM20</f>
        <v>1.359</v>
      </c>
      <c r="BH20" s="195">
        <f>BG20/AM20</f>
        <v>0.1143843110849255</v>
      </c>
      <c r="BI20" s="75">
        <v>35.226</v>
      </c>
      <c r="BJ20" s="196">
        <f>BI20-AN20</f>
        <v>-2.465000000000003</v>
      </c>
      <c r="BK20" s="195">
        <f>BJ20/AN20</f>
        <v>-0.06540022817118153</v>
      </c>
      <c r="BL20" s="74">
        <v>6.448</v>
      </c>
      <c r="BM20" s="44">
        <v>5.295</v>
      </c>
      <c r="BN20" s="73">
        <v>4.695</v>
      </c>
      <c r="BO20" s="75">
        <v>16.438</v>
      </c>
      <c r="BP20" s="74">
        <v>3.575</v>
      </c>
      <c r="BQ20" s="44">
        <v>3.305</v>
      </c>
      <c r="BR20" s="73">
        <v>0.874</v>
      </c>
      <c r="BS20" s="75">
        <v>7.754</v>
      </c>
      <c r="BT20" s="75">
        <f>BS20-AV20</f>
        <v>0.5050000000000008</v>
      </c>
      <c r="BU20" s="197">
        <f>BT20/AV20</f>
        <v>0.06966478134915172</v>
      </c>
      <c r="BV20" s="75">
        <v>24.192</v>
      </c>
      <c r="BW20" s="75">
        <f>BV20-AW20</f>
        <v>2.206000000000003</v>
      </c>
      <c r="BX20" s="195">
        <f>BW20/AW20</f>
        <v>0.1003365778222507</v>
      </c>
      <c r="BY20" s="75">
        <v>0</v>
      </c>
      <c r="BZ20" s="75">
        <v>0</v>
      </c>
      <c r="CA20" s="75">
        <f>BZ20-AY20</f>
        <v>0</v>
      </c>
      <c r="CB20" s="195">
        <f>CA20/AY20</f>
      </c>
      <c r="CC20" s="75">
        <v>0</v>
      </c>
      <c r="CD20" s="75">
        <f>CC20-AZ20</f>
        <v>0</v>
      </c>
      <c r="CE20" s="195">
        <f>CD20/AZ20</f>
      </c>
      <c r="CF20" s="75">
        <v>0</v>
      </c>
      <c r="CG20" s="75">
        <f>CF20-BA20</f>
        <v>0</v>
      </c>
      <c r="CH20" s="195">
        <f>CG20/BA20</f>
      </c>
      <c r="CI20" s="75">
        <v>24.192</v>
      </c>
      <c r="CJ20" s="75">
        <f>CI20-BB20</f>
        <v>2.206000000000003</v>
      </c>
      <c r="CK20" s="195">
        <f>CJ20/BB20</f>
        <v>0.1003365778222507</v>
      </c>
      <c r="CL20" s="75">
        <v>3.428</v>
      </c>
      <c r="CM20" s="75">
        <f>CL20-BC20</f>
        <v>0.278</v>
      </c>
      <c r="CN20" s="195">
        <f>CM20/BC20</f>
        <v>0.08825396825396827</v>
      </c>
      <c r="CO20" s="75">
        <v>4.375</v>
      </c>
      <c r="CP20" s="75">
        <f>CO20-BD20</f>
        <v>-0.1150000000000002</v>
      </c>
      <c r="CQ20" s="195">
        <f>CP20/BD20</f>
        <v>-0.02561247216035639</v>
      </c>
      <c r="CR20" s="75">
        <v>5.822</v>
      </c>
      <c r="CS20" s="75">
        <f>CR20-BE20</f>
        <v>0.2220000000000004</v>
      </c>
      <c r="CT20" s="195">
        <f>CS20/BE20</f>
        <v>0.03964285714285722</v>
      </c>
      <c r="CU20" s="75">
        <v>13.625</v>
      </c>
      <c r="CV20" s="75">
        <f>CU20-BF20</f>
        <v>0.3849999999999998</v>
      </c>
      <c r="CW20" s="195">
        <f>CV20/BF20</f>
        <v>0.02907854984894258</v>
      </c>
      <c r="CX20" s="75">
        <v>37.81700000000001</v>
      </c>
      <c r="CY20" s="75">
        <f>CX20-BI20</f>
        <v>2.591000000000008</v>
      </c>
      <c r="CZ20" s="200">
        <f>CY20/BI20</f>
        <v>0.07355362516323194</v>
      </c>
    </row>
    <row r="21" ht="17" customHeight="1">
      <c r="A21" t="s" s="71">
        <v>77</v>
      </c>
      <c r="B21" s="194">
        <v>371.95</v>
      </c>
      <c r="C21" s="74">
        <v>52.129</v>
      </c>
      <c r="D21" s="44">
        <v>44.665</v>
      </c>
      <c r="E21" s="73">
        <v>41.888</v>
      </c>
      <c r="F21" s="75">
        <v>138.682</v>
      </c>
      <c r="G21" s="74">
        <v>32.478</v>
      </c>
      <c r="H21" s="44">
        <v>29.837</v>
      </c>
      <c r="I21" s="73">
        <v>9.108000000000001</v>
      </c>
      <c r="J21" s="75">
        <v>71.423</v>
      </c>
      <c r="K21" s="75">
        <v>210.105</v>
      </c>
      <c r="L21" s="74">
        <v>7.236</v>
      </c>
      <c r="M21" s="44">
        <v>6.116</v>
      </c>
      <c r="N21" s="73">
        <v>14.076</v>
      </c>
      <c r="O21" s="75">
        <v>27.428</v>
      </c>
      <c r="P21" s="75">
        <v>237.533</v>
      </c>
      <c r="Q21" s="74">
        <v>29.451</v>
      </c>
      <c r="R21" s="44">
        <v>36.5</v>
      </c>
      <c r="S21" s="73">
        <v>50.463</v>
      </c>
      <c r="T21" s="75">
        <v>116.414</v>
      </c>
      <c r="U21" s="75">
        <v>353.947</v>
      </c>
      <c r="V21" s="74">
        <v>52.795</v>
      </c>
      <c r="W21" s="44">
        <v>51.838</v>
      </c>
      <c r="X21" s="73">
        <v>44.789</v>
      </c>
      <c r="Y21" s="75">
        <v>149.422</v>
      </c>
      <c r="Z21" s="74">
        <v>32.001</v>
      </c>
      <c r="AA21" s="44">
        <v>18.922</v>
      </c>
      <c r="AB21" s="73">
        <v>7.266</v>
      </c>
      <c r="AC21" s="75">
        <v>58.189</v>
      </c>
      <c r="AD21" s="75">
        <v>207.611</v>
      </c>
      <c r="AE21" s="74">
        <v>6.263</v>
      </c>
      <c r="AF21" s="44">
        <v>7.226</v>
      </c>
      <c r="AG21" s="73">
        <v>9.413</v>
      </c>
      <c r="AH21" s="75">
        <v>22.902</v>
      </c>
      <c r="AI21" s="75">
        <v>230.513</v>
      </c>
      <c r="AJ21" s="74">
        <v>29.554</v>
      </c>
      <c r="AK21" s="44">
        <v>37.556</v>
      </c>
      <c r="AL21" s="73">
        <v>58.183</v>
      </c>
      <c r="AM21" s="75">
        <v>125.293</v>
      </c>
      <c r="AN21" s="75">
        <v>355.806</v>
      </c>
      <c r="AO21" s="74">
        <v>56.789</v>
      </c>
      <c r="AP21" s="44">
        <v>47.4</v>
      </c>
      <c r="AQ21" s="73">
        <v>45.079</v>
      </c>
      <c r="AR21" s="75">
        <v>149.268</v>
      </c>
      <c r="AS21" s="74">
        <v>30.657</v>
      </c>
      <c r="AT21" s="44">
        <v>27.518</v>
      </c>
      <c r="AU21" s="73">
        <v>8.994999999999999</v>
      </c>
      <c r="AV21" s="75">
        <v>67.17</v>
      </c>
      <c r="AW21" s="75">
        <v>216.438</v>
      </c>
      <c r="AX21" s="74">
        <v>9.492000000000001</v>
      </c>
      <c r="AY21" s="44">
        <v>5.717</v>
      </c>
      <c r="AZ21" s="73">
        <v>9.242000000000001</v>
      </c>
      <c r="BA21" s="75">
        <v>24.451</v>
      </c>
      <c r="BB21" s="75">
        <v>240.889</v>
      </c>
      <c r="BC21" s="74">
        <v>27.458</v>
      </c>
      <c r="BD21" s="44">
        <v>36.293</v>
      </c>
      <c r="BE21" s="73">
        <v>44.338</v>
      </c>
      <c r="BF21" s="75">
        <v>108.089</v>
      </c>
      <c r="BG21" s="75">
        <f>BF21-AM21</f>
        <v>-17.20400000000001</v>
      </c>
      <c r="BH21" s="195">
        <f>BG21/AM21</f>
        <v>-0.137310145020073</v>
      </c>
      <c r="BI21" s="75">
        <v>348.978</v>
      </c>
      <c r="BJ21" s="196">
        <f>BI21-AN21</f>
        <v>-6.828000000000088</v>
      </c>
      <c r="BK21" s="195">
        <f>BJ21/AN21</f>
        <v>-0.0191902328797156</v>
      </c>
      <c r="BL21" s="74">
        <v>55.797</v>
      </c>
      <c r="BM21" s="44">
        <v>44.81</v>
      </c>
      <c r="BN21" s="73">
        <v>39.033</v>
      </c>
      <c r="BO21" s="75">
        <v>139.64</v>
      </c>
      <c r="BP21" s="74">
        <v>31.485</v>
      </c>
      <c r="BQ21" s="44">
        <v>25.623</v>
      </c>
      <c r="BR21" s="73">
        <v>5.494</v>
      </c>
      <c r="BS21" s="75">
        <v>62.602</v>
      </c>
      <c r="BT21" s="75">
        <f>BS21-AV21</f>
        <v>-4.567999999999998</v>
      </c>
      <c r="BU21" s="197">
        <f>BT21/AV21</f>
        <v>-0.06800655054339731</v>
      </c>
      <c r="BV21" s="75">
        <v>202.242</v>
      </c>
      <c r="BW21" s="75">
        <f>BV21-AW21</f>
        <v>-14.196</v>
      </c>
      <c r="BX21" s="195">
        <f>BW21/AW21</f>
        <v>-0.06558922185568153</v>
      </c>
      <c r="BY21" s="75">
        <v>6.318</v>
      </c>
      <c r="BZ21" s="75">
        <v>5.823</v>
      </c>
      <c r="CA21" s="75">
        <f>BZ21-AY21</f>
        <v>0.1060000000000008</v>
      </c>
      <c r="CB21" s="195">
        <f>CA21/AY21</f>
        <v>0.01854119293335679</v>
      </c>
      <c r="CC21" s="75">
        <v>6.56</v>
      </c>
      <c r="CD21" s="75">
        <f>CC21-AZ21</f>
        <v>-2.682000000000001</v>
      </c>
      <c r="CE21" s="195">
        <f>CD21/AZ21</f>
        <v>-0.2901969270720625</v>
      </c>
      <c r="CF21" s="75">
        <v>18.701</v>
      </c>
      <c r="CG21" s="75">
        <f>CF21-BA21</f>
        <v>-5.75</v>
      </c>
      <c r="CH21" s="195">
        <f>CG21/BA21</f>
        <v>-0.2351642059629463</v>
      </c>
      <c r="CI21" s="75">
        <v>220.943</v>
      </c>
      <c r="CJ21" s="75">
        <f>CI21-BB21</f>
        <v>-19.946</v>
      </c>
      <c r="CK21" s="195">
        <f>CJ21/BB21</f>
        <v>-0.08280162232397494</v>
      </c>
      <c r="CL21" s="75">
        <v>31.818</v>
      </c>
      <c r="CM21" s="75">
        <f>CL21-BC21</f>
        <v>4.360000000000003</v>
      </c>
      <c r="CN21" s="195">
        <f>CM21/BC21</f>
        <v>0.1587879670769904</v>
      </c>
      <c r="CO21" s="75">
        <v>37.338</v>
      </c>
      <c r="CP21" s="75">
        <f>CO21-BD21</f>
        <v>1.045000000000002</v>
      </c>
      <c r="CQ21" s="195">
        <f>CP21/BD21</f>
        <v>0.02879343124018411</v>
      </c>
      <c r="CR21" s="75">
        <v>49.733</v>
      </c>
      <c r="CS21" s="75">
        <f>CR21-BE21</f>
        <v>5.394999999999996</v>
      </c>
      <c r="CT21" s="195">
        <f>CS21/BE21</f>
        <v>0.1216789210158328</v>
      </c>
      <c r="CU21" s="75">
        <v>118.889</v>
      </c>
      <c r="CV21" s="75">
        <f>CU21-BF21</f>
        <v>10.80000000000001</v>
      </c>
      <c r="CW21" s="195">
        <f>CV21/BF21</f>
        <v>0.09991766044648402</v>
      </c>
      <c r="CX21" s="75">
        <v>339.832</v>
      </c>
      <c r="CY21" s="75">
        <f>CX21-BI21</f>
        <v>-9.145999999999958</v>
      </c>
      <c r="CZ21" s="200">
        <f>CY21/BI21</f>
        <v>-0.02620795580237138</v>
      </c>
    </row>
    <row r="22" ht="17" customHeight="1">
      <c r="A22" t="s" s="71">
        <v>129</v>
      </c>
      <c r="B22" s="194">
        <v>1552.076</v>
      </c>
      <c r="C22" s="74">
        <v>292.722</v>
      </c>
      <c r="D22" s="44">
        <v>228.201</v>
      </c>
      <c r="E22" s="73">
        <v>199.875</v>
      </c>
      <c r="F22" s="75">
        <v>720.798</v>
      </c>
      <c r="G22" s="74">
        <v>146.829</v>
      </c>
      <c r="H22" s="44">
        <v>48.69</v>
      </c>
      <c r="I22" s="73">
        <v>19.76</v>
      </c>
      <c r="J22" s="75">
        <v>215.279</v>
      </c>
      <c r="K22" s="75">
        <v>936.077</v>
      </c>
      <c r="L22" s="74">
        <v>18.555</v>
      </c>
      <c r="M22" s="44">
        <v>15.19</v>
      </c>
      <c r="N22" s="73">
        <v>17.519</v>
      </c>
      <c r="O22" s="75">
        <v>51.264</v>
      </c>
      <c r="P22" s="75">
        <v>987.341</v>
      </c>
      <c r="Q22" s="74">
        <v>123.174</v>
      </c>
      <c r="R22" s="44">
        <v>197.438</v>
      </c>
      <c r="S22" s="73">
        <v>282.476</v>
      </c>
      <c r="T22" s="75">
        <v>603.088</v>
      </c>
      <c r="U22" s="75">
        <v>1590.429</v>
      </c>
      <c r="V22" s="74">
        <v>304.796</v>
      </c>
      <c r="W22" s="44">
        <v>262.559</v>
      </c>
      <c r="X22" s="73">
        <v>212.258</v>
      </c>
      <c r="Y22" s="75">
        <v>779.6130000000001</v>
      </c>
      <c r="Z22" s="74">
        <v>144.902</v>
      </c>
      <c r="AA22" s="44">
        <v>28.066</v>
      </c>
      <c r="AB22" s="73">
        <v>16.74</v>
      </c>
      <c r="AC22" s="75">
        <v>189.708</v>
      </c>
      <c r="AD22" s="75">
        <v>969.321</v>
      </c>
      <c r="AE22" s="74">
        <v>18.263</v>
      </c>
      <c r="AF22" s="44">
        <v>15.687</v>
      </c>
      <c r="AG22" s="73">
        <v>19.58</v>
      </c>
      <c r="AH22" s="75">
        <v>53.53</v>
      </c>
      <c r="AI22" s="75">
        <v>1022.851</v>
      </c>
      <c r="AJ22" s="74">
        <v>121.682</v>
      </c>
      <c r="AK22" s="44">
        <v>198.245</v>
      </c>
      <c r="AL22" s="73">
        <v>284.954</v>
      </c>
      <c r="AM22" s="75">
        <v>604.881</v>
      </c>
      <c r="AN22" s="75">
        <v>1627.732</v>
      </c>
      <c r="AO22" s="74">
        <v>307.499</v>
      </c>
      <c r="AP22" s="44">
        <v>250.153</v>
      </c>
      <c r="AQ22" s="73">
        <v>217.443</v>
      </c>
      <c r="AR22" s="75">
        <v>775.095</v>
      </c>
      <c r="AS22" s="74">
        <v>152.332</v>
      </c>
      <c r="AT22" s="44">
        <v>42.991</v>
      </c>
      <c r="AU22" s="73">
        <v>17.575</v>
      </c>
      <c r="AV22" s="75">
        <v>212.898</v>
      </c>
      <c r="AW22" s="75">
        <v>987.9929999999999</v>
      </c>
      <c r="AX22" s="74">
        <v>20.298</v>
      </c>
      <c r="AY22" s="44">
        <v>16.156</v>
      </c>
      <c r="AZ22" s="73">
        <v>19.126</v>
      </c>
      <c r="BA22" s="75">
        <v>55.58</v>
      </c>
      <c r="BB22" s="75">
        <v>1043.573</v>
      </c>
      <c r="BC22" s="74">
        <v>125.2</v>
      </c>
      <c r="BD22" s="44">
        <v>181.205</v>
      </c>
      <c r="BE22" s="73">
        <v>270.008</v>
      </c>
      <c r="BF22" s="75">
        <v>576.413</v>
      </c>
      <c r="BG22" s="75">
        <f>BF22-AM22</f>
        <v>-28.46799999999996</v>
      </c>
      <c r="BH22" s="195">
        <f>BG22/AM22</f>
        <v>-0.04706380263225322</v>
      </c>
      <c r="BI22" s="75">
        <v>1619.986</v>
      </c>
      <c r="BJ22" s="196">
        <f>BI22-AN22</f>
        <v>-7.746000000000095</v>
      </c>
      <c r="BK22" s="195">
        <f>BJ22/AN22</f>
        <v>-0.004758768642503861</v>
      </c>
      <c r="BL22" s="74">
        <v>297.611</v>
      </c>
      <c r="BM22" s="44">
        <v>247.136</v>
      </c>
      <c r="BN22" s="73">
        <v>198.31</v>
      </c>
      <c r="BO22" s="75">
        <v>743.057</v>
      </c>
      <c r="BP22" s="74">
        <v>120.37</v>
      </c>
      <c r="BQ22" s="44">
        <v>20.078</v>
      </c>
      <c r="BR22" s="73">
        <v>19.118</v>
      </c>
      <c r="BS22" s="75">
        <v>159.566</v>
      </c>
      <c r="BT22" s="75">
        <f>BS22-AV22</f>
        <v>-53.33199999999997</v>
      </c>
      <c r="BU22" s="197">
        <f>BT22/AV22</f>
        <v>-0.2505049366363234</v>
      </c>
      <c r="BV22" s="75">
        <v>902.623</v>
      </c>
      <c r="BW22" s="75">
        <f>BV22-AW22</f>
        <v>-85.36999999999989</v>
      </c>
      <c r="BX22" s="195">
        <f>BW22/AW22</f>
        <v>-0.08640749478994274</v>
      </c>
      <c r="BY22" s="75">
        <v>18.51</v>
      </c>
      <c r="BZ22" s="75">
        <v>14.828</v>
      </c>
      <c r="CA22" s="75">
        <f>BZ22-AY22</f>
        <v>-1.327999999999999</v>
      </c>
      <c r="CB22" s="195">
        <f>CA22/AY22</f>
        <v>-0.08219856400099031</v>
      </c>
      <c r="CC22" s="75">
        <v>17.9</v>
      </c>
      <c r="CD22" s="75">
        <f>CC22-AZ22</f>
        <v>-1.226000000000003</v>
      </c>
      <c r="CE22" s="195">
        <f>CD22/AZ22</f>
        <v>-0.06410122346543985</v>
      </c>
      <c r="CF22" s="75">
        <v>51.238</v>
      </c>
      <c r="CG22" s="75">
        <f>CF22-BA22</f>
        <v>-4.341999999999999</v>
      </c>
      <c r="CH22" s="195">
        <f>CG22/BA22</f>
        <v>-0.07812162648434687</v>
      </c>
      <c r="CI22" s="75">
        <v>953.8610000000001</v>
      </c>
      <c r="CJ22" s="75">
        <f>CI22-BB22</f>
        <v>-89.71199999999976</v>
      </c>
      <c r="CK22" s="195">
        <f>CJ22/BB22</f>
        <v>-0.08596619498588003</v>
      </c>
      <c r="CL22" s="75">
        <v>131.085</v>
      </c>
      <c r="CM22" s="75">
        <f>CL22-BC22</f>
        <v>5.885000000000005</v>
      </c>
      <c r="CN22" s="195">
        <f>CM22/BC22</f>
        <v>0.04700479233226841</v>
      </c>
      <c r="CO22" s="75">
        <v>211.496</v>
      </c>
      <c r="CP22" s="75">
        <f>CO22-BD22</f>
        <v>30.291</v>
      </c>
      <c r="CQ22" s="195">
        <f>CP22/BD22</f>
        <v>0.1671642614718137</v>
      </c>
      <c r="CR22" s="75">
        <v>289.194</v>
      </c>
      <c r="CS22" s="75">
        <f>CR22-BE22</f>
        <v>19.18600000000004</v>
      </c>
      <c r="CT22" s="195">
        <f>CS22/BE22</f>
        <v>0.07105715386210792</v>
      </c>
      <c r="CU22" s="75">
        <v>631.7750000000001</v>
      </c>
      <c r="CV22" s="75">
        <f>CU22-BF22</f>
        <v>55.36200000000008</v>
      </c>
      <c r="CW22" s="195">
        <f>CV22/BF22</f>
        <v>0.09604571722011836</v>
      </c>
      <c r="CX22" s="75">
        <v>1585.636</v>
      </c>
      <c r="CY22" s="75">
        <f>CX22-BI22</f>
        <v>-34.34999999999968</v>
      </c>
      <c r="CZ22" s="200">
        <f>CY22/BI22</f>
        <v>-0.02120388694717095</v>
      </c>
    </row>
    <row r="23" ht="17" customHeight="1">
      <c r="A23" t="s" s="61">
        <v>78</v>
      </c>
      <c r="B23" s="190">
        <v>5609.925999999999</v>
      </c>
      <c r="C23" s="65">
        <v>1025.202</v>
      </c>
      <c r="D23" s="63">
        <v>758.0369999999999</v>
      </c>
      <c r="E23" s="64">
        <v>700.982</v>
      </c>
      <c r="F23" s="149">
        <v>2484.221</v>
      </c>
      <c r="G23" s="65">
        <v>549.846</v>
      </c>
      <c r="H23" s="63">
        <v>273.53</v>
      </c>
      <c r="I23" s="64">
        <v>141.27</v>
      </c>
      <c r="J23" s="149">
        <v>964.6460000000001</v>
      </c>
      <c r="K23" s="149">
        <v>3448.867</v>
      </c>
      <c r="L23" s="65">
        <v>128.53</v>
      </c>
      <c r="M23" s="63">
        <v>97.357</v>
      </c>
      <c r="N23" s="64">
        <v>102.269</v>
      </c>
      <c r="O23" s="149">
        <v>328.156</v>
      </c>
      <c r="P23" s="149">
        <v>3777.023</v>
      </c>
      <c r="Q23" s="65">
        <v>216.842</v>
      </c>
      <c r="R23" s="63">
        <v>612.083</v>
      </c>
      <c r="S23" s="64">
        <v>906.903</v>
      </c>
      <c r="T23" s="149">
        <v>1735.828</v>
      </c>
      <c r="U23" s="149">
        <v>5512.851000000001</v>
      </c>
      <c r="V23" s="65">
        <v>1018.919</v>
      </c>
      <c r="W23" s="63">
        <v>804.999</v>
      </c>
      <c r="X23" s="64">
        <v>654.193</v>
      </c>
      <c r="Y23" s="149">
        <v>2478.111</v>
      </c>
      <c r="Z23" s="65">
        <v>540.4209999999999</v>
      </c>
      <c r="AA23" s="63">
        <v>169.549</v>
      </c>
      <c r="AB23" s="64">
        <v>135.929</v>
      </c>
      <c r="AC23" s="149">
        <v>845.8990000000001</v>
      </c>
      <c r="AD23" s="149">
        <v>3324.01</v>
      </c>
      <c r="AE23" s="65">
        <v>129.749</v>
      </c>
      <c r="AF23" s="63">
        <v>121.134</v>
      </c>
      <c r="AG23" s="64">
        <v>111.581</v>
      </c>
      <c r="AH23" s="149">
        <v>362.464</v>
      </c>
      <c r="AI23" s="149">
        <v>3686.474</v>
      </c>
      <c r="AJ23" s="65">
        <v>278.383</v>
      </c>
      <c r="AK23" s="63">
        <v>641.246</v>
      </c>
      <c r="AL23" s="64">
        <v>965.9169999999999</v>
      </c>
      <c r="AM23" s="149">
        <v>1885.546</v>
      </c>
      <c r="AN23" s="149">
        <v>5572.02</v>
      </c>
      <c r="AO23" s="65">
        <v>996.3990000000001</v>
      </c>
      <c r="AP23" s="63">
        <v>808.2620000000001</v>
      </c>
      <c r="AQ23" s="64">
        <v>693.918</v>
      </c>
      <c r="AR23" s="149">
        <v>2498.579</v>
      </c>
      <c r="AS23" s="65">
        <v>546.3589999999999</v>
      </c>
      <c r="AT23" s="63">
        <v>206.092</v>
      </c>
      <c r="AU23" s="64">
        <v>134.294</v>
      </c>
      <c r="AV23" s="149">
        <v>886.745</v>
      </c>
      <c r="AW23" s="149">
        <v>3385.324</v>
      </c>
      <c r="AX23" s="65">
        <v>140.785</v>
      </c>
      <c r="AY23" s="63">
        <v>100.982</v>
      </c>
      <c r="AZ23" s="64">
        <v>114.5</v>
      </c>
      <c r="BA23" s="149">
        <v>356.2670000000001</v>
      </c>
      <c r="BB23" s="149">
        <v>3741.590999999999</v>
      </c>
      <c r="BC23" s="65">
        <v>273.366</v>
      </c>
      <c r="BD23" s="63">
        <v>588.7579999999999</v>
      </c>
      <c r="BE23" s="64">
        <v>848.6349999999999</v>
      </c>
      <c r="BF23" s="149">
        <v>1710.759</v>
      </c>
      <c r="BG23" s="149">
        <f>BF23-AM23</f>
        <v>-174.7870000000003</v>
      </c>
      <c r="BH23" s="191">
        <f>BG23/AM23</f>
        <v>-0.09269834838290886</v>
      </c>
      <c r="BI23" s="149">
        <v>5452.349999999999</v>
      </c>
      <c r="BJ23" s="192">
        <f>BI23-AN23</f>
        <v>-119.670000000001</v>
      </c>
      <c r="BK23" s="198">
        <f>BJ23/AN23</f>
        <v>-0.02147695090828837</v>
      </c>
      <c r="BL23" s="63">
        <v>933.3349999999999</v>
      </c>
      <c r="BM23" s="63">
        <v>806.4090000000001</v>
      </c>
      <c r="BN23" s="64">
        <v>664.223</v>
      </c>
      <c r="BO23" s="149">
        <v>2403.967</v>
      </c>
      <c r="BP23" s="65">
        <v>484.592</v>
      </c>
      <c r="BQ23" s="63">
        <v>122.948</v>
      </c>
      <c r="BR23" s="64">
        <v>121.351</v>
      </c>
      <c r="BS23" s="149">
        <v>728.891</v>
      </c>
      <c r="BT23" s="149">
        <f>BS23-AV23</f>
        <v>-157.854</v>
      </c>
      <c r="BU23" s="193">
        <f>BT23/AV23</f>
        <v>-0.1780151001697219</v>
      </c>
      <c r="BV23" s="149">
        <v>3132.858</v>
      </c>
      <c r="BW23" s="149">
        <f>BV23-AW23</f>
        <v>-252.4659999999994</v>
      </c>
      <c r="BX23" s="191">
        <f>BW23/AW23</f>
        <v>-0.0745766136417074</v>
      </c>
      <c r="BY23" s="149">
        <v>128.139</v>
      </c>
      <c r="BZ23" s="149">
        <v>91.58499999999999</v>
      </c>
      <c r="CA23" s="149">
        <f>BZ23-AY23</f>
        <v>-9.397000000000006</v>
      </c>
      <c r="CB23" s="191">
        <f>CA23/AY23</f>
        <v>-0.09305618823156608</v>
      </c>
      <c r="CC23" s="149">
        <v>119.146</v>
      </c>
      <c r="CD23" s="149">
        <f>CC23-AZ23</f>
        <v>4.646000000000015</v>
      </c>
      <c r="CE23" s="191">
        <f>CD23/AZ23</f>
        <v>0.04057641921397393</v>
      </c>
      <c r="CF23" s="149">
        <v>338.87</v>
      </c>
      <c r="CG23" s="149">
        <f>CF23-BA23</f>
        <v>-17.39700000000005</v>
      </c>
      <c r="CH23" s="191">
        <f>CG23/BA23</f>
        <v>-0.04883135401258058</v>
      </c>
      <c r="CI23" s="149">
        <v>3471.728</v>
      </c>
      <c r="CJ23" s="149">
        <f>CI23-BB23</f>
        <v>-269.8629999999994</v>
      </c>
      <c r="CK23" s="191">
        <f>CJ23/BB23</f>
        <v>-0.07212520021563004</v>
      </c>
      <c r="CL23" s="149">
        <v>261.098</v>
      </c>
      <c r="CM23" s="149">
        <f>CL23-BC23</f>
        <v>-12.26799999999997</v>
      </c>
      <c r="CN23" s="191">
        <f>CM23/BC23</f>
        <v>-0.04487756341315297</v>
      </c>
      <c r="CO23" s="149">
        <v>589.92</v>
      </c>
      <c r="CP23" s="149">
        <f>CO23-BD23</f>
        <v>1.162000000000035</v>
      </c>
      <c r="CQ23" s="191">
        <f>CP23/BD23</f>
        <v>0.00197364621797077</v>
      </c>
      <c r="CR23" s="149">
        <v>918.2650000000001</v>
      </c>
      <c r="CS23" s="149">
        <f>CR23-BE23</f>
        <v>69.63000000000022</v>
      </c>
      <c r="CT23" s="191">
        <f>CS23/BE23</f>
        <v>0.08204940875641499</v>
      </c>
      <c r="CU23" s="149">
        <v>1769.283</v>
      </c>
      <c r="CV23" s="149">
        <f>CU23-BF23</f>
        <v>58.52400000000011</v>
      </c>
      <c r="CW23" s="191">
        <f>CV23/BF23</f>
        <v>0.0342093772413298</v>
      </c>
      <c r="CX23" s="149">
        <v>5241.011</v>
      </c>
      <c r="CY23" s="149">
        <f>CX23-BI23</f>
        <v>-211.338999999999</v>
      </c>
      <c r="CZ23" s="199">
        <f>CY23/BI23</f>
        <v>-0.0387610846699128</v>
      </c>
    </row>
    <row r="24" ht="17" customHeight="1">
      <c r="A24" t="s" s="71">
        <v>79</v>
      </c>
      <c r="B24" s="194">
        <v>226.705</v>
      </c>
      <c r="C24" s="74">
        <v>47.874</v>
      </c>
      <c r="D24" s="44">
        <v>35.558</v>
      </c>
      <c r="E24" s="73">
        <v>32.492</v>
      </c>
      <c r="F24" s="75">
        <v>115.924</v>
      </c>
      <c r="G24" s="74">
        <v>21.827</v>
      </c>
      <c r="H24" s="44">
        <v>10.121</v>
      </c>
      <c r="I24" s="73">
        <v>3.632</v>
      </c>
      <c r="J24" s="75">
        <v>35.58</v>
      </c>
      <c r="K24" s="75">
        <v>151.504</v>
      </c>
      <c r="L24" s="74">
        <v>3.376</v>
      </c>
      <c r="M24" s="44">
        <v>3.264</v>
      </c>
      <c r="N24" s="73">
        <v>2.723</v>
      </c>
      <c r="O24" s="75">
        <v>9.363</v>
      </c>
      <c r="P24" s="75">
        <v>160.867</v>
      </c>
      <c r="Q24" s="74">
        <v>11.053</v>
      </c>
      <c r="R24" s="44">
        <v>32.262</v>
      </c>
      <c r="S24" s="73">
        <v>48.763</v>
      </c>
      <c r="T24" s="75">
        <v>92.078</v>
      </c>
      <c r="U24" s="75">
        <v>252.945</v>
      </c>
      <c r="V24" s="74">
        <v>53.443</v>
      </c>
      <c r="W24" s="44">
        <v>46.944</v>
      </c>
      <c r="X24" s="73">
        <v>34.568</v>
      </c>
      <c r="Y24" s="75">
        <v>134.955</v>
      </c>
      <c r="Z24" s="74">
        <v>22.922</v>
      </c>
      <c r="AA24" s="44">
        <v>8.776999999999999</v>
      </c>
      <c r="AB24" s="73">
        <v>4.595</v>
      </c>
      <c r="AC24" s="75">
        <v>36.294</v>
      </c>
      <c r="AD24" s="75">
        <v>171.249</v>
      </c>
      <c r="AE24" s="74">
        <v>4.949</v>
      </c>
      <c r="AF24" s="44">
        <v>5.003</v>
      </c>
      <c r="AG24" s="73">
        <v>4</v>
      </c>
      <c r="AH24" s="75">
        <v>13.952</v>
      </c>
      <c r="AI24" s="75">
        <v>185.201</v>
      </c>
      <c r="AJ24" s="74">
        <v>16.787</v>
      </c>
      <c r="AK24" s="44">
        <v>32.063</v>
      </c>
      <c r="AL24" s="73">
        <v>49.107</v>
      </c>
      <c r="AM24" s="75">
        <v>97.95699999999999</v>
      </c>
      <c r="AN24" s="75">
        <v>283.158</v>
      </c>
      <c r="AO24" s="74">
        <v>51.478</v>
      </c>
      <c r="AP24" s="44">
        <v>39.377</v>
      </c>
      <c r="AQ24" s="73">
        <v>33.911</v>
      </c>
      <c r="AR24" s="75">
        <v>124.766</v>
      </c>
      <c r="AS24" s="74">
        <v>23.93</v>
      </c>
      <c r="AT24" s="44">
        <v>8.629</v>
      </c>
      <c r="AU24" s="73">
        <v>4.575</v>
      </c>
      <c r="AV24" s="75">
        <v>37.134</v>
      </c>
      <c r="AW24" s="75">
        <v>161.9</v>
      </c>
      <c r="AX24" s="74">
        <v>4.661</v>
      </c>
      <c r="AY24" s="44">
        <v>3.8</v>
      </c>
      <c r="AZ24" s="73">
        <v>4.982</v>
      </c>
      <c r="BA24" s="75">
        <v>13.443</v>
      </c>
      <c r="BB24" s="75">
        <v>175.343</v>
      </c>
      <c r="BC24" s="74">
        <v>20.042</v>
      </c>
      <c r="BD24" s="44">
        <v>31.804</v>
      </c>
      <c r="BE24" s="73">
        <v>47.206</v>
      </c>
      <c r="BF24" s="75">
        <v>99.05200000000001</v>
      </c>
      <c r="BG24" s="75">
        <f>BF24-AM24</f>
        <v>1.095000000000013</v>
      </c>
      <c r="BH24" s="195">
        <f>BG24/AM24</f>
        <v>0.01117837418459133</v>
      </c>
      <c r="BI24" s="75">
        <v>274.395</v>
      </c>
      <c r="BJ24" s="196">
        <f>BI24-AN24</f>
        <v>-8.76299999999992</v>
      </c>
      <c r="BK24" s="195">
        <f>BJ24/AN24</f>
        <v>-0.03094738626491189</v>
      </c>
      <c r="BL24" s="74">
        <v>53.263</v>
      </c>
      <c r="BM24" s="44">
        <v>43.61</v>
      </c>
      <c r="BN24" s="73">
        <v>35.403</v>
      </c>
      <c r="BO24" s="75">
        <v>132.276</v>
      </c>
      <c r="BP24" s="74">
        <v>22.601</v>
      </c>
      <c r="BQ24" s="44">
        <v>5.536</v>
      </c>
      <c r="BR24" s="73">
        <v>4.306</v>
      </c>
      <c r="BS24" s="75">
        <v>32.443</v>
      </c>
      <c r="BT24" s="75">
        <f>BS24-AV24</f>
        <v>-4.691000000000003</v>
      </c>
      <c r="BU24" s="197">
        <f>BT24/AV24</f>
        <v>-0.1263262778047073</v>
      </c>
      <c r="BV24" s="75">
        <v>164.719</v>
      </c>
      <c r="BW24" s="75">
        <f>BV24-AW24</f>
        <v>2.818999999999988</v>
      </c>
      <c r="BX24" s="195">
        <f>BW24/AW24</f>
        <v>0.01741198270537362</v>
      </c>
      <c r="BY24" s="75">
        <v>4.555</v>
      </c>
      <c r="BZ24" s="75">
        <v>3.894</v>
      </c>
      <c r="CA24" s="75">
        <f>BZ24-AY24</f>
        <v>0.09400000000000031</v>
      </c>
      <c r="CB24" s="195">
        <f>CA24/AY24</f>
        <v>0.02473684210526324</v>
      </c>
      <c r="CC24" s="75">
        <v>5.62</v>
      </c>
      <c r="CD24" s="75">
        <f>CC24-AZ24</f>
        <v>0.6379999999999999</v>
      </c>
      <c r="CE24" s="195">
        <f>CD24/AZ24</f>
        <v>0.1280610196708149</v>
      </c>
      <c r="CF24" s="75">
        <v>14.069</v>
      </c>
      <c r="CG24" s="75">
        <f>CF24-BA24</f>
        <v>0.6260000000000012</v>
      </c>
      <c r="CH24" s="195">
        <f>CG24/BA24</f>
        <v>0.04656698653574361</v>
      </c>
      <c r="CI24" s="75">
        <v>178.788</v>
      </c>
      <c r="CJ24" s="75">
        <f>CI24-BB24</f>
        <v>3.444999999999965</v>
      </c>
      <c r="CK24" s="195">
        <f>CJ24/BB24</f>
        <v>0.01964720576241974</v>
      </c>
      <c r="CL24" s="75">
        <v>21.556</v>
      </c>
      <c r="CM24" s="75">
        <f>CL24-BC24</f>
        <v>1.513999999999999</v>
      </c>
      <c r="CN24" s="195">
        <f>CM24/BC24</f>
        <v>0.0755413631374114</v>
      </c>
      <c r="CO24" s="75">
        <v>32.066</v>
      </c>
      <c r="CP24" s="75">
        <f>CO24-BD24</f>
        <v>0.262000000000004</v>
      </c>
      <c r="CQ24" s="195">
        <f>CP24/BD24</f>
        <v>0.008237957489624073</v>
      </c>
      <c r="CR24" s="75">
        <v>48.578</v>
      </c>
      <c r="CS24" s="75">
        <f>CR24-BE24</f>
        <v>1.372</v>
      </c>
      <c r="CT24" s="195">
        <f>CS24/BE24</f>
        <v>0.02906410202092954</v>
      </c>
      <c r="CU24" s="75">
        <v>102.2</v>
      </c>
      <c r="CV24" s="75">
        <f>CU24-BF24</f>
        <v>3.147999999999996</v>
      </c>
      <c r="CW24" s="195">
        <f>CV24/BF24</f>
        <v>0.03178128659693894</v>
      </c>
      <c r="CX24" s="75">
        <v>280.988</v>
      </c>
      <c r="CY24" s="75">
        <f>CX24-BI24</f>
        <v>6.592999999999961</v>
      </c>
      <c r="CZ24" s="200">
        <f>CY24/BI24</f>
        <v>0.02402740574718912</v>
      </c>
    </row>
    <row r="25" ht="17" customHeight="1">
      <c r="A25" t="s" s="71">
        <v>80</v>
      </c>
      <c r="B25" s="194">
        <v>226.98</v>
      </c>
      <c r="C25" s="74">
        <v>46.306</v>
      </c>
      <c r="D25" s="44">
        <v>31.494</v>
      </c>
      <c r="E25" s="73">
        <v>27.762</v>
      </c>
      <c r="F25" s="75">
        <v>105.562</v>
      </c>
      <c r="G25" s="74">
        <v>19.192</v>
      </c>
      <c r="H25" s="44">
        <v>6.47</v>
      </c>
      <c r="I25" s="73">
        <v>1.402</v>
      </c>
      <c r="J25" s="75">
        <v>27.064</v>
      </c>
      <c r="K25" s="75">
        <v>132.626</v>
      </c>
      <c r="L25" s="74">
        <v>0</v>
      </c>
      <c r="M25" s="44">
        <v>0</v>
      </c>
      <c r="N25" s="73">
        <v>0.434</v>
      </c>
      <c r="O25" s="75">
        <v>0.434</v>
      </c>
      <c r="P25" s="75">
        <v>133.06</v>
      </c>
      <c r="Q25" s="74">
        <v>13.272</v>
      </c>
      <c r="R25" s="44">
        <v>27.943</v>
      </c>
      <c r="S25" s="73">
        <v>44.037</v>
      </c>
      <c r="T25" s="75">
        <v>85.25200000000001</v>
      </c>
      <c r="U25" s="75">
        <v>218.312</v>
      </c>
      <c r="V25" s="74">
        <v>48.442</v>
      </c>
      <c r="W25" s="44">
        <v>39.547</v>
      </c>
      <c r="X25" s="73">
        <v>28.244</v>
      </c>
      <c r="Y25" s="75">
        <v>116.233</v>
      </c>
      <c r="Z25" s="74">
        <v>20.978</v>
      </c>
      <c r="AA25" s="44">
        <v>5.281</v>
      </c>
      <c r="AB25" s="73">
        <v>2.254</v>
      </c>
      <c r="AC25" s="75">
        <v>28.513</v>
      </c>
      <c r="AD25" s="75">
        <v>144.746</v>
      </c>
      <c r="AE25" s="74">
        <v>0</v>
      </c>
      <c r="AF25" s="44">
        <v>0</v>
      </c>
      <c r="AG25" s="73">
        <v>0.825</v>
      </c>
      <c r="AH25" s="75">
        <v>0.825</v>
      </c>
      <c r="AI25" s="75">
        <v>145.571</v>
      </c>
      <c r="AJ25" s="74">
        <v>14.505</v>
      </c>
      <c r="AK25" s="44">
        <v>28.802</v>
      </c>
      <c r="AL25" s="73">
        <v>48.254</v>
      </c>
      <c r="AM25" s="75">
        <v>91.56099999999999</v>
      </c>
      <c r="AN25" s="75">
        <v>237.132</v>
      </c>
      <c r="AO25" s="74">
        <v>47.757</v>
      </c>
      <c r="AP25" s="44">
        <v>37.797</v>
      </c>
      <c r="AQ25" s="73">
        <v>30.404</v>
      </c>
      <c r="AR25" s="75">
        <v>115.958</v>
      </c>
      <c r="AS25" s="74">
        <v>21.417</v>
      </c>
      <c r="AT25" s="44">
        <v>8.912000000000001</v>
      </c>
      <c r="AU25" s="73">
        <v>1.867</v>
      </c>
      <c r="AV25" s="75">
        <v>32.196</v>
      </c>
      <c r="AW25" s="75">
        <v>148.154</v>
      </c>
      <c r="AX25" s="74">
        <v>0</v>
      </c>
      <c r="AY25" s="44">
        <v>0</v>
      </c>
      <c r="AZ25" s="73">
        <v>2.378</v>
      </c>
      <c r="BA25" s="75">
        <v>2.378</v>
      </c>
      <c r="BB25" s="75">
        <v>150.532</v>
      </c>
      <c r="BC25" s="74">
        <v>11.377</v>
      </c>
      <c r="BD25" s="44">
        <v>27.175</v>
      </c>
      <c r="BE25" s="73">
        <v>39.795</v>
      </c>
      <c r="BF25" s="75">
        <v>78.34700000000001</v>
      </c>
      <c r="BG25" s="75">
        <f>BF25-AM25</f>
        <v>-13.21399999999998</v>
      </c>
      <c r="BH25" s="195">
        <f>BG25/AM25</f>
        <v>-0.1443190878212338</v>
      </c>
      <c r="BI25" s="75">
        <v>228.879</v>
      </c>
      <c r="BJ25" s="196">
        <f>BI25-AN25</f>
        <v>-8.253000000000014</v>
      </c>
      <c r="BK25" s="195">
        <f>BJ25/AN25</f>
        <v>-0.03480340063761962</v>
      </c>
      <c r="BL25" s="74">
        <v>45.14</v>
      </c>
      <c r="BM25" s="44">
        <v>37.14</v>
      </c>
      <c r="BN25" s="73">
        <v>27.262</v>
      </c>
      <c r="BO25" s="75">
        <v>109.542</v>
      </c>
      <c r="BP25" s="74">
        <v>16.677</v>
      </c>
      <c r="BQ25" s="44">
        <v>5.132</v>
      </c>
      <c r="BR25" s="73">
        <v>0.741</v>
      </c>
      <c r="BS25" s="75">
        <v>22.55</v>
      </c>
      <c r="BT25" s="75">
        <f>BS25-AV25</f>
        <v>-9.646000000000001</v>
      </c>
      <c r="BU25" s="197">
        <f>BT25/AV25</f>
        <v>-0.2996024350851038</v>
      </c>
      <c r="BV25" s="75">
        <v>132.092</v>
      </c>
      <c r="BW25" s="75">
        <f>BV25-AW25</f>
        <v>-16.06200000000001</v>
      </c>
      <c r="BX25" s="195">
        <f>BW25/AW25</f>
        <v>-0.1084142176384034</v>
      </c>
      <c r="BY25" s="75">
        <v>0</v>
      </c>
      <c r="BZ25" s="75">
        <v>0</v>
      </c>
      <c r="CA25" s="75">
        <f>BZ25-AY25</f>
        <v>0</v>
      </c>
      <c r="CB25" s="195">
        <f>CA25/AY25</f>
      </c>
      <c r="CC25" s="75">
        <v>2.675</v>
      </c>
      <c r="CD25" s="75">
        <f>CC25-AZ25</f>
        <v>0.2969999999999997</v>
      </c>
      <c r="CE25" s="195">
        <f>CD25/AZ25</f>
        <v>0.1248948696383514</v>
      </c>
      <c r="CF25" s="75">
        <v>2.675</v>
      </c>
      <c r="CG25" s="75">
        <f>CF25-BA25</f>
        <v>0.2969999999999997</v>
      </c>
      <c r="CH25" s="195">
        <f>CG25/BA25</f>
        <v>0.1248948696383514</v>
      </c>
      <c r="CI25" s="75">
        <v>134.767</v>
      </c>
      <c r="CJ25" s="75">
        <f>CI25-BB25</f>
        <v>-15.76499999999999</v>
      </c>
      <c r="CK25" s="195">
        <f>CJ25/BB25</f>
        <v>-0.1047285626976323</v>
      </c>
      <c r="CL25" s="75">
        <v>14.985</v>
      </c>
      <c r="CM25" s="75">
        <f>CL25-BC25</f>
        <v>3.607999999999999</v>
      </c>
      <c r="CN25" s="195">
        <f>CM25/BC25</f>
        <v>0.3171310538806362</v>
      </c>
      <c r="CO25" s="75">
        <v>26.916</v>
      </c>
      <c r="CP25" s="75">
        <f>CO25-BD25</f>
        <v>-0.2590000000000003</v>
      </c>
      <c r="CQ25" s="195">
        <f>CP25/BD25</f>
        <v>-0.009530818767249323</v>
      </c>
      <c r="CR25" s="75">
        <v>48.529</v>
      </c>
      <c r="CS25" s="75">
        <f>CR25-BE25</f>
        <v>8.734000000000002</v>
      </c>
      <c r="CT25" s="195">
        <f>CS25/BE25</f>
        <v>0.2194748083930142</v>
      </c>
      <c r="CU25" s="75">
        <v>90.43000000000001</v>
      </c>
      <c r="CV25" s="75">
        <f>CU25-BF25</f>
        <v>12.083</v>
      </c>
      <c r="CW25" s="195">
        <f>CV25/BF25</f>
        <v>0.1542241566365017</v>
      </c>
      <c r="CX25" s="75">
        <v>225.197</v>
      </c>
      <c r="CY25" s="75">
        <f>CX25-BI25</f>
        <v>-3.681999999999988</v>
      </c>
      <c r="CZ25" s="200">
        <f>CY25/BI25</f>
        <v>-0.01608710279230505</v>
      </c>
    </row>
    <row r="26" ht="17" customHeight="1">
      <c r="A26" t="s" s="71">
        <v>81</v>
      </c>
      <c r="B26" s="194">
        <v>3208.894</v>
      </c>
      <c r="C26" s="74">
        <v>514.228</v>
      </c>
      <c r="D26" s="44">
        <v>389.455</v>
      </c>
      <c r="E26" s="73">
        <v>362.435</v>
      </c>
      <c r="F26" s="75">
        <v>1266.118</v>
      </c>
      <c r="G26" s="74">
        <v>295.757</v>
      </c>
      <c r="H26" s="44">
        <v>178.429</v>
      </c>
      <c r="I26" s="73">
        <v>132.976</v>
      </c>
      <c r="J26" s="75">
        <v>607.162</v>
      </c>
      <c r="K26" s="75">
        <v>1873.28</v>
      </c>
      <c r="L26" s="74">
        <v>122.354</v>
      </c>
      <c r="M26" s="44">
        <v>92.15900000000001</v>
      </c>
      <c r="N26" s="73">
        <v>90.57599999999999</v>
      </c>
      <c r="O26" s="75">
        <v>305.089</v>
      </c>
      <c r="P26" s="75">
        <v>2178.369</v>
      </c>
      <c r="Q26" s="74">
        <v>141.687</v>
      </c>
      <c r="R26" s="44">
        <v>304.902</v>
      </c>
      <c r="S26" s="73">
        <v>441.052</v>
      </c>
      <c r="T26" s="75">
        <v>887.641</v>
      </c>
      <c r="U26" s="75">
        <v>3066.01</v>
      </c>
      <c r="V26" s="74">
        <v>482.034</v>
      </c>
      <c r="W26" s="44">
        <v>386.634</v>
      </c>
      <c r="X26" s="73">
        <v>325.471</v>
      </c>
      <c r="Y26" s="75">
        <v>1194.139</v>
      </c>
      <c r="Z26" s="74">
        <v>275.832</v>
      </c>
      <c r="AA26" s="44">
        <v>113.926</v>
      </c>
      <c r="AB26" s="73">
        <v>120.67</v>
      </c>
      <c r="AC26" s="75">
        <v>510.428</v>
      </c>
      <c r="AD26" s="75">
        <v>1704.567</v>
      </c>
      <c r="AE26" s="74">
        <v>122.574</v>
      </c>
      <c r="AF26" s="44">
        <v>111.549</v>
      </c>
      <c r="AG26" s="73">
        <v>87.878</v>
      </c>
      <c r="AH26" s="75">
        <v>322.001</v>
      </c>
      <c r="AI26" s="75">
        <v>2026.568</v>
      </c>
      <c r="AJ26" s="74">
        <v>156.955</v>
      </c>
      <c r="AK26" s="44">
        <v>324.736</v>
      </c>
      <c r="AL26" s="73">
        <v>463.571</v>
      </c>
      <c r="AM26" s="75">
        <v>945.2620000000001</v>
      </c>
      <c r="AN26" s="75">
        <v>2971.83</v>
      </c>
      <c r="AO26" s="74">
        <v>481.279</v>
      </c>
      <c r="AP26" s="44">
        <v>389.315</v>
      </c>
      <c r="AQ26" s="73">
        <v>348.644</v>
      </c>
      <c r="AR26" s="75">
        <v>1219.238</v>
      </c>
      <c r="AS26" s="74">
        <v>281.614</v>
      </c>
      <c r="AT26" s="44">
        <v>123.794</v>
      </c>
      <c r="AU26" s="73">
        <v>90.44199999999999</v>
      </c>
      <c r="AV26" s="75">
        <v>495.85</v>
      </c>
      <c r="AW26" s="75">
        <v>1715.088</v>
      </c>
      <c r="AX26" s="74">
        <v>109.244</v>
      </c>
      <c r="AY26" s="44">
        <v>82.129</v>
      </c>
      <c r="AZ26" s="73">
        <v>70.45399999999999</v>
      </c>
      <c r="BA26" s="75">
        <v>261.827</v>
      </c>
      <c r="BB26" s="75">
        <v>1976.915</v>
      </c>
      <c r="BC26" s="74">
        <v>153.867</v>
      </c>
      <c r="BD26" s="44">
        <v>287.734</v>
      </c>
      <c r="BE26" s="73">
        <v>397.88</v>
      </c>
      <c r="BF26" s="75">
        <v>839.481</v>
      </c>
      <c r="BG26" s="75">
        <f>BF26-AM26</f>
        <v>-105.7810000000001</v>
      </c>
      <c r="BH26" s="195">
        <f>BG26/AM26</f>
        <v>-0.111906540197321</v>
      </c>
      <c r="BI26" s="75">
        <v>2816.396</v>
      </c>
      <c r="BJ26" s="196">
        <f>BI26-AN26</f>
        <v>-155.4340000000002</v>
      </c>
      <c r="BK26" s="195">
        <f>BJ26/AN26</f>
        <v>-0.05230245337048223</v>
      </c>
      <c r="BL26" s="74">
        <v>434.433</v>
      </c>
      <c r="BM26" s="44">
        <v>378.867</v>
      </c>
      <c r="BN26" s="73">
        <v>321.808</v>
      </c>
      <c r="BO26" s="75">
        <v>1135.108</v>
      </c>
      <c r="BP26" s="74">
        <v>240.195</v>
      </c>
      <c r="BQ26" s="44">
        <v>68.227</v>
      </c>
      <c r="BR26" s="73">
        <v>81.79900000000001</v>
      </c>
      <c r="BS26" s="75">
        <v>390.221</v>
      </c>
      <c r="BT26" s="75">
        <f>BS26-AV26</f>
        <v>-105.629</v>
      </c>
      <c r="BU26" s="197">
        <f>BT26/AV26</f>
        <v>-0.2130261167691842</v>
      </c>
      <c r="BV26" s="75">
        <v>1525.329</v>
      </c>
      <c r="BW26" s="75">
        <f>BV26-AW26</f>
        <v>-189.759</v>
      </c>
      <c r="BX26" s="195">
        <f>BW26/AW26</f>
        <v>-0.1106409700260278</v>
      </c>
      <c r="BY26" s="75">
        <v>95.31100000000001</v>
      </c>
      <c r="BZ26" s="75">
        <v>69.72499999999999</v>
      </c>
      <c r="CA26" s="75">
        <f>BZ26-AY26</f>
        <v>-12.40400000000001</v>
      </c>
      <c r="CB26" s="195">
        <f>CA26/AY26</f>
        <v>-0.1510306956129992</v>
      </c>
      <c r="CC26" s="75">
        <v>70.68300000000001</v>
      </c>
      <c r="CD26" s="75">
        <f>CC26-AZ26</f>
        <v>0.2290000000000134</v>
      </c>
      <c r="CE26" s="195">
        <f>CD26/AZ26</f>
        <v>0.003250347744627891</v>
      </c>
      <c r="CF26" s="75">
        <v>235.719</v>
      </c>
      <c r="CG26" s="75">
        <f>CF26-BA26</f>
        <v>-26.108</v>
      </c>
      <c r="CH26" s="195">
        <f>CG26/BA26</f>
        <v>-0.09971469710915988</v>
      </c>
      <c r="CI26" s="75">
        <v>1761.048</v>
      </c>
      <c r="CJ26" s="75">
        <f>CI26-BB26</f>
        <v>-215.867</v>
      </c>
      <c r="CK26" s="195">
        <f>CJ26/BB26</f>
        <v>-0.1091938702473298</v>
      </c>
      <c r="CL26" s="75">
        <v>124.357</v>
      </c>
      <c r="CM26" s="75">
        <f>CL26-BC26</f>
        <v>-29.50999999999999</v>
      </c>
      <c r="CN26" s="195">
        <f>CM26/BC26</f>
        <v>-0.1917890125887942</v>
      </c>
      <c r="CO26" s="75">
        <v>279.174</v>
      </c>
      <c r="CP26" s="75">
        <f>CO26-BD26</f>
        <v>-8.560000000000002</v>
      </c>
      <c r="CQ26" s="195">
        <f>CP26/BD26</f>
        <v>-0.02974969937511731</v>
      </c>
      <c r="CR26" s="75">
        <v>415.608</v>
      </c>
      <c r="CS26" s="75">
        <f>CR26-BE26</f>
        <v>17.72800000000001</v>
      </c>
      <c r="CT26" s="195">
        <f>CS26/BE26</f>
        <v>0.0445561475821856</v>
      </c>
      <c r="CU26" s="75">
        <v>819.1389999999999</v>
      </c>
      <c r="CV26" s="75">
        <f>CU26-BF26</f>
        <v>-20.3420000000001</v>
      </c>
      <c r="CW26" s="195">
        <f>CV26/BF26</f>
        <v>-0.0242316383575091</v>
      </c>
      <c r="CX26" s="75">
        <v>2580.187</v>
      </c>
      <c r="CY26" s="75">
        <f>CX26-BI26</f>
        <v>-236.2089999999998</v>
      </c>
      <c r="CZ26" s="200">
        <f>CY26/BI26</f>
        <v>-0.08386924281954664</v>
      </c>
    </row>
    <row r="27" ht="17" customHeight="1">
      <c r="A27" t="s" s="71">
        <v>82</v>
      </c>
      <c r="B27" s="194">
        <v>708.3579999999999</v>
      </c>
      <c r="C27" s="74">
        <v>150.45</v>
      </c>
      <c r="D27" s="44">
        <v>105.75</v>
      </c>
      <c r="E27" s="73">
        <v>95.7</v>
      </c>
      <c r="F27" s="75">
        <v>351.9</v>
      </c>
      <c r="G27" s="74">
        <v>62.12</v>
      </c>
      <c r="H27" s="44">
        <v>16.614</v>
      </c>
      <c r="I27" s="73">
        <v>3.26</v>
      </c>
      <c r="J27" s="75">
        <v>81.994</v>
      </c>
      <c r="K27" s="75">
        <v>433.894</v>
      </c>
      <c r="L27" s="74">
        <v>2.8</v>
      </c>
      <c r="M27" s="44">
        <v>1.934</v>
      </c>
      <c r="N27" s="73">
        <v>8.536</v>
      </c>
      <c r="O27" s="75">
        <v>13.27</v>
      </c>
      <c r="P27" s="75">
        <v>447.164</v>
      </c>
      <c r="Q27" s="74">
        <v>36.44</v>
      </c>
      <c r="R27" s="44">
        <v>85</v>
      </c>
      <c r="S27" s="73">
        <v>140.6</v>
      </c>
      <c r="T27" s="75">
        <v>262.04</v>
      </c>
      <c r="U27" s="75">
        <v>709.204</v>
      </c>
      <c r="V27" s="74">
        <v>154.82</v>
      </c>
      <c r="W27" s="44">
        <v>127.03</v>
      </c>
      <c r="X27" s="73">
        <v>96</v>
      </c>
      <c r="Y27" s="75">
        <v>377.85</v>
      </c>
      <c r="Z27" s="74">
        <v>64</v>
      </c>
      <c r="AA27" s="44">
        <v>13.12</v>
      </c>
      <c r="AB27" s="73">
        <v>2.93</v>
      </c>
      <c r="AC27" s="75">
        <v>80.05000000000001</v>
      </c>
      <c r="AD27" s="75">
        <v>457.9</v>
      </c>
      <c r="AE27" s="74">
        <v>2.226</v>
      </c>
      <c r="AF27" s="44">
        <v>2.41</v>
      </c>
      <c r="AG27" s="73">
        <v>7.6</v>
      </c>
      <c r="AH27" s="75">
        <v>12.236</v>
      </c>
      <c r="AI27" s="75">
        <v>470.136</v>
      </c>
      <c r="AJ27" s="74">
        <v>44.14</v>
      </c>
      <c r="AK27" s="44">
        <v>90.98</v>
      </c>
      <c r="AL27" s="73">
        <v>148.9</v>
      </c>
      <c r="AM27" s="75">
        <v>284.02</v>
      </c>
      <c r="AN27" s="75">
        <v>754.1559999999999</v>
      </c>
      <c r="AO27" s="74">
        <v>147.35</v>
      </c>
      <c r="AP27" s="44">
        <v>127.109</v>
      </c>
      <c r="AQ27" s="73">
        <v>100.6</v>
      </c>
      <c r="AR27" s="75">
        <v>375.059</v>
      </c>
      <c r="AS27" s="74">
        <v>71.3</v>
      </c>
      <c r="AT27" s="44">
        <v>19.85</v>
      </c>
      <c r="AU27" s="73">
        <v>3.4</v>
      </c>
      <c r="AV27" s="75">
        <v>94.55000000000001</v>
      </c>
      <c r="AW27" s="75">
        <v>469.609</v>
      </c>
      <c r="AX27" s="74">
        <v>3.02</v>
      </c>
      <c r="AY27" s="44">
        <v>2.081</v>
      </c>
      <c r="AZ27" s="73">
        <v>7.23</v>
      </c>
      <c r="BA27" s="75">
        <v>12.331</v>
      </c>
      <c r="BB27" s="75">
        <v>481.94</v>
      </c>
      <c r="BC27" s="74">
        <v>32.07</v>
      </c>
      <c r="BD27" s="44">
        <v>87.64</v>
      </c>
      <c r="BE27" s="73">
        <v>142.44</v>
      </c>
      <c r="BF27" s="75">
        <v>262.15</v>
      </c>
      <c r="BG27" s="75">
        <f>BF27-AM27</f>
        <v>-21.87</v>
      </c>
      <c r="BH27" s="195">
        <f>BG27/AM27</f>
        <v>-0.07700161960425324</v>
      </c>
      <c r="BI27" s="75">
        <v>744.0899999999999</v>
      </c>
      <c r="BJ27" s="196">
        <f>BI27-AN27</f>
        <v>-10.06600000000003</v>
      </c>
      <c r="BK27" s="195">
        <f>BJ27/AN27</f>
        <v>-0.01334737110093937</v>
      </c>
      <c r="BL27" s="74">
        <v>153.57</v>
      </c>
      <c r="BM27" s="44">
        <v>130.64</v>
      </c>
      <c r="BN27" s="73">
        <v>100</v>
      </c>
      <c r="BO27" s="75">
        <v>384.21</v>
      </c>
      <c r="BP27" s="74">
        <v>64.09999999999999</v>
      </c>
      <c r="BQ27" s="44">
        <v>17.53</v>
      </c>
      <c r="BR27" s="73">
        <v>2.61</v>
      </c>
      <c r="BS27" s="75">
        <v>84.23999999999999</v>
      </c>
      <c r="BT27" s="75">
        <f>BS27-AV27</f>
        <v>-10.31000000000002</v>
      </c>
      <c r="BU27" s="197">
        <f>BT27/AV27</f>
        <v>-0.1090428344791117</v>
      </c>
      <c r="BV27" s="75">
        <v>468.45</v>
      </c>
      <c r="BW27" s="75">
        <f>BV27-AW27</f>
        <v>-1.158999999999992</v>
      </c>
      <c r="BX27" s="195">
        <f>BW27/AW27</f>
        <v>-0.002468010621602209</v>
      </c>
      <c r="BY27" s="75">
        <v>2.845</v>
      </c>
      <c r="BZ27" s="75">
        <v>2.615</v>
      </c>
      <c r="CA27" s="75">
        <f>BZ27-AY27</f>
        <v>0.5340000000000003</v>
      </c>
      <c r="CB27" s="195">
        <f>CA27/AY27</f>
        <v>0.2566074002883231</v>
      </c>
      <c r="CC27" s="75">
        <v>9.83</v>
      </c>
      <c r="CD27" s="75">
        <f>CC27-AZ27</f>
        <v>2.6</v>
      </c>
      <c r="CE27" s="195">
        <f>CD27/AZ27</f>
        <v>0.3596127247579529</v>
      </c>
      <c r="CF27" s="75">
        <v>15.29</v>
      </c>
      <c r="CG27" s="75">
        <f>CF27-BA27</f>
        <v>2.959000000000001</v>
      </c>
      <c r="CH27" s="195">
        <f>CG27/BA27</f>
        <v>0.2399643175735951</v>
      </c>
      <c r="CI27" s="75">
        <v>483.74</v>
      </c>
      <c r="CJ27" s="75">
        <f>CI27-BB27</f>
        <v>1.800000000000011</v>
      </c>
      <c r="CK27" s="195">
        <f>CJ27/BB27</f>
        <v>0.003734904759928645</v>
      </c>
      <c r="CL27" s="75">
        <v>45.35</v>
      </c>
      <c r="CM27" s="75">
        <f>CL27-BC27</f>
        <v>13.28</v>
      </c>
      <c r="CN27" s="195">
        <f>CM27/BC27</f>
        <v>0.4140941690053009</v>
      </c>
      <c r="CO27" s="75">
        <v>88.05</v>
      </c>
      <c r="CP27" s="75">
        <f>CO27-BD27</f>
        <v>0.4099999999999966</v>
      </c>
      <c r="CQ27" s="195">
        <f>CP27/BD27</f>
        <v>0.004678229119123649</v>
      </c>
      <c r="CR27" s="75">
        <v>157.6</v>
      </c>
      <c r="CS27" s="75">
        <f>CR27-BE27</f>
        <v>15.16</v>
      </c>
      <c r="CT27" s="195">
        <f>CS27/BE27</f>
        <v>0.1064307778713844</v>
      </c>
      <c r="CU27" s="75">
        <v>291</v>
      </c>
      <c r="CV27" s="75">
        <f>CU27-BF27</f>
        <v>28.85000000000002</v>
      </c>
      <c r="CW27" s="195">
        <f>CV27/BF27</f>
        <v>0.1100514972344079</v>
      </c>
      <c r="CX27" s="75">
        <v>774.74</v>
      </c>
      <c r="CY27" s="75">
        <f>CX27-BI27</f>
        <v>30.65000000000009</v>
      </c>
      <c r="CZ27" s="200">
        <f>CY27/BI27</f>
        <v>0.04119125374618674</v>
      </c>
    </row>
    <row r="28" ht="17" customHeight="1">
      <c r="A28" t="s" s="71">
        <v>130</v>
      </c>
      <c r="B28" s="194">
        <v>1238.989</v>
      </c>
      <c r="C28" s="74">
        <v>266.344</v>
      </c>
      <c r="D28" s="44">
        <v>195.78</v>
      </c>
      <c r="E28" s="73">
        <v>182.593</v>
      </c>
      <c r="F28" s="75">
        <v>644.717</v>
      </c>
      <c r="G28" s="74">
        <v>150.95</v>
      </c>
      <c r="H28" s="44">
        <v>61.896</v>
      </c>
      <c r="I28" s="73"/>
      <c r="J28" s="75">
        <v>212.846</v>
      </c>
      <c r="K28" s="75">
        <v>857.563</v>
      </c>
      <c r="L28" s="74">
        <v>0</v>
      </c>
      <c r="M28" s="44">
        <v>0</v>
      </c>
      <c r="N28" s="73">
        <v>0</v>
      </c>
      <c r="O28" s="75">
        <v>0</v>
      </c>
      <c r="P28" s="75">
        <v>857.563</v>
      </c>
      <c r="Q28" s="74">
        <v>14.39</v>
      </c>
      <c r="R28" s="44">
        <v>161.976</v>
      </c>
      <c r="S28" s="73">
        <v>232.451</v>
      </c>
      <c r="T28" s="75">
        <v>408.817</v>
      </c>
      <c r="U28" s="75">
        <v>1266.38</v>
      </c>
      <c r="V28" s="74">
        <v>280.18</v>
      </c>
      <c r="W28" s="44">
        <v>204.844</v>
      </c>
      <c r="X28" s="73">
        <v>169.91</v>
      </c>
      <c r="Y28" s="75">
        <v>654.934</v>
      </c>
      <c r="Z28" s="74">
        <v>156.689</v>
      </c>
      <c r="AA28" s="44">
        <v>28.445</v>
      </c>
      <c r="AB28" s="73">
        <v>5.48</v>
      </c>
      <c r="AC28" s="75">
        <v>190.614</v>
      </c>
      <c r="AD28" s="75">
        <v>845.548</v>
      </c>
      <c r="AE28" s="74">
        <v>0</v>
      </c>
      <c r="AF28" s="44">
        <v>2.172</v>
      </c>
      <c r="AG28" s="73">
        <v>11.278</v>
      </c>
      <c r="AH28" s="75">
        <v>13.45</v>
      </c>
      <c r="AI28" s="75">
        <v>858.998</v>
      </c>
      <c r="AJ28" s="74">
        <v>45.996</v>
      </c>
      <c r="AK28" s="44">
        <v>164.665</v>
      </c>
      <c r="AL28" s="73">
        <v>256.085</v>
      </c>
      <c r="AM28" s="75">
        <v>466.746</v>
      </c>
      <c r="AN28" s="75">
        <v>1325.744</v>
      </c>
      <c r="AO28" s="74">
        <v>268.535</v>
      </c>
      <c r="AP28" s="44">
        <v>214.664</v>
      </c>
      <c r="AQ28" s="73">
        <v>180.359</v>
      </c>
      <c r="AR28" s="75">
        <v>663.558</v>
      </c>
      <c r="AS28" s="74">
        <v>148.098</v>
      </c>
      <c r="AT28" s="44">
        <v>44.907</v>
      </c>
      <c r="AU28" s="73">
        <v>34.01</v>
      </c>
      <c r="AV28" s="75">
        <v>227.015</v>
      </c>
      <c r="AW28" s="75">
        <v>890.573</v>
      </c>
      <c r="AX28" s="74">
        <v>23.86</v>
      </c>
      <c r="AY28" s="44">
        <v>12.972</v>
      </c>
      <c r="AZ28" s="73">
        <v>29.456</v>
      </c>
      <c r="BA28" s="75">
        <v>66.288</v>
      </c>
      <c r="BB28" s="75">
        <v>956.861</v>
      </c>
      <c r="BC28" s="74">
        <v>56.01</v>
      </c>
      <c r="BD28" s="44">
        <v>154.405</v>
      </c>
      <c r="BE28" s="73">
        <v>221.314</v>
      </c>
      <c r="BF28" s="75">
        <v>431.729</v>
      </c>
      <c r="BG28" s="75">
        <f>BF28-AM28</f>
        <v>-35.017</v>
      </c>
      <c r="BH28" s="195">
        <f>BG28/AM28</f>
        <v>-0.07502367454675561</v>
      </c>
      <c r="BI28" s="75">
        <v>1388.59</v>
      </c>
      <c r="BJ28" s="196">
        <f>BI28-AN28</f>
        <v>62.84599999999978</v>
      </c>
      <c r="BK28" s="195">
        <f>BJ28/AN28</f>
        <v>0.04740432542029213</v>
      </c>
      <c r="BL28" s="161">
        <v>246.929</v>
      </c>
      <c r="BM28" s="44">
        <v>216.152</v>
      </c>
      <c r="BN28" s="73">
        <v>179.75</v>
      </c>
      <c r="BO28" s="75">
        <v>642.831</v>
      </c>
      <c r="BP28" s="161">
        <v>141.019</v>
      </c>
      <c r="BQ28" s="44">
        <v>26.523</v>
      </c>
      <c r="BR28" s="73">
        <v>31.895</v>
      </c>
      <c r="BS28" s="75">
        <v>199.437</v>
      </c>
      <c r="BT28" s="75">
        <f>BS28-AV28</f>
        <v>-27.57799999999997</v>
      </c>
      <c r="BU28" s="197">
        <f>BT28/AV28</f>
        <v>-0.1214809594079685</v>
      </c>
      <c r="BV28" s="75">
        <v>842.268</v>
      </c>
      <c r="BW28" s="75">
        <f>BV28-AW28</f>
        <v>-48.30499999999995</v>
      </c>
      <c r="BX28" s="195">
        <f>BW28/AW28</f>
        <v>-0.05424035985820359</v>
      </c>
      <c r="BY28" s="75">
        <v>25.428</v>
      </c>
      <c r="BZ28" s="75">
        <v>15.351</v>
      </c>
      <c r="CA28" s="75">
        <f>BZ28-AY28</f>
        <v>2.379000000000001</v>
      </c>
      <c r="CB28" s="195">
        <f>CA28/AY28</f>
        <v>0.183395004625347</v>
      </c>
      <c r="CC28" s="75">
        <v>30.338</v>
      </c>
      <c r="CD28" s="75">
        <f>CC28-AZ28</f>
        <v>0.8820000000000014</v>
      </c>
      <c r="CE28" s="195">
        <f>CD28/AZ28</f>
        <v>0.02994296577946773</v>
      </c>
      <c r="CF28" s="75">
        <v>71.117</v>
      </c>
      <c r="CG28" s="75">
        <f>CF28-BA28</f>
        <v>4.829000000000008</v>
      </c>
      <c r="CH28" s="195">
        <f>CG28/BA28</f>
        <v>0.07284878107651473</v>
      </c>
      <c r="CI28" s="75">
        <v>913.385</v>
      </c>
      <c r="CJ28" s="75">
        <f>CI28-BB28</f>
        <v>-43.476</v>
      </c>
      <c r="CK28" s="195">
        <f>CJ28/BB28</f>
        <v>-0.04543606647151467</v>
      </c>
      <c r="CL28" s="75">
        <v>54.85</v>
      </c>
      <c r="CM28" s="75">
        <f>CL28-BC28</f>
        <v>-1.159999999999997</v>
      </c>
      <c r="CN28" s="195">
        <f>CM28/BC28</f>
        <v>-0.02071058739510796</v>
      </c>
      <c r="CO28" s="75">
        <v>163.714</v>
      </c>
      <c r="CP28" s="75">
        <f>CO28-BD28</f>
        <v>9.308999999999997</v>
      </c>
      <c r="CQ28" s="195">
        <f>CP28/BD28</f>
        <v>0.06028949839707261</v>
      </c>
      <c r="CR28" s="75">
        <v>247.95</v>
      </c>
      <c r="CS28" s="75">
        <f>CR28-BE28</f>
        <v>26.636</v>
      </c>
      <c r="CT28" s="195">
        <f>CS28/BE28</f>
        <v>0.1203538863334448</v>
      </c>
      <c r="CU28" s="75">
        <v>466.514</v>
      </c>
      <c r="CV28" s="75">
        <f>CU28-BF28</f>
        <v>34.78500000000003</v>
      </c>
      <c r="CW28" s="195">
        <f>CV28/BF28</f>
        <v>0.08057137695174525</v>
      </c>
      <c r="CX28" s="75">
        <v>1379.899</v>
      </c>
      <c r="CY28" s="75">
        <f>CX28-BI28</f>
        <v>-8.691000000000031</v>
      </c>
      <c r="CZ28" s="195">
        <f>CY28/BI28</f>
        <v>-0.006258866908158659</v>
      </c>
    </row>
    <row r="29" ht="17" customHeight="1">
      <c r="A29" t="s" s="141">
        <v>84</v>
      </c>
      <c r="B29" s="201">
        <v>7965.831</v>
      </c>
      <c r="C29" s="109">
        <v>1176.2853</v>
      </c>
      <c r="D29" s="108">
        <v>1188.1103</v>
      </c>
      <c r="E29" s="136">
        <v>1062.064133</v>
      </c>
      <c r="F29" s="135">
        <v>3426.459733</v>
      </c>
      <c r="G29" s="109">
        <v>842.3734000000002</v>
      </c>
      <c r="H29" s="108">
        <v>638.8349999999999</v>
      </c>
      <c r="I29" s="136">
        <v>275.394</v>
      </c>
      <c r="J29" s="135">
        <v>1756.6024</v>
      </c>
      <c r="K29" s="135">
        <v>5183.062133</v>
      </c>
      <c r="L29" s="109">
        <v>128.4062</v>
      </c>
      <c r="M29" s="108">
        <v>111.244</v>
      </c>
      <c r="N29" s="136">
        <v>324.8588999999999</v>
      </c>
      <c r="O29" s="135">
        <v>564.5091</v>
      </c>
      <c r="P29" s="135">
        <v>5747.571233000001</v>
      </c>
      <c r="Q29" s="109">
        <v>827.076329</v>
      </c>
      <c r="R29" s="108">
        <v>1166.5307</v>
      </c>
      <c r="S29" s="136">
        <v>1479.548</v>
      </c>
      <c r="T29" s="135">
        <v>3473.155029</v>
      </c>
      <c r="U29" s="135">
        <v>9221.733999999999</v>
      </c>
      <c r="V29" s="109">
        <v>1509.2668</v>
      </c>
      <c r="W29" s="108">
        <v>1383.8027</v>
      </c>
      <c r="X29" s="136">
        <v>1278.755907</v>
      </c>
      <c r="Y29" s="135">
        <v>4166.484407</v>
      </c>
      <c r="Z29" s="109">
        <v>926.8382</v>
      </c>
      <c r="AA29" s="108">
        <v>657.314</v>
      </c>
      <c r="AB29" s="136">
        <v>227.012</v>
      </c>
      <c r="AC29" s="135">
        <v>1807.7892</v>
      </c>
      <c r="AD29" s="135">
        <v>5974.273607</v>
      </c>
      <c r="AE29" s="109">
        <v>127.7981</v>
      </c>
      <c r="AF29" s="108">
        <v>129.014</v>
      </c>
      <c r="AG29" s="136">
        <v>321.9921000000001</v>
      </c>
      <c r="AH29" s="135">
        <v>578.8042</v>
      </c>
      <c r="AI29" s="135">
        <v>6553.077807</v>
      </c>
      <c r="AJ29" s="109">
        <v>821.135846</v>
      </c>
      <c r="AK29" s="108">
        <v>1153.8106</v>
      </c>
      <c r="AL29" s="136">
        <v>1440.953</v>
      </c>
      <c r="AM29" s="135">
        <v>3415.899446</v>
      </c>
      <c r="AN29" s="135">
        <v>9968.980252999998</v>
      </c>
      <c r="AO29" s="109">
        <v>1548.574942326432</v>
      </c>
      <c r="AP29" s="108">
        <v>1347.3729</v>
      </c>
      <c r="AQ29" s="136">
        <v>1259.7683</v>
      </c>
      <c r="AR29" s="135">
        <v>4154.996142326432</v>
      </c>
      <c r="AS29" s="135">
        <v>929.5181000000001</v>
      </c>
      <c r="AT29" s="109">
        <v>668.3505</v>
      </c>
      <c r="AU29" s="136">
        <v>246.0299</v>
      </c>
      <c r="AV29" s="135">
        <v>1843.9695</v>
      </c>
      <c r="AW29" s="135">
        <v>5998.965642326432</v>
      </c>
      <c r="AX29" s="135">
        <v>120.6465</v>
      </c>
      <c r="AY29" s="109">
        <v>126.8722</v>
      </c>
      <c r="AZ29" s="136">
        <v>327.356</v>
      </c>
      <c r="BA29" s="135">
        <v>574.7667</v>
      </c>
      <c r="BB29" s="135">
        <v>6573.732342326432</v>
      </c>
      <c r="BC29" s="109">
        <v>789.0713999999998</v>
      </c>
      <c r="BD29" s="108">
        <v>1095.0112</v>
      </c>
      <c r="BE29" s="136">
        <v>1288.881</v>
      </c>
      <c r="BF29" s="135">
        <v>3172.4026</v>
      </c>
      <c r="BG29" s="135">
        <f>BF29-AM29</f>
        <v>-243.496846</v>
      </c>
      <c r="BH29" s="181">
        <f>BG29/AM29</f>
        <v>-0.07128337641353392</v>
      </c>
      <c r="BI29" s="135">
        <v>9742.599942326433</v>
      </c>
      <c r="BJ29" s="202">
        <f>BI29-AN29</f>
        <v>-226.380310673565</v>
      </c>
      <c r="BK29" s="181">
        <f>BJ29/AN29</f>
        <v>-0.0227084721735144</v>
      </c>
      <c r="BL29" s="109">
        <v>1507.473</v>
      </c>
      <c r="BM29" s="108">
        <v>1212.449</v>
      </c>
      <c r="BN29" s="136">
        <v>1128.242</v>
      </c>
      <c r="BO29" s="135">
        <v>3848.164000000001</v>
      </c>
      <c r="BP29" s="109">
        <v>867.8861514156681</v>
      </c>
      <c r="BQ29" s="108">
        <v>635.453</v>
      </c>
      <c r="BR29" s="136">
        <v>242.346</v>
      </c>
      <c r="BS29" s="135">
        <v>1745.685151415668</v>
      </c>
      <c r="BT29" s="135">
        <f>BS29-AV29</f>
        <v>-98.28434858433161</v>
      </c>
      <c r="BU29" s="189">
        <f>BT29/AV29</f>
        <v>-0.05330041987371896</v>
      </c>
      <c r="BV29" s="135">
        <v>5593.849151415669</v>
      </c>
      <c r="BW29" s="135">
        <f>BV29-AW29</f>
        <v>-405.1164909107638</v>
      </c>
      <c r="BX29" s="181">
        <f>BW29/AW29</f>
        <v>-0.06753105702963443</v>
      </c>
      <c r="BY29" s="135">
        <v>136.322</v>
      </c>
      <c r="BZ29" s="135">
        <v>120.816</v>
      </c>
      <c r="CA29" s="135">
        <f>BZ29-AY29</f>
        <v>-6.056200000000018</v>
      </c>
      <c r="CB29" s="181">
        <f>CA29/AY29</f>
        <v>-0.04773464951344752</v>
      </c>
      <c r="CC29" s="135">
        <v>316.861</v>
      </c>
      <c r="CD29" s="135">
        <f>CC29-AZ29</f>
        <v>-10.495</v>
      </c>
      <c r="CE29" s="181">
        <f>CD29/AZ29</f>
        <v>-0.03205989809259645</v>
      </c>
      <c r="CF29" s="135">
        <v>573.9690000000001</v>
      </c>
      <c r="CG29" s="135">
        <f>CF29-BA29</f>
        <v>-0.7976999999999634</v>
      </c>
      <c r="CH29" s="181">
        <f>CG29/BA29</f>
        <v>-0.001387867459962387</v>
      </c>
      <c r="CI29" s="135">
        <v>6167.818151415669</v>
      </c>
      <c r="CJ29" s="135">
        <f>CI29-BB29</f>
        <v>-405.9141909107639</v>
      </c>
      <c r="CK29" s="181">
        <f>CJ29/BB29</f>
        <v>-0.06174790359157086</v>
      </c>
      <c r="CL29" s="135">
        <v>768.8790000000001</v>
      </c>
      <c r="CM29" s="135">
        <f>CL29-BC29</f>
        <v>-20.19239999999968</v>
      </c>
      <c r="CN29" s="181">
        <f>CM29/BC29</f>
        <v>-0.02559007968100185</v>
      </c>
      <c r="CO29" s="135">
        <v>1099.667</v>
      </c>
      <c r="CP29" s="135">
        <f>CO29-BD29</f>
        <v>4.655799999999999</v>
      </c>
      <c r="CQ29" s="181">
        <f>CP29/BD29</f>
        <v>0.004251828657095014</v>
      </c>
      <c r="CR29" s="135">
        <v>1384.537</v>
      </c>
      <c r="CS29" s="135">
        <f>CR29-BE29</f>
        <v>95.65599999999995</v>
      </c>
      <c r="CT29" s="181">
        <f>CS29/BE29</f>
        <v>0.07421631632400504</v>
      </c>
      <c r="CU29" s="135">
        <v>3253.083</v>
      </c>
      <c r="CV29" s="135">
        <f>CU29-BF29</f>
        <v>80.68040000000019</v>
      </c>
      <c r="CW29" s="181">
        <f>CV29/BF29</f>
        <v>0.02543195494796284</v>
      </c>
      <c r="CX29" s="135">
        <v>9420.901151415668</v>
      </c>
      <c r="CY29" s="135">
        <f>CX29-BI29</f>
        <v>-321.6987909107647</v>
      </c>
      <c r="CZ29" s="181">
        <f>CY29/BI29</f>
        <v>-0.03301980916953738</v>
      </c>
    </row>
    <row r="30" ht="17" customHeight="1">
      <c r="A30" t="s" s="61">
        <v>85</v>
      </c>
      <c r="B30" s="203">
        <v>1191.354</v>
      </c>
      <c r="C30" s="65">
        <v>160.6363</v>
      </c>
      <c r="D30" s="63">
        <v>282.5812999999999</v>
      </c>
      <c r="E30" s="64">
        <v>284.725133</v>
      </c>
      <c r="F30" s="149">
        <v>727.942733</v>
      </c>
      <c r="G30" s="65">
        <v>244.3654</v>
      </c>
      <c r="H30" s="63">
        <v>202.153</v>
      </c>
      <c r="I30" s="64">
        <v>94.32300000000001</v>
      </c>
      <c r="J30" s="149">
        <v>540.8414</v>
      </c>
      <c r="K30" s="149">
        <v>1268.784133</v>
      </c>
      <c r="L30" s="65">
        <v>32.9932</v>
      </c>
      <c r="M30" s="63">
        <v>25.903</v>
      </c>
      <c r="N30" s="64">
        <v>53.0779</v>
      </c>
      <c r="O30" s="149">
        <v>111.9741</v>
      </c>
      <c r="P30" s="149">
        <v>1380.758233</v>
      </c>
      <c r="Q30" s="65">
        <v>184.812329</v>
      </c>
      <c r="R30" s="63">
        <v>262.1477</v>
      </c>
      <c r="S30" s="64">
        <v>332.457</v>
      </c>
      <c r="T30" s="149">
        <v>779.417029</v>
      </c>
      <c r="U30" s="149">
        <v>2161.193</v>
      </c>
      <c r="V30" s="65">
        <v>349.2218</v>
      </c>
      <c r="W30" s="63">
        <v>331.3117</v>
      </c>
      <c r="X30" s="64">
        <v>319.952907</v>
      </c>
      <c r="Y30" s="149">
        <v>995.1454070000001</v>
      </c>
      <c r="Z30" s="65">
        <v>248.6392</v>
      </c>
      <c r="AA30" s="63">
        <v>193.483</v>
      </c>
      <c r="AB30" s="64">
        <v>65.68600000000001</v>
      </c>
      <c r="AC30" s="149">
        <v>504.4331999999999</v>
      </c>
      <c r="AD30" s="149">
        <v>1499.578607</v>
      </c>
      <c r="AE30" s="65">
        <v>39.6951</v>
      </c>
      <c r="AF30" s="63">
        <v>28.835</v>
      </c>
      <c r="AG30" s="64">
        <v>60.3331</v>
      </c>
      <c r="AH30" s="149">
        <v>128.8632</v>
      </c>
      <c r="AI30" s="149">
        <v>1628.441807</v>
      </c>
      <c r="AJ30" s="65">
        <v>188.235846</v>
      </c>
      <c r="AK30" s="63">
        <v>250.4466</v>
      </c>
      <c r="AL30" s="64">
        <v>325.465</v>
      </c>
      <c r="AM30" s="149">
        <v>764.1474459999999</v>
      </c>
      <c r="AN30" s="149">
        <v>2392.589253</v>
      </c>
      <c r="AO30" s="65">
        <v>337.7339423264318</v>
      </c>
      <c r="AP30" s="63">
        <v>302.0899000000001</v>
      </c>
      <c r="AQ30" s="64">
        <v>313.0073</v>
      </c>
      <c r="AR30" s="149">
        <v>952.1111423264317</v>
      </c>
      <c r="AS30" s="65">
        <v>255.2301</v>
      </c>
      <c r="AT30" s="63">
        <v>202.8435</v>
      </c>
      <c r="AU30" s="64">
        <v>68.27889999999999</v>
      </c>
      <c r="AV30" s="149">
        <v>525.7395</v>
      </c>
      <c r="AW30" s="149">
        <v>1477.850642326432</v>
      </c>
      <c r="AX30" s="65">
        <v>39.16849999999999</v>
      </c>
      <c r="AY30" s="63">
        <v>29.3902</v>
      </c>
      <c r="AZ30" s="64">
        <v>61.168</v>
      </c>
      <c r="BA30" s="149">
        <v>129.6187</v>
      </c>
      <c r="BB30" s="149">
        <v>1607.469342326432</v>
      </c>
      <c r="BC30" s="65">
        <v>194.3564</v>
      </c>
      <c r="BD30" s="63">
        <v>239.1442</v>
      </c>
      <c r="BE30" s="64">
        <v>291.5700000000001</v>
      </c>
      <c r="BF30" s="149">
        <v>724.5096000000001</v>
      </c>
      <c r="BG30" s="149">
        <f>BF30-AM30</f>
        <v>-39.63784599999985</v>
      </c>
      <c r="BH30" s="191">
        <f>BG30/AM30</f>
        <v>-0.05187198649617662</v>
      </c>
      <c r="BI30" s="149">
        <v>2333.723942326432</v>
      </c>
      <c r="BJ30" s="192">
        <f>BI30-AN30</f>
        <v>-58.86531067356827</v>
      </c>
      <c r="BK30" s="191">
        <f>BJ30/AN30</f>
        <v>-0.02460318276518158</v>
      </c>
      <c r="BL30" s="65">
        <v>335.977</v>
      </c>
      <c r="BM30" s="63">
        <v>277.5820000000001</v>
      </c>
      <c r="BN30" s="64">
        <v>288.369</v>
      </c>
      <c r="BO30" s="149">
        <v>901.928</v>
      </c>
      <c r="BP30" s="65">
        <v>220.3801514156682</v>
      </c>
      <c r="BQ30" s="63">
        <v>186.342</v>
      </c>
      <c r="BR30" s="64">
        <v>76.88</v>
      </c>
      <c r="BS30" s="149">
        <v>483.6021514156682</v>
      </c>
      <c r="BT30" s="149">
        <f>BS30-AV30</f>
        <v>-42.13734858433185</v>
      </c>
      <c r="BU30" s="193">
        <f>BT30/AV30</f>
        <v>-0.08014872115245639</v>
      </c>
      <c r="BV30" s="149">
        <v>1385.530151415668</v>
      </c>
      <c r="BW30" s="149">
        <f>BV30-AW30</f>
        <v>-92.32049091076351</v>
      </c>
      <c r="BX30" s="191">
        <f>BW30/AW30</f>
        <v>-0.06246943247622957</v>
      </c>
      <c r="BY30" s="149">
        <v>42.933</v>
      </c>
      <c r="BZ30" s="149">
        <v>32.884</v>
      </c>
      <c r="CA30" s="149">
        <f>BZ30-AY30</f>
        <v>3.493800000000004</v>
      </c>
      <c r="CB30" s="191">
        <f>CA30/AY30</f>
        <v>0.1188763601472601</v>
      </c>
      <c r="CC30" s="149">
        <v>56.377</v>
      </c>
      <c r="CD30" s="149">
        <f>CC30-AZ30</f>
        <v>-4.790999999999997</v>
      </c>
      <c r="CE30" s="191">
        <f>CD30/AZ30</f>
        <v>-0.07832526811404651</v>
      </c>
      <c r="CF30" s="149">
        <v>132.164</v>
      </c>
      <c r="CG30" s="149">
        <f>CF30-BA30</f>
        <v>2.545300000000026</v>
      </c>
      <c r="CH30" s="191">
        <f>CG30/BA30</f>
        <v>0.01963682709362172</v>
      </c>
      <c r="CI30" s="149">
        <v>1517.694151415668</v>
      </c>
      <c r="CJ30" s="149">
        <f>CI30-BB30</f>
        <v>-89.77519091076351</v>
      </c>
      <c r="CK30" s="191">
        <f>CJ30/BB30</f>
        <v>-0.05584877331522551</v>
      </c>
      <c r="CL30" s="149">
        <v>160.163</v>
      </c>
      <c r="CM30" s="149">
        <f>CL30-BC30</f>
        <v>-34.19339999999997</v>
      </c>
      <c r="CN30" s="191">
        <f>CM30/BC30</f>
        <v>-0.1759314331815159</v>
      </c>
      <c r="CO30" s="149">
        <v>223.465</v>
      </c>
      <c r="CP30" s="149">
        <f>CO30-BD30</f>
        <v>-15.67920000000001</v>
      </c>
      <c r="CQ30" s="191">
        <f>CP30/BD30</f>
        <v>-0.06556378954622361</v>
      </c>
      <c r="CR30" s="149">
        <v>275.924</v>
      </c>
      <c r="CS30" s="149">
        <f>CR30-BE30</f>
        <v>-15.64600000000002</v>
      </c>
      <c r="CT30" s="191">
        <f>CS30/BE30</f>
        <v>-0.05366121343073708</v>
      </c>
      <c r="CU30" s="149">
        <v>659.552</v>
      </c>
      <c r="CV30" s="149">
        <f>CU30-BF30</f>
        <v>-64.95760000000007</v>
      </c>
      <c r="CW30" s="191">
        <f>CV30/BF30</f>
        <v>-0.08965733511329603</v>
      </c>
      <c r="CX30" s="149">
        <v>2177.246151415668</v>
      </c>
      <c r="CY30" s="149">
        <f>CX30-BI30</f>
        <v>-156.4777909107638</v>
      </c>
      <c r="CZ30" s="191">
        <f>CY30/BI30</f>
        <v>-0.0670506858470908</v>
      </c>
    </row>
    <row r="31" ht="17" customHeight="1">
      <c r="A31" t="s" s="71">
        <v>86</v>
      </c>
      <c r="B31" s="194">
        <v>1179.654</v>
      </c>
      <c r="C31" s="74">
        <v>158.189</v>
      </c>
      <c r="D31" s="44">
        <v>280.492</v>
      </c>
      <c r="E31" s="73">
        <v>282.599</v>
      </c>
      <c r="F31" s="75">
        <v>721.28</v>
      </c>
      <c r="G31" s="74">
        <v>242.782</v>
      </c>
      <c r="H31" s="44">
        <v>201.239</v>
      </c>
      <c r="I31" s="73">
        <v>93.29300000000001</v>
      </c>
      <c r="J31" s="75">
        <v>537.314</v>
      </c>
      <c r="K31" s="75">
        <v>1258.594</v>
      </c>
      <c r="L31" s="74">
        <v>32.462</v>
      </c>
      <c r="M31" s="44">
        <v>25.334</v>
      </c>
      <c r="N31" s="73">
        <v>50.339</v>
      </c>
      <c r="O31" s="75">
        <v>108.135</v>
      </c>
      <c r="P31" s="75">
        <v>1366.729</v>
      </c>
      <c r="Q31" s="74">
        <v>180.676</v>
      </c>
      <c r="R31" s="44">
        <v>254.699</v>
      </c>
      <c r="S31" s="73">
        <v>322.789</v>
      </c>
      <c r="T31" s="75">
        <v>758.164</v>
      </c>
      <c r="U31" s="75">
        <v>2124.893</v>
      </c>
      <c r="V31" s="74">
        <v>338.905</v>
      </c>
      <c r="W31" s="44">
        <v>321.824</v>
      </c>
      <c r="X31" s="73">
        <v>311.153</v>
      </c>
      <c r="Y31" s="75">
        <v>966.5410000000001</v>
      </c>
      <c r="Z31" s="74">
        <v>242.509</v>
      </c>
      <c r="AA31" s="44">
        <v>189.194</v>
      </c>
      <c r="AB31" s="73">
        <v>64.05200000000001</v>
      </c>
      <c r="AC31" s="75">
        <v>492.3799999999999</v>
      </c>
      <c r="AD31" s="75">
        <v>1458.921</v>
      </c>
      <c r="AE31" s="74">
        <v>39.252</v>
      </c>
      <c r="AF31" s="44">
        <v>28.799</v>
      </c>
      <c r="AG31" s="73">
        <v>57.845</v>
      </c>
      <c r="AH31" s="75">
        <v>125.896</v>
      </c>
      <c r="AI31" s="75">
        <v>1584.817</v>
      </c>
      <c r="AJ31" s="74">
        <v>182.672</v>
      </c>
      <c r="AK31" s="44">
        <v>243.517</v>
      </c>
      <c r="AL31" s="73">
        <v>315.653</v>
      </c>
      <c r="AM31" s="75">
        <v>741.842</v>
      </c>
      <c r="AN31" s="75">
        <v>2326.659</v>
      </c>
      <c r="AO31" s="75">
        <v>327.309</v>
      </c>
      <c r="AP31" s="75">
        <v>291.705</v>
      </c>
      <c r="AQ31" s="74">
        <v>303.381</v>
      </c>
      <c r="AR31" s="73">
        <v>921.675</v>
      </c>
      <c r="AS31" s="74">
        <v>248.56</v>
      </c>
      <c r="AT31" s="44">
        <v>198.203</v>
      </c>
      <c r="AU31" s="73">
        <v>66.851</v>
      </c>
      <c r="AV31" s="75">
        <v>513.001</v>
      </c>
      <c r="AW31" s="75">
        <v>1434.676</v>
      </c>
      <c r="AX31" s="74">
        <v>38.682</v>
      </c>
      <c r="AY31" s="44">
        <v>29.366</v>
      </c>
      <c r="AZ31" s="73">
        <v>59.132</v>
      </c>
      <c r="BA31" s="75">
        <v>127.072</v>
      </c>
      <c r="BB31" s="75">
        <v>1561.748</v>
      </c>
      <c r="BC31" s="74">
        <v>186.915</v>
      </c>
      <c r="BD31" s="44">
        <v>230.594</v>
      </c>
      <c r="BE31" s="73">
        <v>281.5170000000001</v>
      </c>
      <c r="BF31" s="75">
        <v>698.465</v>
      </c>
      <c r="BG31" s="75">
        <f>BF31-AM31</f>
        <v>-43.37699999999995</v>
      </c>
      <c r="BH31" s="195">
        <f>BG31/AM31</f>
        <v>-0.05847201964838868</v>
      </c>
      <c r="BI31" s="75">
        <v>2261.958</v>
      </c>
      <c r="BJ31" s="196">
        <f>BI31-AN31</f>
        <v>-64.70100000000002</v>
      </c>
      <c r="BK31" s="195">
        <f>BJ31/AN31</f>
        <v>-0.02780854435480232</v>
      </c>
      <c r="BL31" s="75">
        <v>324.253</v>
      </c>
      <c r="BM31" s="75">
        <v>268.958</v>
      </c>
      <c r="BN31" s="75">
        <v>278.195</v>
      </c>
      <c r="BO31" s="75">
        <v>871.4059999999999</v>
      </c>
      <c r="BP31" s="75">
        <v>213.031</v>
      </c>
      <c r="BQ31" s="75">
        <v>180.637</v>
      </c>
      <c r="BR31" s="74">
        <v>74.824</v>
      </c>
      <c r="BS31" s="73">
        <v>468.492</v>
      </c>
      <c r="BT31" s="75">
        <f>BS31-AV31</f>
        <v>-44.50899999999996</v>
      </c>
      <c r="BU31" s="197">
        <f>BT31/AV31</f>
        <v>-0.08676201410913421</v>
      </c>
      <c r="BV31" s="75">
        <v>1339.898</v>
      </c>
      <c r="BW31" s="75">
        <f>BV31-AW31</f>
        <v>-94.77800000000002</v>
      </c>
      <c r="BX31" s="195">
        <f>BW31/AW31</f>
        <v>-0.06606230256866361</v>
      </c>
      <c r="BY31" s="75">
        <v>42.311</v>
      </c>
      <c r="BZ31" s="75">
        <v>32.301</v>
      </c>
      <c r="CA31" s="75">
        <f>BZ31-AY31</f>
        <v>2.935000000000006</v>
      </c>
      <c r="CB31" s="195">
        <f>CA31/AY31</f>
        <v>0.09994551522168516</v>
      </c>
      <c r="CC31" s="75">
        <v>53.605</v>
      </c>
      <c r="CD31" s="75">
        <f>CC31-AZ31</f>
        <v>-5.526999999999994</v>
      </c>
      <c r="CE31" s="195">
        <f>CD31/AZ31</f>
        <v>-0.0934688493539876</v>
      </c>
      <c r="CF31" s="75">
        <v>128.187</v>
      </c>
      <c r="CG31" s="75">
        <f>CF31-BA31</f>
        <v>1.115000000000009</v>
      </c>
      <c r="CH31" s="195">
        <f>CG31/BA31</f>
        <v>0.008774553009317624</v>
      </c>
      <c r="CI31" s="75">
        <v>1468.085</v>
      </c>
      <c r="CJ31" s="75">
        <f>CI31-BB31</f>
        <v>-93.66300000000001</v>
      </c>
      <c r="CK31" s="195">
        <f>CJ31/BB31</f>
        <v>-0.05997318389394448</v>
      </c>
      <c r="CL31" s="75">
        <v>153.035</v>
      </c>
      <c r="CM31" s="75">
        <f>CL31-BC31</f>
        <v>-33.88</v>
      </c>
      <c r="CN31" s="195">
        <f>CM31/BC31</f>
        <v>-0.1812588609795896</v>
      </c>
      <c r="CO31" s="75">
        <v>213.906</v>
      </c>
      <c r="CP31" s="75">
        <f>CO31-BD31</f>
        <v>-16.68800000000002</v>
      </c>
      <c r="CQ31" s="195">
        <f>CP31/BD31</f>
        <v>-0.07236961933094536</v>
      </c>
      <c r="CR31" s="75">
        <v>264.223</v>
      </c>
      <c r="CS31" s="75">
        <f>CR31-BE31</f>
        <v>-17.29400000000004</v>
      </c>
      <c r="CT31" s="195">
        <f>CS31/BE31</f>
        <v>-0.06143145884617993</v>
      </c>
      <c r="CU31" s="75">
        <v>631.164</v>
      </c>
      <c r="CV31" s="75">
        <f>CU31-BF31</f>
        <v>-67.30100000000004</v>
      </c>
      <c r="CW31" s="195">
        <f>CV31/BF31</f>
        <v>-0.09635557973556304</v>
      </c>
      <c r="CX31" s="75">
        <v>2099.249</v>
      </c>
      <c r="CY31" s="75">
        <f>CX31-BI31</f>
        <v>-162.7090000000003</v>
      </c>
      <c r="CZ31" s="195">
        <f>CY31/BI31</f>
        <v>-0.07193281219191527</v>
      </c>
    </row>
    <row r="32" ht="15.75" customHeight="1">
      <c r="A32" t="s" s="71">
        <v>87</v>
      </c>
      <c r="B32" s="194">
        <v>370.068</v>
      </c>
      <c r="C32" s="74">
        <v>50.272</v>
      </c>
      <c r="D32" s="44">
        <v>45.051</v>
      </c>
      <c r="E32" s="73">
        <v>43.59</v>
      </c>
      <c r="F32" s="75">
        <v>138.913</v>
      </c>
      <c r="G32" s="74">
        <v>38.613</v>
      </c>
      <c r="H32" s="44">
        <v>31.962</v>
      </c>
      <c r="I32" s="73">
        <v>14.377</v>
      </c>
      <c r="J32" s="75">
        <v>84.952</v>
      </c>
      <c r="K32" s="75">
        <v>223.865</v>
      </c>
      <c r="L32" s="74">
        <v>5.236</v>
      </c>
      <c r="M32" s="44">
        <v>7.467</v>
      </c>
      <c r="N32" s="73">
        <v>10.007</v>
      </c>
      <c r="O32" s="75">
        <v>22.71</v>
      </c>
      <c r="P32" s="75">
        <v>246.575</v>
      </c>
      <c r="Q32" s="74">
        <v>29.634</v>
      </c>
      <c r="R32" s="44">
        <v>41.476</v>
      </c>
      <c r="S32" s="73">
        <v>52.29</v>
      </c>
      <c r="T32" s="75">
        <v>123.4</v>
      </c>
      <c r="U32" s="75">
        <v>369.975</v>
      </c>
      <c r="V32" s="74">
        <v>53.155</v>
      </c>
      <c r="W32" s="44">
        <v>49.513</v>
      </c>
      <c r="X32" s="73">
        <v>50.302</v>
      </c>
      <c r="Y32" s="75">
        <v>152.97</v>
      </c>
      <c r="Z32" s="74">
        <v>39.361</v>
      </c>
      <c r="AA32" s="44">
        <v>30.985</v>
      </c>
      <c r="AB32" s="73">
        <v>11.008</v>
      </c>
      <c r="AC32" s="75">
        <v>81.354</v>
      </c>
      <c r="AD32" s="75">
        <v>234.324</v>
      </c>
      <c r="AE32" s="74">
        <v>2.835</v>
      </c>
      <c r="AF32" s="44">
        <v>9.935</v>
      </c>
      <c r="AG32" s="73">
        <v>10.379</v>
      </c>
      <c r="AH32" s="75">
        <v>23.149</v>
      </c>
      <c r="AI32" s="75">
        <v>257.473</v>
      </c>
      <c r="AJ32" s="74">
        <v>29.696</v>
      </c>
      <c r="AK32" s="44">
        <v>37.872</v>
      </c>
      <c r="AL32" s="73">
        <v>51.081</v>
      </c>
      <c r="AM32" s="75">
        <v>118.649</v>
      </c>
      <c r="AN32" s="75">
        <v>376.122</v>
      </c>
      <c r="AO32" s="74">
        <v>48.651</v>
      </c>
      <c r="AP32" s="44">
        <v>43.756</v>
      </c>
      <c r="AQ32" s="73">
        <v>47.563</v>
      </c>
      <c r="AR32" s="75">
        <v>139.97</v>
      </c>
      <c r="AS32" s="74">
        <v>38.785</v>
      </c>
      <c r="AT32" s="44">
        <v>32.474</v>
      </c>
      <c r="AU32" s="73">
        <v>12.666</v>
      </c>
      <c r="AV32" s="75">
        <v>83.92499999999998</v>
      </c>
      <c r="AW32" s="75">
        <v>223.895</v>
      </c>
      <c r="AX32" s="74">
        <v>5.11</v>
      </c>
      <c r="AY32" s="44">
        <v>9.593</v>
      </c>
      <c r="AZ32" s="73">
        <v>10.965</v>
      </c>
      <c r="BA32" s="75">
        <v>25.668</v>
      </c>
      <c r="BB32" s="75">
        <v>249.563</v>
      </c>
      <c r="BC32" s="74">
        <v>31.868</v>
      </c>
      <c r="BD32" s="44">
        <v>38.372</v>
      </c>
      <c r="BE32" s="73">
        <v>44.768</v>
      </c>
      <c r="BF32" s="75">
        <v>115.008</v>
      </c>
      <c r="BG32" s="75">
        <f>BF32-AM32</f>
        <v>-3.641000000000005</v>
      </c>
      <c r="BH32" s="195">
        <f>BG32/AM32</f>
        <v>-0.03068715286264533</v>
      </c>
      <c r="BI32" s="75">
        <v>364.571</v>
      </c>
      <c r="BJ32" s="196">
        <f>BI32-AN32</f>
        <v>-11.55099999999999</v>
      </c>
      <c r="BK32" s="195">
        <f>BJ32/AN32</f>
        <v>-0.03071078001286813</v>
      </c>
      <c r="BL32" s="74">
        <v>50.268</v>
      </c>
      <c r="BM32" s="44">
        <v>44.725</v>
      </c>
      <c r="BN32" s="73">
        <v>45.397</v>
      </c>
      <c r="BO32" s="75">
        <v>140.39</v>
      </c>
      <c r="BP32" s="74">
        <v>34.386</v>
      </c>
      <c r="BQ32" s="44">
        <v>29.898</v>
      </c>
      <c r="BR32" s="73">
        <v>11.787</v>
      </c>
      <c r="BS32" s="75">
        <v>76.07100000000001</v>
      </c>
      <c r="BT32" s="75">
        <f>BS32-AV32</f>
        <v>-7.853999999999971</v>
      </c>
      <c r="BU32" s="197">
        <f>BT32/AV32</f>
        <v>-0.09358355674709529</v>
      </c>
      <c r="BV32" s="75">
        <v>216.461</v>
      </c>
      <c r="BW32" s="75">
        <f>BV32-AW32</f>
        <v>-7.433999999999997</v>
      </c>
      <c r="BX32" s="195">
        <f>BW32/AW32</f>
        <v>-0.03320306393622009</v>
      </c>
      <c r="BY32" s="75">
        <v>8.332000000000001</v>
      </c>
      <c r="BZ32" s="75">
        <v>9.6</v>
      </c>
      <c r="CA32" s="75">
        <f>BZ32-AY32</f>
        <v>0.006999999999999673</v>
      </c>
      <c r="CB32" s="195">
        <f>CA32/AY32</f>
        <v>0.0007296987386635748</v>
      </c>
      <c r="CC32" s="75">
        <v>9.702</v>
      </c>
      <c r="CD32" s="75">
        <f>CC32-AZ32</f>
        <v>-1.263</v>
      </c>
      <c r="CE32" s="195">
        <f>CD32/AZ32</f>
        <v>-0.1151846785225718</v>
      </c>
      <c r="CF32" s="75">
        <v>27.634</v>
      </c>
      <c r="CG32" s="75">
        <f>CF32-BA32</f>
        <v>1.966000000000001</v>
      </c>
      <c r="CH32" s="195">
        <f>CG32/BA32</f>
        <v>0.07659342371824844</v>
      </c>
      <c r="CI32" s="75">
        <v>244.095</v>
      </c>
      <c r="CJ32" s="75">
        <f>CI32-BB32</f>
        <v>-5.467999999999989</v>
      </c>
      <c r="CK32" s="195">
        <f>CJ32/BB32</f>
        <v>-0.02191029920300681</v>
      </c>
      <c r="CL32" s="75">
        <v>27.906</v>
      </c>
      <c r="CM32" s="75">
        <f>CL32-BC32</f>
        <v>-3.962</v>
      </c>
      <c r="CN32" s="195">
        <f>CM32/BC32</f>
        <v>-0.1243253420358981</v>
      </c>
      <c r="CO32" s="75">
        <v>38.56</v>
      </c>
      <c r="CP32" s="75">
        <f>CO32-BD32</f>
        <v>0.1880000000000024</v>
      </c>
      <c r="CQ32" s="195">
        <f>CP32/BD32</f>
        <v>0.004899405816741437</v>
      </c>
      <c r="CR32" s="75">
        <v>46.292</v>
      </c>
      <c r="CS32" s="75">
        <f>CR32-BE32</f>
        <v>1.524000000000001</v>
      </c>
      <c r="CT32" s="195">
        <f>CS32/BE32</f>
        <v>0.03404217298070052</v>
      </c>
      <c r="CU32" s="75">
        <v>112.758</v>
      </c>
      <c r="CV32" s="75">
        <f>CU32-BF32</f>
        <v>-2.249999999999986</v>
      </c>
      <c r="CW32" s="195">
        <f>CV32/BF32</f>
        <v>-0.01956385642737884</v>
      </c>
      <c r="CX32" s="75">
        <v>356.8530000000001</v>
      </c>
      <c r="CY32" s="75">
        <f>CX32-BI32</f>
        <v>-7.717999999999961</v>
      </c>
      <c r="CZ32" s="195">
        <f>CY32/BI32</f>
        <v>-0.02117008758239125</v>
      </c>
    </row>
    <row r="33" ht="17" customHeight="1">
      <c r="A33" t="s" s="71">
        <v>88</v>
      </c>
      <c r="B33" s="194">
        <v>809.54</v>
      </c>
      <c r="C33" s="74">
        <v>107.917</v>
      </c>
      <c r="D33" s="44">
        <v>99.746</v>
      </c>
      <c r="E33" s="73">
        <v>96.72499999999999</v>
      </c>
      <c r="F33" s="75">
        <v>304.388</v>
      </c>
      <c r="G33" s="74">
        <v>83.236</v>
      </c>
      <c r="H33" s="44">
        <v>69.444</v>
      </c>
      <c r="I33" s="73">
        <v>35.481</v>
      </c>
      <c r="J33" s="75">
        <v>188.161</v>
      </c>
      <c r="K33" s="75">
        <v>492.549</v>
      </c>
      <c r="L33" s="74">
        <v>15.519</v>
      </c>
      <c r="M33" s="44">
        <v>10.977</v>
      </c>
      <c r="N33" s="73">
        <v>23.818</v>
      </c>
      <c r="O33" s="75">
        <v>50.314</v>
      </c>
      <c r="P33" s="75">
        <v>542.8630000000001</v>
      </c>
      <c r="Q33" s="74">
        <v>67.057</v>
      </c>
      <c r="R33" s="44">
        <v>91.151</v>
      </c>
      <c r="S33" s="73">
        <v>117.191</v>
      </c>
      <c r="T33" s="75">
        <v>275.399</v>
      </c>
      <c r="U33" s="75">
        <v>818.2620000000001</v>
      </c>
      <c r="V33" s="74">
        <v>120.068</v>
      </c>
      <c r="W33" s="44">
        <v>114.875</v>
      </c>
      <c r="X33" s="73">
        <v>106.013</v>
      </c>
      <c r="Y33" s="75">
        <v>340.956</v>
      </c>
      <c r="Z33" s="74">
        <v>83.56999999999999</v>
      </c>
      <c r="AA33" s="44">
        <v>67.45699999999999</v>
      </c>
      <c r="AB33" s="73">
        <v>25.849</v>
      </c>
      <c r="AC33" s="75">
        <v>176.876</v>
      </c>
      <c r="AD33" s="75">
        <v>517.832</v>
      </c>
      <c r="AE33" s="74">
        <v>20.348</v>
      </c>
      <c r="AF33" s="44">
        <v>10.54</v>
      </c>
      <c r="AG33" s="73">
        <v>25.099</v>
      </c>
      <c r="AH33" s="75">
        <v>55.98699999999999</v>
      </c>
      <c r="AI33" s="75">
        <v>573.819</v>
      </c>
      <c r="AJ33" s="74">
        <v>65.286</v>
      </c>
      <c r="AK33" s="44">
        <v>86.842</v>
      </c>
      <c r="AL33" s="73">
        <v>112.231</v>
      </c>
      <c r="AM33" s="75">
        <v>264.359</v>
      </c>
      <c r="AN33" s="75">
        <v>838.1779999999999</v>
      </c>
      <c r="AO33" s="74">
        <v>112.354</v>
      </c>
      <c r="AP33" s="44">
        <v>102.206</v>
      </c>
      <c r="AQ33" s="73">
        <v>106.116</v>
      </c>
      <c r="AR33" s="75">
        <v>320.676</v>
      </c>
      <c r="AS33" s="74">
        <v>83.992</v>
      </c>
      <c r="AT33" s="44">
        <v>70.265</v>
      </c>
      <c r="AU33" s="73">
        <v>30.019</v>
      </c>
      <c r="AV33" s="75">
        <v>184.276</v>
      </c>
      <c r="AW33" s="75">
        <v>504.952</v>
      </c>
      <c r="AX33" s="74">
        <v>20.902</v>
      </c>
      <c r="AY33" s="44">
        <v>10.975</v>
      </c>
      <c r="AZ33" s="73">
        <v>25.249</v>
      </c>
      <c r="BA33" s="75">
        <v>57.126</v>
      </c>
      <c r="BB33" s="75">
        <v>562.078</v>
      </c>
      <c r="BC33" s="74">
        <v>70.17100000000001</v>
      </c>
      <c r="BD33" s="44">
        <v>84.962</v>
      </c>
      <c r="BE33" s="73">
        <v>102.864</v>
      </c>
      <c r="BF33" s="75">
        <v>257.997</v>
      </c>
      <c r="BG33" s="75">
        <f>BF33-AM33</f>
        <v>-6.361999999999966</v>
      </c>
      <c r="BH33" s="195">
        <f>BG33/AM33</f>
        <v>-0.02406575906248687</v>
      </c>
      <c r="BI33" s="75">
        <v>820.075</v>
      </c>
      <c r="BJ33" s="196">
        <f>BI33-AN33</f>
        <v>-18.10299999999984</v>
      </c>
      <c r="BK33" s="195">
        <f>BJ33/AN33</f>
        <v>-0.02159803764832749</v>
      </c>
      <c r="BL33" s="74">
        <v>115.233</v>
      </c>
      <c r="BM33" s="44">
        <v>99.64</v>
      </c>
      <c r="BN33" s="73">
        <v>102.419</v>
      </c>
      <c r="BO33" s="75">
        <v>317.292</v>
      </c>
      <c r="BP33" s="74">
        <v>75.783</v>
      </c>
      <c r="BQ33" s="44">
        <v>65.373</v>
      </c>
      <c r="BR33" s="73">
        <v>31.957</v>
      </c>
      <c r="BS33" s="75">
        <v>173.113</v>
      </c>
      <c r="BT33" s="75">
        <f>BS33-AV33</f>
        <v>-11.16300000000001</v>
      </c>
      <c r="BU33" s="197">
        <f>BT33/AV33</f>
        <v>-0.06057761184310496</v>
      </c>
      <c r="BV33" s="75">
        <v>490.405</v>
      </c>
      <c r="BW33" s="75">
        <f>BV33-AW33</f>
        <v>-14.54700000000003</v>
      </c>
      <c r="BX33" s="195">
        <f>BW33/AW33</f>
        <v>-0.02880867884472193</v>
      </c>
      <c r="BY33" s="75">
        <v>19.488</v>
      </c>
      <c r="BZ33" s="75">
        <v>13.15</v>
      </c>
      <c r="CA33" s="75">
        <f>BZ33-AY33</f>
        <v>2.175000000000001</v>
      </c>
      <c r="CB33" s="195">
        <f>CA33/AY33</f>
        <v>0.1981776765375855</v>
      </c>
      <c r="CC33" s="75">
        <v>23.425</v>
      </c>
      <c r="CD33" s="75">
        <f>CC33-AZ33</f>
        <v>-1.823999999999998</v>
      </c>
      <c r="CE33" s="195">
        <f>CD33/AZ33</f>
        <v>-0.07224048477167405</v>
      </c>
      <c r="CF33" s="75">
        <v>56.063</v>
      </c>
      <c r="CG33" s="75">
        <f>CF33-BA33</f>
        <v>-1.063000000000002</v>
      </c>
      <c r="CH33" s="195">
        <f>CG33/BA33</f>
        <v>-0.01860798935686031</v>
      </c>
      <c r="CI33" s="75">
        <v>546.468</v>
      </c>
      <c r="CJ33" s="75">
        <f>CI33-BB33</f>
        <v>-15.61000000000001</v>
      </c>
      <c r="CK33" s="195">
        <f>CJ33/BB33</f>
        <v>-0.0277719462423365</v>
      </c>
      <c r="CL33" s="75">
        <v>62.283</v>
      </c>
      <c r="CM33" s="75">
        <f>CL33-BC33</f>
        <v>-7.888000000000005</v>
      </c>
      <c r="CN33" s="195">
        <f>CM33/BC33</f>
        <v>-0.1124111100027077</v>
      </c>
      <c r="CO33" s="75">
        <v>87.96299999999999</v>
      </c>
      <c r="CP33" s="75">
        <f>CO33-BD33</f>
        <v>3.000999999999991</v>
      </c>
      <c r="CQ33" s="195">
        <f>CP33/BD33</f>
        <v>0.03532167321861527</v>
      </c>
      <c r="CR33" s="75">
        <v>106.191</v>
      </c>
      <c r="CS33" s="75">
        <f>CR33-BE33</f>
        <v>3.326999999999998</v>
      </c>
      <c r="CT33" s="195">
        <f>CS33/BE33</f>
        <v>0.0323436770881941</v>
      </c>
      <c r="CU33" s="75">
        <v>256.437</v>
      </c>
      <c r="CV33" s="75">
        <f>CU33-BF33</f>
        <v>-1.560000000000002</v>
      </c>
      <c r="CW33" s="195">
        <f>CV33/BF33</f>
        <v>-0.006046581936999276</v>
      </c>
      <c r="CX33" s="75">
        <v>802.905</v>
      </c>
      <c r="CY33" s="75">
        <f>CX33-BI33</f>
        <v>-17.17000000000007</v>
      </c>
      <c r="CZ33" s="195">
        <f>CY33/BI33</f>
        <v>-0.02093710941072472</v>
      </c>
    </row>
    <row r="34" ht="17" customHeight="1">
      <c r="A34" t="s" s="71">
        <v>131</v>
      </c>
      <c r="B34" s="166"/>
      <c r="C34" s="74">
        <v>0</v>
      </c>
      <c r="D34" s="44">
        <v>135.695</v>
      </c>
      <c r="E34" s="73">
        <v>142.284</v>
      </c>
      <c r="F34" s="75">
        <v>277.979</v>
      </c>
      <c r="G34" s="74">
        <v>120.933</v>
      </c>
      <c r="H34" s="44">
        <v>99.833</v>
      </c>
      <c r="I34" s="73">
        <v>43.4</v>
      </c>
      <c r="J34" s="75">
        <v>264.166</v>
      </c>
      <c r="K34" s="75">
        <v>542.145</v>
      </c>
      <c r="L34" s="74">
        <v>11.707</v>
      </c>
      <c r="M34" s="44">
        <v>6.89</v>
      </c>
      <c r="N34" s="73">
        <v>16.514</v>
      </c>
      <c r="O34" s="75">
        <v>35.111</v>
      </c>
      <c r="P34" s="75">
        <v>577.256</v>
      </c>
      <c r="Q34" s="74">
        <v>83.985</v>
      </c>
      <c r="R34" s="44">
        <v>122.072</v>
      </c>
      <c r="S34" s="73">
        <v>153.308</v>
      </c>
      <c r="T34" s="75">
        <v>359.365</v>
      </c>
      <c r="U34" s="75">
        <v>936.621</v>
      </c>
      <c r="V34" s="74">
        <v>160.341</v>
      </c>
      <c r="W34" s="44">
        <v>157.436</v>
      </c>
      <c r="X34" s="73">
        <v>154.838</v>
      </c>
      <c r="Y34" s="75">
        <v>472.615</v>
      </c>
      <c r="Z34" s="74">
        <v>116.203</v>
      </c>
      <c r="AA34" s="44">
        <v>90.752</v>
      </c>
      <c r="AB34" s="73">
        <v>27.149</v>
      </c>
      <c r="AC34" s="75">
        <v>234.104</v>
      </c>
      <c r="AD34" s="75">
        <v>706.7190000000001</v>
      </c>
      <c r="AE34" s="74">
        <v>16.069</v>
      </c>
      <c r="AF34" s="44">
        <v>8.324</v>
      </c>
      <c r="AG34" s="73">
        <v>22.367</v>
      </c>
      <c r="AH34" s="75">
        <v>46.76000000000001</v>
      </c>
      <c r="AI34" s="75">
        <v>753.479</v>
      </c>
      <c r="AJ34" s="74">
        <v>87.69</v>
      </c>
      <c r="AK34" s="44">
        <v>118.803</v>
      </c>
      <c r="AL34" s="73">
        <v>152.341</v>
      </c>
      <c r="AM34" s="75">
        <v>358.834</v>
      </c>
      <c r="AN34" s="75">
        <v>1112.313</v>
      </c>
      <c r="AO34" s="74">
        <v>166.033</v>
      </c>
      <c r="AP34" s="44">
        <v>145.494</v>
      </c>
      <c r="AQ34" s="73">
        <v>149.502</v>
      </c>
      <c r="AR34" s="75">
        <v>461.029</v>
      </c>
      <c r="AS34" s="74">
        <v>125.343</v>
      </c>
      <c r="AT34" s="44">
        <v>95.291</v>
      </c>
      <c r="AU34" s="73">
        <v>24.166</v>
      </c>
      <c r="AV34" s="75">
        <v>244.8</v>
      </c>
      <c r="AW34" s="75">
        <v>705.829</v>
      </c>
      <c r="AX34" s="74">
        <v>12.596</v>
      </c>
      <c r="AY34" s="44">
        <v>8.763999999999999</v>
      </c>
      <c r="AZ34" s="73">
        <v>22.918</v>
      </c>
      <c r="BA34" s="75">
        <v>44.278</v>
      </c>
      <c r="BB34" s="75">
        <v>750.107</v>
      </c>
      <c r="BC34" s="74">
        <v>84.73099999999999</v>
      </c>
      <c r="BD34" s="44">
        <v>107.069</v>
      </c>
      <c r="BE34" s="73">
        <v>133.66</v>
      </c>
      <c r="BF34" s="75">
        <v>325.46</v>
      </c>
      <c r="BG34" s="75">
        <f>BF34-AM34</f>
        <v>-33.37399999999997</v>
      </c>
      <c r="BH34" s="195">
        <f>BG34/AM34</f>
        <v>-0.09300679422797162</v>
      </c>
      <c r="BI34" s="75">
        <v>1075.567</v>
      </c>
      <c r="BJ34" s="196">
        <f>BI34-AN34</f>
        <v>-36.74600000000009</v>
      </c>
      <c r="BK34" s="195">
        <f>BJ34/AN34</f>
        <v>-0.03303566532082255</v>
      </c>
      <c r="BL34" s="74">
        <v>158.752</v>
      </c>
      <c r="BM34" s="44">
        <v>124.593</v>
      </c>
      <c r="BN34" s="73">
        <v>130.379</v>
      </c>
      <c r="BO34" s="75">
        <v>413.724</v>
      </c>
      <c r="BP34" s="74">
        <v>102.862</v>
      </c>
      <c r="BQ34" s="44">
        <v>85.366</v>
      </c>
      <c r="BR34" s="73">
        <v>31.08</v>
      </c>
      <c r="BS34" s="75">
        <v>219.308</v>
      </c>
      <c r="BT34" s="75">
        <f>BS34-AV34</f>
        <v>-25.49200000000002</v>
      </c>
      <c r="BU34" s="197">
        <f>BT34/AV34</f>
        <v>-0.1041339869281046</v>
      </c>
      <c r="BV34" s="75">
        <v>633.032</v>
      </c>
      <c r="BW34" s="75">
        <f>BV34-AW34</f>
        <v>-72.79699999999991</v>
      </c>
      <c r="BX34" s="195">
        <f>BW34/AW34</f>
        <v>-0.1031368787624197</v>
      </c>
      <c r="BY34" s="75">
        <v>14.461</v>
      </c>
      <c r="BZ34" s="75">
        <v>9.551</v>
      </c>
      <c r="CA34" s="75">
        <f>BZ34-AY34</f>
        <v>0.7870000000000008</v>
      </c>
      <c r="CB34" s="195">
        <f>CA34/AY34</f>
        <v>0.08979917845732552</v>
      </c>
      <c r="CC34" s="75">
        <v>20.427</v>
      </c>
      <c r="CD34" s="75">
        <f>CC34-AZ34</f>
        <v>-2.491</v>
      </c>
      <c r="CE34" s="195">
        <f>CD34/AZ34</f>
        <v>-0.108691857928266</v>
      </c>
      <c r="CF34" s="75">
        <v>44.409</v>
      </c>
      <c r="CG34" s="75">
        <f>CF34-BA34</f>
        <v>0.1310000000000002</v>
      </c>
      <c r="CH34" s="195">
        <f>CG34/BA34</f>
        <v>0.00295857988165681</v>
      </c>
      <c r="CI34" s="75">
        <v>677.441</v>
      </c>
      <c r="CJ34" s="75">
        <f>CI34-BB34</f>
        <v>-72.66599999999994</v>
      </c>
      <c r="CK34" s="195">
        <f>CJ34/BB34</f>
        <v>-0.09687417928375544</v>
      </c>
      <c r="CL34" s="75">
        <v>62.846</v>
      </c>
      <c r="CM34" s="75">
        <f>CL34-BC34</f>
        <v>-21.885</v>
      </c>
      <c r="CN34" s="195">
        <f>CM34/BC34</f>
        <v>-0.2582879937685145</v>
      </c>
      <c r="CO34" s="75">
        <v>87.383</v>
      </c>
      <c r="CP34" s="75">
        <f>CO34-BD34</f>
        <v>-19.68600000000001</v>
      </c>
      <c r="CQ34" s="195">
        <f>CP34/BD34</f>
        <v>-0.1838627427173132</v>
      </c>
      <c r="CR34" s="75">
        <v>111.74</v>
      </c>
      <c r="CS34" s="75">
        <f>CR34-BE34</f>
        <v>-21.92</v>
      </c>
      <c r="CT34" s="195">
        <f>CS34/BE34</f>
        <v>-0.1639982043992219</v>
      </c>
      <c r="CU34" s="75">
        <v>261.969</v>
      </c>
      <c r="CV34" s="75">
        <f>CU34-BF34</f>
        <v>-63.49100000000004</v>
      </c>
      <c r="CW34" s="195">
        <f>CV34/BF34</f>
        <v>-0.1950808087015302</v>
      </c>
      <c r="CX34" s="75">
        <v>939.491</v>
      </c>
      <c r="CY34" s="75">
        <f>CX34-BI34</f>
        <v>-136.076</v>
      </c>
      <c r="CZ34" s="195">
        <f>CY34/BI34</f>
        <v>-0.1265155959600843</v>
      </c>
    </row>
    <row r="35" ht="17" customHeight="1">
      <c r="A35" t="s" s="71">
        <v>132</v>
      </c>
      <c r="B35" s="166"/>
      <c r="C35" s="74"/>
      <c r="D35" s="44">
        <v>0.242</v>
      </c>
      <c r="E35" s="73">
        <v>0.229</v>
      </c>
      <c r="F35" s="75">
        <v>0.471</v>
      </c>
      <c r="G35" s="74">
        <v>0.198</v>
      </c>
      <c r="H35" s="44">
        <v>0.169</v>
      </c>
      <c r="I35" s="73">
        <v>0.07199999999999999</v>
      </c>
      <c r="J35" s="75">
        <v>0.439</v>
      </c>
      <c r="K35" s="75">
        <v>0.9099999999999999</v>
      </c>
      <c r="L35" s="74">
        <v>0.045</v>
      </c>
      <c r="M35" s="44">
        <v>0.026</v>
      </c>
      <c r="N35" s="73">
        <v>0.048</v>
      </c>
      <c r="O35" s="75">
        <v>0.119</v>
      </c>
      <c r="P35" s="75">
        <v>1.029</v>
      </c>
      <c r="Q35" s="74">
        <v>0.161</v>
      </c>
      <c r="R35" s="44">
        <v>0.207</v>
      </c>
      <c r="S35" s="73">
        <v>0.267</v>
      </c>
      <c r="T35" s="75">
        <v>0.635</v>
      </c>
      <c r="U35" s="75">
        <v>1.664</v>
      </c>
      <c r="V35" s="74">
        <v>0.271</v>
      </c>
      <c r="W35" s="44">
        <v>0.259</v>
      </c>
      <c r="X35" s="73">
        <v>0.252</v>
      </c>
      <c r="Y35" s="75">
        <v>0.782</v>
      </c>
      <c r="Z35" s="74">
        <v>0.33</v>
      </c>
      <c r="AA35" s="44">
        <v>0.294</v>
      </c>
      <c r="AB35" s="73">
        <v>0.07199999999999999</v>
      </c>
      <c r="AC35" s="75">
        <v>0.696</v>
      </c>
      <c r="AD35" s="75">
        <v>1.478</v>
      </c>
      <c r="AE35" s="74">
        <v>0.08599999999999999</v>
      </c>
      <c r="AF35" s="44">
        <v>0.049</v>
      </c>
      <c r="AG35" s="73">
        <v>0.044</v>
      </c>
      <c r="AH35" s="75">
        <v>0.179</v>
      </c>
      <c r="AI35" s="75">
        <v>1.657</v>
      </c>
      <c r="AJ35" s="74">
        <v>0.152</v>
      </c>
      <c r="AK35" s="44">
        <v>0.205</v>
      </c>
      <c r="AL35" s="73">
        <v>0.18</v>
      </c>
      <c r="AM35" s="75">
        <v>0.537</v>
      </c>
      <c r="AN35" s="75">
        <v>2.194</v>
      </c>
      <c r="AO35" s="74">
        <v>0.271</v>
      </c>
      <c r="AP35" s="44">
        <v>0.249</v>
      </c>
      <c r="AQ35" s="73">
        <v>0.2</v>
      </c>
      <c r="AR35" s="75">
        <v>0.72</v>
      </c>
      <c r="AS35" s="74">
        <v>0.22</v>
      </c>
      <c r="AT35" s="44">
        <v>0.173</v>
      </c>
      <c r="AU35" s="73">
        <v>0</v>
      </c>
      <c r="AV35" s="75">
        <v>0.393</v>
      </c>
      <c r="AW35" s="75">
        <v>1.113</v>
      </c>
      <c r="AX35" s="74">
        <v>0.037</v>
      </c>
      <c r="AY35" s="44">
        <v>0.034</v>
      </c>
      <c r="AZ35" s="73">
        <v>0</v>
      </c>
      <c r="BA35" s="75">
        <v>0.07100000000000001</v>
      </c>
      <c r="BB35" s="75">
        <v>1.184</v>
      </c>
      <c r="BC35" s="74">
        <v>0.145</v>
      </c>
      <c r="BD35" s="44">
        <v>0.191</v>
      </c>
      <c r="BE35" s="73">
        <v>0.225</v>
      </c>
      <c r="BF35" s="75">
        <v>0.5609999999999999</v>
      </c>
      <c r="BG35" s="75">
        <f>BF35-AM35</f>
        <v>0.02399999999999991</v>
      </c>
      <c r="BH35" s="195">
        <f>BG35/AM35</f>
        <v>0.04469273743016743</v>
      </c>
      <c r="BI35" s="75">
        <v>1.745</v>
      </c>
      <c r="BJ35" s="196">
        <f>BI35-AN35</f>
        <v>-0.4490000000000001</v>
      </c>
      <c r="BK35" s="195">
        <f>BJ35/AN35</f>
        <v>-0.2046490428441204</v>
      </c>
      <c r="BL35" s="74">
        <v>0.243</v>
      </c>
      <c r="BM35" s="44">
        <v>0.194</v>
      </c>
      <c r="BN35" s="73">
        <v>0.217</v>
      </c>
      <c r="BO35" s="75">
        <v>0.654</v>
      </c>
      <c r="BP35" s="74">
        <v>0.208</v>
      </c>
      <c r="BQ35" s="44">
        <v>0.173</v>
      </c>
      <c r="BR35" s="73">
        <v>0.095</v>
      </c>
      <c r="BS35" s="75">
        <v>0.476</v>
      </c>
      <c r="BT35" s="75">
        <f>BS35-AV35</f>
        <v>0.08299999999999996</v>
      </c>
      <c r="BU35" s="197">
        <f>BT35/AV35</f>
        <v>0.2111959287531806</v>
      </c>
      <c r="BV35" s="75">
        <v>1.13</v>
      </c>
      <c r="BW35" s="75">
        <f>BV35-AW35</f>
        <v>0.0169999999999999</v>
      </c>
      <c r="BX35" s="195">
        <f>BW35/AW35</f>
        <v>0.01527403414195858</v>
      </c>
      <c r="BY35" s="75">
        <v>0.03</v>
      </c>
      <c r="BZ35" s="75">
        <v>0.03</v>
      </c>
      <c r="CA35" s="75">
        <f>BZ35-AY35</f>
        <v>-0.004000000000000004</v>
      </c>
      <c r="CB35" s="195">
        <f>CA35/AY35</f>
        <v>-0.1176470588235295</v>
      </c>
      <c r="CC35" s="75">
        <v>0.051</v>
      </c>
      <c r="CD35" s="75">
        <f>CC35-AZ35</f>
        <v>0.051</v>
      </c>
      <c r="CE35" s="195">
        <f>CD35/AZ35</f>
      </c>
      <c r="CF35" s="75">
        <v>0.111</v>
      </c>
      <c r="CG35" s="75">
        <f>CF35-BA35</f>
        <v>0.03999999999999998</v>
      </c>
      <c r="CH35" s="195">
        <f>CG35/BA35</f>
        <v>0.5633802816901405</v>
      </c>
      <c r="CI35" s="75">
        <v>1.241</v>
      </c>
      <c r="CJ35" s="75">
        <f>CI35-BB35</f>
        <v>0.05699999999999994</v>
      </c>
      <c r="CK35" s="195">
        <f>CJ35/BB35</f>
        <v>0.04814189189189184</v>
      </c>
      <c r="CL35" s="75">
        <v>0.103</v>
      </c>
      <c r="CM35" s="75">
        <f>CL35-BC35</f>
        <v>-0.042</v>
      </c>
      <c r="CN35" s="195">
        <f>CM35/BC35</f>
        <v>-0.2896551724137931</v>
      </c>
      <c r="CO35" s="75">
        <v>0.136</v>
      </c>
      <c r="CP35" s="75">
        <f>CO35-BD35</f>
        <v>-0.05499999999999999</v>
      </c>
      <c r="CQ35" s="195">
        <f>CP35/BD35</f>
        <v>-0.287958115183246</v>
      </c>
      <c r="CR35" s="75">
        <v>0.184</v>
      </c>
      <c r="CS35" s="75">
        <f>CR35-BE35</f>
        <v>-0.04100000000000001</v>
      </c>
      <c r="CT35" s="195">
        <f>CS35/BE35</f>
        <v>-0.1822222222222223</v>
      </c>
      <c r="CU35" s="75">
        <v>0.423</v>
      </c>
      <c r="CV35" s="75">
        <f>CU35-BF35</f>
        <v>-0.138</v>
      </c>
      <c r="CW35" s="195">
        <f>CV35/BF35</f>
        <v>-0.2459893048128342</v>
      </c>
      <c r="CX35" s="75">
        <v>1.664</v>
      </c>
      <c r="CY35" s="75">
        <f>CX35-BI35</f>
        <v>-0.08099999999999996</v>
      </c>
      <c r="CZ35" s="195">
        <f>CY35/BI35</f>
        <v>-0.0464183381088825</v>
      </c>
    </row>
    <row r="36" ht="17" customHeight="1">
      <c r="A36" t="s" s="71">
        <v>133</v>
      </c>
      <c r="B36" s="194">
        <v>0.046</v>
      </c>
      <c r="C36" s="74">
        <v>0</v>
      </c>
      <c r="D36" s="44"/>
      <c r="E36" s="73"/>
      <c r="F36" s="75">
        <v>0</v>
      </c>
      <c r="G36" s="74"/>
      <c r="H36" s="44"/>
      <c r="I36" s="73">
        <v>0.035</v>
      </c>
      <c r="J36" s="75">
        <v>0.035</v>
      </c>
      <c r="K36" s="75">
        <v>0.035</v>
      </c>
      <c r="L36" s="74"/>
      <c r="M36" s="44"/>
      <c r="N36" s="73">
        <v>0</v>
      </c>
      <c r="O36" s="75">
        <v>0</v>
      </c>
      <c r="P36" s="75">
        <v>0.035</v>
      </c>
      <c r="Q36" s="74"/>
      <c r="R36" s="44">
        <v>0</v>
      </c>
      <c r="S36" s="73">
        <v>0</v>
      </c>
      <c r="T36" s="75">
        <v>0</v>
      </c>
      <c r="U36" s="75">
        <v>0.035</v>
      </c>
      <c r="V36" s="74">
        <v>0</v>
      </c>
      <c r="W36" s="44">
        <v>0</v>
      </c>
      <c r="X36" s="73"/>
      <c r="Y36" s="75">
        <v>0</v>
      </c>
      <c r="Z36" s="74"/>
      <c r="AA36" s="44"/>
      <c r="AB36" s="73">
        <v>0.046</v>
      </c>
      <c r="AC36" s="75">
        <v>0.046</v>
      </c>
      <c r="AD36" s="75">
        <v>0.046</v>
      </c>
      <c r="AE36" s="74"/>
      <c r="AF36" s="44"/>
      <c r="AG36" s="73"/>
      <c r="AH36" s="75">
        <v>0</v>
      </c>
      <c r="AI36" s="75">
        <v>0.046</v>
      </c>
      <c r="AJ36" s="74"/>
      <c r="AK36" s="44"/>
      <c r="AL36" s="73"/>
      <c r="AM36" s="75">
        <v>0</v>
      </c>
      <c r="AN36" s="75">
        <v>0.046</v>
      </c>
      <c r="AO36" s="74">
        <v>0</v>
      </c>
      <c r="AP36" s="44">
        <v>0</v>
      </c>
      <c r="AQ36" s="73">
        <v>0</v>
      </c>
      <c r="AR36" s="75">
        <v>0</v>
      </c>
      <c r="AS36" s="74"/>
      <c r="AT36" s="44"/>
      <c r="AU36" s="73"/>
      <c r="AV36" s="75">
        <v>0</v>
      </c>
      <c r="AW36" s="75">
        <v>0</v>
      </c>
      <c r="AX36" s="74">
        <v>0</v>
      </c>
      <c r="AY36" s="44"/>
      <c r="AZ36" s="73">
        <v>0</v>
      </c>
      <c r="BA36" s="75">
        <v>0</v>
      </c>
      <c r="BB36" s="75">
        <v>0</v>
      </c>
      <c r="BC36" s="74">
        <v>0</v>
      </c>
      <c r="BD36" s="44"/>
      <c r="BE36" s="73"/>
      <c r="BF36" s="75">
        <v>0</v>
      </c>
      <c r="BG36" s="75">
        <f>BF36-AM36</f>
        <v>0</v>
      </c>
      <c r="BH36" s="195">
        <f>BG36/AM36</f>
      </c>
      <c r="BI36" s="75">
        <v>0</v>
      </c>
      <c r="BJ36" s="196">
        <f>BI36-AN36</f>
        <v>-0.046</v>
      </c>
      <c r="BK36" s="195">
        <f>BJ36/AN36</f>
        <v>-1</v>
      </c>
      <c r="BL36" s="74"/>
      <c r="BM36" s="44">
        <v>0</v>
      </c>
      <c r="BN36" s="73"/>
      <c r="BO36" s="75">
        <v>0</v>
      </c>
      <c r="BP36" s="74"/>
      <c r="BQ36" s="44"/>
      <c r="BR36" s="73"/>
      <c r="BS36" s="75">
        <v>0</v>
      </c>
      <c r="BT36" s="75">
        <f>BS36-AV36</f>
        <v>0</v>
      </c>
      <c r="BU36" s="197">
        <f>BT36/AV36</f>
      </c>
      <c r="BV36" s="75">
        <v>0</v>
      </c>
      <c r="BW36" s="75">
        <f>BV36-AW36</f>
        <v>0</v>
      </c>
      <c r="BX36" s="195">
        <f>BW36/AW36</f>
      </c>
      <c r="BY36" s="75">
        <v>0</v>
      </c>
      <c r="BZ36" s="75"/>
      <c r="CA36" s="75">
        <f>BZ36-AY36</f>
        <v>0</v>
      </c>
      <c r="CB36" s="195">
        <f>CA36/AY36</f>
      </c>
      <c r="CC36" s="75">
        <v>0</v>
      </c>
      <c r="CD36" s="75">
        <f>CC36-AZ36</f>
        <v>0</v>
      </c>
      <c r="CE36" s="195">
        <f>CD36/AZ36</f>
      </c>
      <c r="CF36" s="75">
        <v>0</v>
      </c>
      <c r="CG36" s="75">
        <f>CF36-BA36</f>
        <v>0</v>
      </c>
      <c r="CH36" s="195">
        <f>CG36/BA36</f>
      </c>
      <c r="CI36" s="75">
        <v>0</v>
      </c>
      <c r="CJ36" s="75">
        <f>CI36-BB36</f>
        <v>0</v>
      </c>
      <c r="CK36" s="195">
        <f>CJ36/BB36</f>
      </c>
      <c r="CL36" s="75">
        <v>0</v>
      </c>
      <c r="CM36" s="75">
        <f>CL36-BC36</f>
        <v>0</v>
      </c>
      <c r="CN36" s="195">
        <f>CM36/BC36</f>
      </c>
      <c r="CO36" s="75">
        <v>0</v>
      </c>
      <c r="CP36" s="75">
        <f>CO36-BD36</f>
        <v>0</v>
      </c>
      <c r="CQ36" s="195">
        <f>CP36/BD36</f>
      </c>
      <c r="CR36" s="75">
        <v>0</v>
      </c>
      <c r="CS36" s="75">
        <f>CR36-BE36</f>
        <v>0</v>
      </c>
      <c r="CT36" s="195">
        <f>CS36/BE36</f>
      </c>
      <c r="CU36" s="75">
        <v>0</v>
      </c>
      <c r="CV36" s="75">
        <f>CU36-BF36</f>
        <v>0</v>
      </c>
      <c r="CW36" s="195">
        <f>CV36/BF36</f>
      </c>
      <c r="CX36" s="75">
        <v>0</v>
      </c>
      <c r="CY36" s="75">
        <f>CX36-BI36</f>
        <v>0</v>
      </c>
      <c r="CZ36" s="195">
        <f>CY36/BI36</f>
      </c>
    </row>
    <row r="37" ht="17" customHeight="1">
      <c r="A37" t="s" s="71">
        <v>90</v>
      </c>
      <c r="B37" s="194">
        <v>11.7</v>
      </c>
      <c r="C37" s="74">
        <v>2.4473</v>
      </c>
      <c r="D37" s="44">
        <v>2.0893</v>
      </c>
      <c r="E37" s="73">
        <v>2.126133</v>
      </c>
      <c r="F37" s="75">
        <v>6.662732999999999</v>
      </c>
      <c r="G37" s="74">
        <v>1.5834</v>
      </c>
      <c r="H37" s="44">
        <v>0.914</v>
      </c>
      <c r="I37" s="73">
        <v>1.03</v>
      </c>
      <c r="J37" s="75">
        <v>3.5274</v>
      </c>
      <c r="K37" s="75">
        <v>10.190133</v>
      </c>
      <c r="L37" s="74">
        <v>0.5312</v>
      </c>
      <c r="M37" s="44">
        <v>0.569</v>
      </c>
      <c r="N37" s="73">
        <v>2.7389</v>
      </c>
      <c r="O37" s="75">
        <v>3.8391</v>
      </c>
      <c r="P37" s="75">
        <v>14.029233</v>
      </c>
      <c r="Q37" s="74">
        <v>4.136329</v>
      </c>
      <c r="R37" s="44">
        <v>7.4487</v>
      </c>
      <c r="S37" s="73">
        <v>9.667999999999999</v>
      </c>
      <c r="T37" s="75">
        <v>21.253029</v>
      </c>
      <c r="U37" s="75">
        <v>36.3</v>
      </c>
      <c r="V37" s="74">
        <v>10.3168</v>
      </c>
      <c r="W37" s="44">
        <v>9.4877</v>
      </c>
      <c r="X37" s="73">
        <v>8.799906999999999</v>
      </c>
      <c r="Y37" s="75">
        <v>28.604407</v>
      </c>
      <c r="Z37" s="74">
        <v>6.1302</v>
      </c>
      <c r="AA37" s="44">
        <v>4.289</v>
      </c>
      <c r="AB37" s="73">
        <v>1.634</v>
      </c>
      <c r="AC37" s="75">
        <v>12.0532</v>
      </c>
      <c r="AD37" s="75">
        <v>40.657607</v>
      </c>
      <c r="AE37" s="74">
        <v>0.4431</v>
      </c>
      <c r="AF37" s="44">
        <v>0.036</v>
      </c>
      <c r="AG37" s="73">
        <v>2.4881</v>
      </c>
      <c r="AH37" s="75">
        <v>2.9672</v>
      </c>
      <c r="AI37" s="75">
        <v>43.624807</v>
      </c>
      <c r="AJ37" s="74">
        <v>5.563846</v>
      </c>
      <c r="AK37" s="44">
        <v>6.9296</v>
      </c>
      <c r="AL37" s="73">
        <v>9.811999999999999</v>
      </c>
      <c r="AM37" s="75">
        <v>22.305446</v>
      </c>
      <c r="AN37" s="75">
        <v>65.93025299999999</v>
      </c>
      <c r="AO37" s="74">
        <v>10.42494232643178</v>
      </c>
      <c r="AP37" s="44">
        <v>10.3849</v>
      </c>
      <c r="AQ37" s="73">
        <v>9.626300000000001</v>
      </c>
      <c r="AR37" s="75">
        <v>30.43614232643178</v>
      </c>
      <c r="AS37" s="74">
        <v>6.6701</v>
      </c>
      <c r="AT37" s="44">
        <v>4.6405</v>
      </c>
      <c r="AU37" s="73">
        <v>1.4279</v>
      </c>
      <c r="AV37" s="75">
        <v>12.7385</v>
      </c>
      <c r="AW37" s="75">
        <v>43.17464232643178</v>
      </c>
      <c r="AX37" s="74">
        <v>0.4865</v>
      </c>
      <c r="AY37" s="44">
        <v>0.0242</v>
      </c>
      <c r="AZ37" s="73">
        <v>2.036</v>
      </c>
      <c r="BA37" s="75">
        <v>2.5467</v>
      </c>
      <c r="BB37" s="75">
        <v>45.72134232643178</v>
      </c>
      <c r="BC37" s="74">
        <v>7.4414</v>
      </c>
      <c r="BD37" s="44">
        <v>8.5502</v>
      </c>
      <c r="BE37" s="73">
        <v>10.053</v>
      </c>
      <c r="BF37" s="75">
        <v>26.0446</v>
      </c>
      <c r="BG37" s="75">
        <f>BF37-AM37</f>
        <v>3.739154000000006</v>
      </c>
      <c r="BH37" s="195">
        <f>BG37/AM37</f>
        <v>0.167634128454549</v>
      </c>
      <c r="BI37" s="75">
        <v>71.76594232643178</v>
      </c>
      <c r="BJ37" s="196">
        <f>BI37-AN37</f>
        <v>5.83568932643179</v>
      </c>
      <c r="BK37" s="195">
        <f>BJ37/AN37</f>
        <v>0.08851307345099663</v>
      </c>
      <c r="BL37" s="74">
        <v>11.724</v>
      </c>
      <c r="BM37" s="44">
        <v>8.624000000000001</v>
      </c>
      <c r="BN37" s="73">
        <v>10.174</v>
      </c>
      <c r="BO37" s="75">
        <v>30.522</v>
      </c>
      <c r="BP37" s="74">
        <v>7.34915141566817</v>
      </c>
      <c r="BQ37" s="44">
        <v>5.705</v>
      </c>
      <c r="BR37" s="73">
        <v>2.056</v>
      </c>
      <c r="BS37" s="75">
        <v>15.11015141566817</v>
      </c>
      <c r="BT37" s="75">
        <f>BS37-AV37</f>
        <v>2.37165141566817</v>
      </c>
      <c r="BU37" s="197">
        <f>BT37/AV37</f>
        <v>0.186179802619474</v>
      </c>
      <c r="BV37" s="75">
        <v>45.63215141566817</v>
      </c>
      <c r="BW37" s="75">
        <f>BV37-AW37</f>
        <v>2.457509089236389</v>
      </c>
      <c r="BX37" s="195">
        <f>BW37/AW37</f>
        <v>0.05692019567077888</v>
      </c>
      <c r="BY37" s="75">
        <v>0.622</v>
      </c>
      <c r="BZ37" s="75">
        <v>0.583</v>
      </c>
      <c r="CA37" s="75">
        <f>BZ37-AY37</f>
        <v>0.5588</v>
      </c>
      <c r="CB37" s="195">
        <f>CA37/AY37</f>
        <v>23.09090909090909</v>
      </c>
      <c r="CC37" s="75">
        <v>2.772</v>
      </c>
      <c r="CD37" s="75">
        <f>CC37-AZ37</f>
        <v>0.7359999999999998</v>
      </c>
      <c r="CE37" s="195">
        <f>CD37/AZ37</f>
        <v>0.361493123772102</v>
      </c>
      <c r="CF37" s="75">
        <v>3.977</v>
      </c>
      <c r="CG37" s="75">
        <f>CF37-BA37</f>
        <v>1.4303</v>
      </c>
      <c r="CH37" s="195">
        <f>CG37/BA37</f>
        <v>0.5616287744924804</v>
      </c>
      <c r="CI37" s="75">
        <v>49.60915141566817</v>
      </c>
      <c r="CJ37" s="75">
        <f>CI37-BB37</f>
        <v>3.887809089236384</v>
      </c>
      <c r="CK37" s="195">
        <f>CJ37/BB37</f>
        <v>0.08503269789147942</v>
      </c>
      <c r="CL37" s="75">
        <v>7.128</v>
      </c>
      <c r="CM37" s="75">
        <f>CL37-BC37</f>
        <v>-0.3133999999999997</v>
      </c>
      <c r="CN37" s="195">
        <f>CM37/BC37</f>
        <v>-0.04211573091085007</v>
      </c>
      <c r="CO37" s="75">
        <v>9.558999999999999</v>
      </c>
      <c r="CP37" s="75">
        <f>CO37-BD37</f>
        <v>1.008799999999999</v>
      </c>
      <c r="CQ37" s="195">
        <f>CP37/BD37</f>
        <v>0.1179855441977964</v>
      </c>
      <c r="CR37" s="75">
        <v>11.701</v>
      </c>
      <c r="CS37" s="75">
        <f>CR37-BE37</f>
        <v>1.648</v>
      </c>
      <c r="CT37" s="195">
        <f>CS37/BE37</f>
        <v>0.1639311648264199</v>
      </c>
      <c r="CU37" s="75">
        <v>28.388</v>
      </c>
      <c r="CV37" s="75">
        <f>CU37-BF37</f>
        <v>2.343399999999995</v>
      </c>
      <c r="CW37" s="195">
        <f>CV37/BF37</f>
        <v>0.08997642505548156</v>
      </c>
      <c r="CX37" s="75">
        <v>77.99715141566816</v>
      </c>
      <c r="CY37" s="75">
        <f>CX37-BI37</f>
        <v>6.231209089236373</v>
      </c>
      <c r="CZ37" s="195">
        <f>CY37/BI37</f>
        <v>0.08682682742314365</v>
      </c>
    </row>
    <row r="38" ht="17" customHeight="1">
      <c r="A38" t="s" s="204">
        <v>91</v>
      </c>
      <c r="B38" s="149">
        <v>1326.366</v>
      </c>
      <c r="C38" s="65">
        <v>175.196</v>
      </c>
      <c r="D38" s="63">
        <v>175.964</v>
      </c>
      <c r="E38" s="64">
        <v>144.468</v>
      </c>
      <c r="F38" s="149">
        <v>495.628</v>
      </c>
      <c r="G38" s="65">
        <v>121.579</v>
      </c>
      <c r="H38" s="63">
        <v>100.932</v>
      </c>
      <c r="I38" s="64">
        <v>65.59399999999999</v>
      </c>
      <c r="J38" s="149">
        <v>288.105</v>
      </c>
      <c r="K38" s="149">
        <v>783.7329999999999</v>
      </c>
      <c r="L38" s="65">
        <v>30.469</v>
      </c>
      <c r="M38" s="63">
        <v>23.093</v>
      </c>
      <c r="N38" s="64">
        <v>63.703</v>
      </c>
      <c r="O38" s="149">
        <v>117.265</v>
      </c>
      <c r="P38" s="149">
        <v>900.9979999999999</v>
      </c>
      <c r="Q38" s="65">
        <v>123.123</v>
      </c>
      <c r="R38" s="63">
        <v>154.546</v>
      </c>
      <c r="S38" s="64">
        <v>188.962</v>
      </c>
      <c r="T38" s="149">
        <v>466.631</v>
      </c>
      <c r="U38" s="149">
        <v>1367.629</v>
      </c>
      <c r="V38" s="65">
        <v>180.537</v>
      </c>
      <c r="W38" s="63">
        <v>182.16</v>
      </c>
      <c r="X38" s="64">
        <v>180.231</v>
      </c>
      <c r="Y38" s="149">
        <v>542.928</v>
      </c>
      <c r="Z38" s="65">
        <v>129.68</v>
      </c>
      <c r="AA38" s="63">
        <v>106.723</v>
      </c>
      <c r="AB38" s="64">
        <v>56.471</v>
      </c>
      <c r="AC38" s="149">
        <v>292.874</v>
      </c>
      <c r="AD38" s="149">
        <v>835.802</v>
      </c>
      <c r="AE38" s="65">
        <v>22.332</v>
      </c>
      <c r="AF38" s="63">
        <v>29.756</v>
      </c>
      <c r="AG38" s="64">
        <v>69.502</v>
      </c>
      <c r="AH38" s="149">
        <v>121.59</v>
      </c>
      <c r="AI38" s="149">
        <v>957.3920000000001</v>
      </c>
      <c r="AJ38" s="65">
        <v>102.988</v>
      </c>
      <c r="AK38" s="63">
        <v>125.53</v>
      </c>
      <c r="AL38" s="64">
        <v>170.007</v>
      </c>
      <c r="AM38" s="149">
        <v>398.525</v>
      </c>
      <c r="AN38" s="149">
        <v>1355.917</v>
      </c>
      <c r="AO38" s="65">
        <v>178.674</v>
      </c>
      <c r="AP38" s="63">
        <v>169.086</v>
      </c>
      <c r="AQ38" s="64">
        <v>167.142</v>
      </c>
      <c r="AR38" s="149">
        <v>514.9019999999999</v>
      </c>
      <c r="AS38" s="65">
        <v>128.74</v>
      </c>
      <c r="AT38" s="63">
        <v>105.212</v>
      </c>
      <c r="AU38" s="64">
        <v>64.47800000000001</v>
      </c>
      <c r="AV38" s="149">
        <v>298.43</v>
      </c>
      <c r="AW38" s="149">
        <v>813.3319999999999</v>
      </c>
      <c r="AX38" s="65">
        <v>21.482</v>
      </c>
      <c r="AY38" s="63">
        <v>30.264</v>
      </c>
      <c r="AZ38" s="64">
        <v>62.442</v>
      </c>
      <c r="BA38" s="149">
        <v>114.188</v>
      </c>
      <c r="BB38" s="149">
        <v>927.5199999999999</v>
      </c>
      <c r="BC38" s="65">
        <v>115.14</v>
      </c>
      <c r="BD38" s="63">
        <v>130.4</v>
      </c>
      <c r="BE38" s="64">
        <v>149.508</v>
      </c>
      <c r="BF38" s="149">
        <v>395.048</v>
      </c>
      <c r="BG38" s="149">
        <f>BF38-AM38</f>
        <v>-3.477000000000032</v>
      </c>
      <c r="BH38" s="191">
        <f>BG38/AM38</f>
        <v>-0.008724672228843941</v>
      </c>
      <c r="BI38" s="149">
        <v>1322.65</v>
      </c>
      <c r="BJ38" s="192">
        <f>BI38-AN38</f>
        <v>-33.26699999999983</v>
      </c>
      <c r="BK38" s="191">
        <f>BJ38/AN38</f>
        <v>-0.02453468759518453</v>
      </c>
      <c r="BL38" s="65">
        <v>178.643</v>
      </c>
      <c r="BM38" s="63">
        <v>142.261</v>
      </c>
      <c r="BN38" s="64">
        <v>147.597</v>
      </c>
      <c r="BO38" s="149">
        <v>468.501</v>
      </c>
      <c r="BP38" s="65">
        <v>117.907</v>
      </c>
      <c r="BQ38" s="63">
        <v>96.77799999999999</v>
      </c>
      <c r="BR38" s="64">
        <v>55.001</v>
      </c>
      <c r="BS38" s="149">
        <v>269.686</v>
      </c>
      <c r="BT38" s="149">
        <f>BS38-AV38</f>
        <v>-28.74400000000003</v>
      </c>
      <c r="BU38" s="193">
        <f>BT38/AV38</f>
        <v>-0.0963173943638375</v>
      </c>
      <c r="BV38" s="149">
        <v>738.187</v>
      </c>
      <c r="BW38" s="149">
        <f>BV38-AW38</f>
        <v>-75.14499999999987</v>
      </c>
      <c r="BX38" s="191">
        <f>BW38/AW38</f>
        <v>-0.09239154490417183</v>
      </c>
      <c r="BY38" s="149">
        <v>29.047</v>
      </c>
      <c r="BZ38" s="149">
        <v>23.524</v>
      </c>
      <c r="CA38" s="149">
        <f>BZ38-AY38</f>
        <v>-6.740000000000002</v>
      </c>
      <c r="CB38" s="191">
        <f>CA38/AY38</f>
        <v>-0.2227068464181867</v>
      </c>
      <c r="CC38" s="149">
        <v>42.983</v>
      </c>
      <c r="CD38" s="149">
        <f>CC38-AZ38</f>
        <v>-19.459</v>
      </c>
      <c r="CE38" s="191">
        <f>CD38/AZ38</f>
        <v>-0.3116331956055219</v>
      </c>
      <c r="CF38" s="149">
        <v>95.554</v>
      </c>
      <c r="CG38" s="149">
        <f>CF38-BA38</f>
        <v>-18.63400000000001</v>
      </c>
      <c r="CH38" s="191">
        <f>CG38/BA38</f>
        <v>-0.163187024906295</v>
      </c>
      <c r="CI38" s="149">
        <v>833.741</v>
      </c>
      <c r="CJ38" s="149">
        <f>CI38-BB38</f>
        <v>-93.77899999999988</v>
      </c>
      <c r="CK38" s="191">
        <f>CJ38/BB38</f>
        <v>-0.1011072537519405</v>
      </c>
      <c r="CL38" s="149">
        <v>104.475</v>
      </c>
      <c r="CM38" s="149">
        <f>CL38-BC38</f>
        <v>-10.66499999999999</v>
      </c>
      <c r="CN38" s="191">
        <f>CM38/BC38</f>
        <v>-0.09262636789994783</v>
      </c>
      <c r="CO38" s="149">
        <v>140.613</v>
      </c>
      <c r="CP38" s="149">
        <f>CO38-BD38</f>
        <v>10.21299999999999</v>
      </c>
      <c r="CQ38" s="191">
        <f>CP38/BD38</f>
        <v>0.07832055214723921</v>
      </c>
      <c r="CR38" s="149">
        <v>172.992</v>
      </c>
      <c r="CS38" s="149">
        <f>CR38-BE38</f>
        <v>23.48399999999998</v>
      </c>
      <c r="CT38" s="191">
        <f>CS38/BE38</f>
        <v>0.1570752066779034</v>
      </c>
      <c r="CU38" s="149">
        <v>418.08</v>
      </c>
      <c r="CV38" s="149">
        <f>CU38-BF38</f>
        <v>23.03199999999998</v>
      </c>
      <c r="CW38" s="191">
        <f>CV38/BF38</f>
        <v>0.05830177598671549</v>
      </c>
      <c r="CX38" s="149">
        <v>1251.821</v>
      </c>
      <c r="CY38" s="149">
        <f>CX38-BI38</f>
        <v>-70.82900000000018</v>
      </c>
      <c r="CZ38" s="191">
        <f>CY38/BI38</f>
        <v>-0.05355082599327122</v>
      </c>
    </row>
    <row r="39" ht="17" customHeight="1">
      <c r="A39" t="s" s="71">
        <v>92</v>
      </c>
      <c r="B39" s="194">
        <v>1326.366</v>
      </c>
      <c r="C39" s="74">
        <v>175.196</v>
      </c>
      <c r="D39" s="44">
        <v>175.964</v>
      </c>
      <c r="E39" s="73">
        <v>144.468</v>
      </c>
      <c r="F39" s="75">
        <v>495.628</v>
      </c>
      <c r="G39" s="74">
        <v>121.579</v>
      </c>
      <c r="H39" s="44">
        <v>100.932</v>
      </c>
      <c r="I39" s="73">
        <v>65.59399999999999</v>
      </c>
      <c r="J39" s="75">
        <v>288.105</v>
      </c>
      <c r="K39" s="75">
        <v>783.7329999999999</v>
      </c>
      <c r="L39" s="74">
        <v>30.469</v>
      </c>
      <c r="M39" s="44">
        <v>23.093</v>
      </c>
      <c r="N39" s="73">
        <v>63.703</v>
      </c>
      <c r="O39" s="75">
        <v>117.265</v>
      </c>
      <c r="P39" s="75">
        <v>900.9979999999999</v>
      </c>
      <c r="Q39" s="74">
        <v>123.123</v>
      </c>
      <c r="R39" s="44">
        <v>154.546</v>
      </c>
      <c r="S39" s="73">
        <v>188.962</v>
      </c>
      <c r="T39" s="75">
        <v>466.631</v>
      </c>
      <c r="U39" s="75">
        <v>1367.629</v>
      </c>
      <c r="V39" s="74">
        <v>180.537</v>
      </c>
      <c r="W39" s="44">
        <v>182.16</v>
      </c>
      <c r="X39" s="73">
        <v>180.231</v>
      </c>
      <c r="Y39" s="75">
        <v>542.928</v>
      </c>
      <c r="Z39" s="74">
        <v>129.68</v>
      </c>
      <c r="AA39" s="44">
        <v>106.723</v>
      </c>
      <c r="AB39" s="73">
        <v>56.471</v>
      </c>
      <c r="AC39" s="75">
        <v>292.874</v>
      </c>
      <c r="AD39" s="75">
        <v>835.802</v>
      </c>
      <c r="AE39" s="74">
        <v>22.332</v>
      </c>
      <c r="AF39" s="44">
        <v>29.756</v>
      </c>
      <c r="AG39" s="73">
        <v>69.502</v>
      </c>
      <c r="AH39" s="75">
        <v>121.59</v>
      </c>
      <c r="AI39" s="75">
        <v>957.3920000000001</v>
      </c>
      <c r="AJ39" s="74">
        <v>102.988</v>
      </c>
      <c r="AK39" s="44">
        <v>125.53</v>
      </c>
      <c r="AL39" s="73">
        <v>170.007</v>
      </c>
      <c r="AM39" s="74">
        <v>398.525</v>
      </c>
      <c r="AN39" s="73">
        <v>1355.917</v>
      </c>
      <c r="AO39" s="74">
        <v>178.674</v>
      </c>
      <c r="AP39" s="44">
        <v>169.086</v>
      </c>
      <c r="AQ39" s="73">
        <v>167.142</v>
      </c>
      <c r="AR39" s="75">
        <v>514.9019999999999</v>
      </c>
      <c r="AS39" s="74">
        <v>128.74</v>
      </c>
      <c r="AT39" s="44">
        <v>105.212</v>
      </c>
      <c r="AU39" s="73">
        <v>64.47800000000001</v>
      </c>
      <c r="AV39" s="75">
        <v>298.43</v>
      </c>
      <c r="AW39" s="75">
        <v>813.3319999999999</v>
      </c>
      <c r="AX39" s="74">
        <v>21.482</v>
      </c>
      <c r="AY39" s="44">
        <v>30.264</v>
      </c>
      <c r="AZ39" s="73">
        <v>62.442</v>
      </c>
      <c r="BA39" s="75">
        <v>114.188</v>
      </c>
      <c r="BB39" s="75">
        <v>927.5199999999999</v>
      </c>
      <c r="BC39" s="74">
        <v>115.14</v>
      </c>
      <c r="BD39" s="44">
        <v>130.4</v>
      </c>
      <c r="BE39" s="73">
        <v>149.508</v>
      </c>
      <c r="BF39" s="75">
        <v>395.048</v>
      </c>
      <c r="BG39" s="75">
        <f>BF39-AM39</f>
        <v>-3.477000000000032</v>
      </c>
      <c r="BH39" s="195">
        <f>BG39/AM39</f>
        <v>-0.008724672228843941</v>
      </c>
      <c r="BI39" s="75">
        <v>1322.65</v>
      </c>
      <c r="BJ39" s="196">
        <f>BI39-AN39</f>
        <v>-33.26699999999983</v>
      </c>
      <c r="BK39" s="195">
        <f>BJ39/AN39</f>
        <v>-0.02453468759518453</v>
      </c>
      <c r="BL39" s="74">
        <v>178.643</v>
      </c>
      <c r="BM39" s="44">
        <v>142.261</v>
      </c>
      <c r="BN39" s="73">
        <v>147.597</v>
      </c>
      <c r="BO39" s="75">
        <v>468.501</v>
      </c>
      <c r="BP39" s="74">
        <v>117.907</v>
      </c>
      <c r="BQ39" s="44">
        <v>96.77799999999999</v>
      </c>
      <c r="BR39" s="44">
        <v>55.001</v>
      </c>
      <c r="BS39" s="73">
        <v>269.686</v>
      </c>
      <c r="BT39" s="75">
        <f>BS39-AV39</f>
        <v>-28.74400000000003</v>
      </c>
      <c r="BU39" s="197">
        <f>BT39/AV39</f>
        <v>-0.0963173943638375</v>
      </c>
      <c r="BV39" s="75">
        <v>738.187</v>
      </c>
      <c r="BW39" s="75">
        <f>BV39-AW39</f>
        <v>-75.14499999999987</v>
      </c>
      <c r="BX39" s="195">
        <f>BW39/AW39</f>
        <v>-0.09239154490417183</v>
      </c>
      <c r="BY39" s="75">
        <v>29.047</v>
      </c>
      <c r="BZ39" s="75">
        <v>23.524</v>
      </c>
      <c r="CA39" s="75">
        <f>BZ39-AY39</f>
        <v>-6.740000000000002</v>
      </c>
      <c r="CB39" s="195">
        <f>CA39/AY39</f>
        <v>-0.2227068464181867</v>
      </c>
      <c r="CC39" s="75">
        <v>42.983</v>
      </c>
      <c r="CD39" s="75">
        <f>CC39-AZ39</f>
        <v>-19.459</v>
      </c>
      <c r="CE39" s="195">
        <f>CD39/AZ39</f>
        <v>-0.3116331956055219</v>
      </c>
      <c r="CF39" s="75">
        <v>95.554</v>
      </c>
      <c r="CG39" s="75">
        <f>CF39-BA39</f>
        <v>-18.63400000000001</v>
      </c>
      <c r="CH39" s="195">
        <f>CG39/BA39</f>
        <v>-0.163187024906295</v>
      </c>
      <c r="CI39" s="75">
        <v>833.741</v>
      </c>
      <c r="CJ39" s="75">
        <f>CI39-BB39</f>
        <v>-93.77899999999988</v>
      </c>
      <c r="CK39" s="195">
        <f>CJ39/BB39</f>
        <v>-0.1011072537519405</v>
      </c>
      <c r="CL39" s="75">
        <v>104.475</v>
      </c>
      <c r="CM39" s="75">
        <f>CL39-BC39</f>
        <v>-10.66499999999999</v>
      </c>
      <c r="CN39" s="195">
        <f>CM39/BC39</f>
        <v>-0.09262636789994783</v>
      </c>
      <c r="CO39" s="75">
        <v>140.613</v>
      </c>
      <c r="CP39" s="75">
        <f>CO39-BD39</f>
        <v>10.21299999999999</v>
      </c>
      <c r="CQ39" s="195">
        <f>CP39/BD39</f>
        <v>0.07832055214723921</v>
      </c>
      <c r="CR39" s="75">
        <v>172.992</v>
      </c>
      <c r="CS39" s="75">
        <f>CR39-BE39</f>
        <v>23.48399999999998</v>
      </c>
      <c r="CT39" s="195">
        <f>CS39/BE39</f>
        <v>0.1570752066779034</v>
      </c>
      <c r="CU39" s="75">
        <v>418.08</v>
      </c>
      <c r="CV39" s="75">
        <f>CU39-BF39</f>
        <v>23.03199999999998</v>
      </c>
      <c r="CW39" s="195">
        <f>CV39/BF39</f>
        <v>0.05830177598671549</v>
      </c>
      <c r="CX39" s="75">
        <v>1251.821</v>
      </c>
      <c r="CY39" s="75">
        <f>CX39-BI39</f>
        <v>-70.82900000000018</v>
      </c>
      <c r="CZ39" s="195">
        <f>CY39/BI39</f>
        <v>-0.05355082599327122</v>
      </c>
    </row>
    <row r="40" ht="17" customHeight="1">
      <c r="A40" t="s" s="71">
        <v>93</v>
      </c>
      <c r="B40" s="194">
        <v>68.667</v>
      </c>
      <c r="C40" s="74">
        <v>12.031</v>
      </c>
      <c r="D40" s="44">
        <v>10.602</v>
      </c>
      <c r="E40" s="73">
        <v>9.991</v>
      </c>
      <c r="F40" s="75">
        <v>32.624</v>
      </c>
      <c r="G40" s="74">
        <v>5.465</v>
      </c>
      <c r="H40" s="44">
        <v>0</v>
      </c>
      <c r="I40" s="73">
        <v>0</v>
      </c>
      <c r="J40" s="75">
        <v>5.465</v>
      </c>
      <c r="K40" s="75">
        <v>38.089</v>
      </c>
      <c r="L40" s="74"/>
      <c r="M40" s="44">
        <v>0.318</v>
      </c>
      <c r="N40" s="73"/>
      <c r="O40" s="75">
        <v>0.318</v>
      </c>
      <c r="P40" s="75">
        <v>38.407</v>
      </c>
      <c r="Q40" s="74">
        <v>2.565</v>
      </c>
      <c r="R40" s="44">
        <v>10.467</v>
      </c>
      <c r="S40" s="73">
        <v>12.289</v>
      </c>
      <c r="T40" s="75">
        <v>25.321</v>
      </c>
      <c r="U40" s="75">
        <v>63.72799999999999</v>
      </c>
      <c r="V40" s="74">
        <v>11.651</v>
      </c>
      <c r="W40" s="44">
        <v>10.754</v>
      </c>
      <c r="X40" s="73">
        <v>9.941000000000001</v>
      </c>
      <c r="Y40" s="75">
        <v>32.346</v>
      </c>
      <c r="Z40" s="74">
        <v>5.97</v>
      </c>
      <c r="AA40" s="44">
        <v>0</v>
      </c>
      <c r="AB40" s="73">
        <v>0</v>
      </c>
      <c r="AC40" s="75">
        <v>5.97</v>
      </c>
      <c r="AD40" s="75">
        <v>38.316</v>
      </c>
      <c r="AE40" s="74"/>
      <c r="AF40" s="44"/>
      <c r="AG40" s="73">
        <v>0.31</v>
      </c>
      <c r="AH40" s="75">
        <v>0.31</v>
      </c>
      <c r="AI40" s="75">
        <v>38.626</v>
      </c>
      <c r="AJ40" s="74">
        <v>2.559</v>
      </c>
      <c r="AK40" s="44">
        <v>9.611000000000001</v>
      </c>
      <c r="AL40" s="73">
        <v>11.583</v>
      </c>
      <c r="AM40" s="75">
        <v>23.753</v>
      </c>
      <c r="AN40" s="75">
        <v>62.379</v>
      </c>
      <c r="AO40" s="74">
        <v>11.911</v>
      </c>
      <c r="AP40" s="44">
        <v>10.685</v>
      </c>
      <c r="AQ40" s="73">
        <v>9.929</v>
      </c>
      <c r="AR40" s="75">
        <v>32.525</v>
      </c>
      <c r="AS40" s="74">
        <v>4.102</v>
      </c>
      <c r="AT40" s="44">
        <v>0</v>
      </c>
      <c r="AU40" s="73">
        <v>0</v>
      </c>
      <c r="AV40" s="75">
        <v>4.102</v>
      </c>
      <c r="AW40" s="75">
        <v>36.627</v>
      </c>
      <c r="AX40" s="74"/>
      <c r="AY40" s="44"/>
      <c r="AZ40" s="73">
        <v>0</v>
      </c>
      <c r="BA40" s="75">
        <v>0</v>
      </c>
      <c r="BB40" s="75">
        <v>36.627</v>
      </c>
      <c r="BC40" s="74">
        <v>4.429</v>
      </c>
      <c r="BD40" s="44">
        <v>10.516</v>
      </c>
      <c r="BE40" s="73">
        <v>11.579</v>
      </c>
      <c r="BF40" s="75">
        <v>26.524</v>
      </c>
      <c r="BG40" s="75">
        <f>BF40-AM40</f>
        <v>2.770999999999997</v>
      </c>
      <c r="BH40" s="195">
        <f>BG40/AM40</f>
        <v>0.116658948343367</v>
      </c>
      <c r="BI40" s="75">
        <v>63.151</v>
      </c>
      <c r="BJ40" s="196">
        <f>BI40-AN40</f>
        <v>0.7719999999999914</v>
      </c>
      <c r="BK40" s="195">
        <f>BJ40/AN40</f>
        <v>0.0123759598582855</v>
      </c>
      <c r="BL40" s="74">
        <v>11.918</v>
      </c>
      <c r="BM40" s="44">
        <v>10.483</v>
      </c>
      <c r="BN40" s="73">
        <v>9.917</v>
      </c>
      <c r="BO40" s="75">
        <v>32.318</v>
      </c>
      <c r="BP40" s="74">
        <v>3.485</v>
      </c>
      <c r="BQ40" s="44">
        <v>0</v>
      </c>
      <c r="BR40" s="73">
        <v>0</v>
      </c>
      <c r="BS40" s="75">
        <v>3.485</v>
      </c>
      <c r="BT40" s="75">
        <f>BS40-AV40</f>
        <v>-0.6170000000000004</v>
      </c>
      <c r="BU40" s="197">
        <f>BT40/AV40</f>
        <v>-0.1504144319843979</v>
      </c>
      <c r="BV40" s="75">
        <v>35.803</v>
      </c>
      <c r="BW40" s="75">
        <f>BV40-AW40</f>
        <v>-0.8239999999999981</v>
      </c>
      <c r="BX40" s="195">
        <f>BW40/AW40</f>
        <v>-0.022497065006689</v>
      </c>
      <c r="BY40" s="75">
        <v>0</v>
      </c>
      <c r="BZ40" s="75">
        <v>0</v>
      </c>
      <c r="CA40" s="75">
        <f>BZ40-AY40</f>
        <v>0</v>
      </c>
      <c r="CB40" s="195">
        <f>CA40/AY40</f>
      </c>
      <c r="CC40" s="75">
        <v>0</v>
      </c>
      <c r="CD40" s="75">
        <f>CC40-AZ40</f>
        <v>0</v>
      </c>
      <c r="CE40" s="195">
        <f>CD40/AZ40</f>
      </c>
      <c r="CF40" s="75">
        <v>0</v>
      </c>
      <c r="CG40" s="75">
        <f>CF40-BA40</f>
        <v>0</v>
      </c>
      <c r="CH40" s="195">
        <f>CG40/BA40</f>
      </c>
      <c r="CI40" s="75">
        <v>35.803</v>
      </c>
      <c r="CJ40" s="75">
        <f>CI40-BB40</f>
        <v>-0.8239999999999981</v>
      </c>
      <c r="CK40" s="195">
        <f>CJ40/BB40</f>
        <v>-0.022497065006689</v>
      </c>
      <c r="CL40" s="75">
        <v>0.895</v>
      </c>
      <c r="CM40" s="75">
        <f>CL40-BC40</f>
        <v>-3.534</v>
      </c>
      <c r="CN40" s="195">
        <f>CM40/BC40</f>
        <v>-0.7979227816662904</v>
      </c>
      <c r="CO40" s="75">
        <v>10.307</v>
      </c>
      <c r="CP40" s="75">
        <f>CO40-BD40</f>
        <v>-0.2089999999999996</v>
      </c>
      <c r="CQ40" s="195">
        <f>CP40/BD40</f>
        <v>-0.01987447698744766</v>
      </c>
      <c r="CR40" s="75">
        <v>12.061</v>
      </c>
      <c r="CS40" s="75">
        <f>CR40-BE40</f>
        <v>0.4819999999999993</v>
      </c>
      <c r="CT40" s="195">
        <f>CS40/BE40</f>
        <v>0.0416270835132567</v>
      </c>
      <c r="CU40" s="75">
        <v>23.263</v>
      </c>
      <c r="CV40" s="75">
        <f>CU40-BF40</f>
        <v>-3.261000000000003</v>
      </c>
      <c r="CW40" s="195">
        <f>CV40/BF40</f>
        <v>-0.1229452571256222</v>
      </c>
      <c r="CX40" s="75">
        <v>59.066</v>
      </c>
      <c r="CY40" s="75">
        <f>CX40-BI40</f>
        <v>-4.085000000000001</v>
      </c>
      <c r="CZ40" s="195">
        <f>CY40/BI40</f>
        <v>-0.0646862282465836</v>
      </c>
    </row>
    <row r="41" ht="17" customHeight="1">
      <c r="A41" t="s" s="71">
        <v>134</v>
      </c>
      <c r="B41" s="194">
        <v>10.368</v>
      </c>
      <c r="C41" s="74"/>
      <c r="D41" s="44"/>
      <c r="E41" s="73"/>
      <c r="F41" s="75">
        <v>0</v>
      </c>
      <c r="G41" s="74">
        <v>2.266</v>
      </c>
      <c r="H41" s="44">
        <v>8.308999999999999</v>
      </c>
      <c r="I41" s="73">
        <v>3.542</v>
      </c>
      <c r="J41" s="75">
        <v>14.117</v>
      </c>
      <c r="K41" s="75">
        <v>14.117</v>
      </c>
      <c r="L41" s="74">
        <v>2.475</v>
      </c>
      <c r="M41" s="44">
        <v>3.208</v>
      </c>
      <c r="N41" s="73">
        <v>7.647</v>
      </c>
      <c r="O41" s="75">
        <v>13.33</v>
      </c>
      <c r="P41" s="75">
        <v>27.447</v>
      </c>
      <c r="Q41" s="74">
        <v>8.27</v>
      </c>
      <c r="R41" s="44">
        <v>0.222</v>
      </c>
      <c r="S41" s="73">
        <v>0</v>
      </c>
      <c r="T41" s="75">
        <v>8.491999999999999</v>
      </c>
      <c r="U41" s="75">
        <v>35.939</v>
      </c>
      <c r="V41" s="74"/>
      <c r="W41" s="44"/>
      <c r="X41" s="73"/>
      <c r="Y41" s="75">
        <v>0</v>
      </c>
      <c r="Z41" s="74">
        <v>1.483</v>
      </c>
      <c r="AA41" s="44">
        <v>6.293</v>
      </c>
      <c r="AB41" s="73">
        <v>2.997</v>
      </c>
      <c r="AC41" s="75">
        <v>10.773</v>
      </c>
      <c r="AD41" s="75">
        <v>10.773</v>
      </c>
      <c r="AE41" s="74">
        <v>2.101</v>
      </c>
      <c r="AF41" s="44">
        <v>3.4</v>
      </c>
      <c r="AG41" s="73">
        <v>6.338</v>
      </c>
      <c r="AH41" s="75">
        <v>11.839</v>
      </c>
      <c r="AI41" s="75">
        <v>22.612</v>
      </c>
      <c r="AJ41" s="74">
        <v>7.144</v>
      </c>
      <c r="AK41" s="44">
        <v>0</v>
      </c>
      <c r="AL41" s="73">
        <v>0</v>
      </c>
      <c r="AM41" s="75">
        <v>7.144</v>
      </c>
      <c r="AN41" s="75">
        <v>29.756</v>
      </c>
      <c r="AO41" s="74">
        <v>0</v>
      </c>
      <c r="AP41" s="44">
        <v>0</v>
      </c>
      <c r="AQ41" s="73">
        <v>0</v>
      </c>
      <c r="AR41" s="75">
        <v>0</v>
      </c>
      <c r="AS41" s="74">
        <v>4.668</v>
      </c>
      <c r="AT41" s="44">
        <v>6.696</v>
      </c>
      <c r="AU41" s="73">
        <v>3.395</v>
      </c>
      <c r="AV41" s="75">
        <v>14.759</v>
      </c>
      <c r="AW41" s="75">
        <v>14.759</v>
      </c>
      <c r="AX41" s="74">
        <v>2.595</v>
      </c>
      <c r="AY41" s="44">
        <v>3.427</v>
      </c>
      <c r="AZ41" s="73">
        <v>6.265</v>
      </c>
      <c r="BA41" s="75">
        <v>12.287</v>
      </c>
      <c r="BB41" s="75">
        <v>27.046</v>
      </c>
      <c r="BC41" s="74">
        <v>6.283</v>
      </c>
      <c r="BD41" s="44">
        <v>0</v>
      </c>
      <c r="BE41" s="73">
        <v>0</v>
      </c>
      <c r="BF41" s="75">
        <v>6.283</v>
      </c>
      <c r="BG41" s="75">
        <f>BF41-AM41</f>
        <v>-0.8609999999999998</v>
      </c>
      <c r="BH41" s="195">
        <f>BG41/AM41</f>
        <v>-0.1205207166853303</v>
      </c>
      <c r="BI41" s="75">
        <v>33.329</v>
      </c>
      <c r="BJ41" s="196">
        <f>BI41-AN41</f>
        <v>3.573</v>
      </c>
      <c r="BK41" s="195">
        <f>BJ41/AN41</f>
        <v>0.1200766232020433</v>
      </c>
      <c r="BL41" s="74">
        <v>0</v>
      </c>
      <c r="BM41" s="44">
        <v>0</v>
      </c>
      <c r="BN41" s="73">
        <v>0</v>
      </c>
      <c r="BO41" s="75">
        <v>0</v>
      </c>
      <c r="BP41" s="74">
        <v>5.216</v>
      </c>
      <c r="BQ41" s="44">
        <v>6.201</v>
      </c>
      <c r="BR41" s="73">
        <v>3.252</v>
      </c>
      <c r="BS41" s="75">
        <v>14.669</v>
      </c>
      <c r="BT41" s="75">
        <f>BS41-AV41</f>
        <v>-0.08999999999999986</v>
      </c>
      <c r="BU41" s="197">
        <f>BT41/AV41</f>
        <v>-0.006097974117487625</v>
      </c>
      <c r="BV41" s="75">
        <v>14.669</v>
      </c>
      <c r="BW41" s="75">
        <f>BV41-AW41</f>
        <v>-0.08999999999999986</v>
      </c>
      <c r="BX41" s="195">
        <f>BW41/AW41</f>
        <v>-0.006097974117487625</v>
      </c>
      <c r="BY41" s="75">
        <v>2.656</v>
      </c>
      <c r="BZ41" s="75">
        <v>2.982</v>
      </c>
      <c r="CA41" s="75">
        <f>BZ41-AY41</f>
        <v>-0.4449999999999998</v>
      </c>
      <c r="CB41" s="195">
        <f>CA41/AY41</f>
        <v>-0.1298511817916544</v>
      </c>
      <c r="CC41" s="75">
        <v>4.1</v>
      </c>
      <c r="CD41" s="75">
        <f>CC41-AZ41</f>
        <v>-2.165</v>
      </c>
      <c r="CE41" s="195">
        <f>CD41/AZ41</f>
        <v>-0.3455706304868316</v>
      </c>
      <c r="CF41" s="75">
        <v>9.738</v>
      </c>
      <c r="CG41" s="75">
        <f>CF41-BA41</f>
        <v>-2.548999999999999</v>
      </c>
      <c r="CH41" s="195">
        <f>CG41/BA41</f>
        <v>-0.2074550337755351</v>
      </c>
      <c r="CI41" s="75">
        <v>24.407</v>
      </c>
      <c r="CJ41" s="75">
        <f>CI41-BB41</f>
        <v>-2.638999999999999</v>
      </c>
      <c r="CK41" s="195">
        <f>CJ41/BB41</f>
        <v>-0.09757450269910521</v>
      </c>
      <c r="CL41" s="75">
        <v>8.407</v>
      </c>
      <c r="CM41" s="75">
        <f>CL41-BC41</f>
        <v>2.124</v>
      </c>
      <c r="CN41" s="195">
        <f>CM41/BC41</f>
        <v>0.3380550692344421</v>
      </c>
      <c r="CO41" s="75">
        <v>0.979</v>
      </c>
      <c r="CP41" s="75">
        <f>CO41-BD41</f>
        <v>0.979</v>
      </c>
      <c r="CQ41" s="195">
        <f>CP41/BD41</f>
      </c>
      <c r="CR41" s="75">
        <v>0</v>
      </c>
      <c r="CS41" s="75">
        <f>CR41-BE41</f>
        <v>0</v>
      </c>
      <c r="CT41" s="195">
        <f>CS41/BE41</f>
      </c>
      <c r="CU41" s="75">
        <v>9.385999999999999</v>
      </c>
      <c r="CV41" s="75">
        <f>CU41-BF41</f>
        <v>3.102999999999999</v>
      </c>
      <c r="CW41" s="195">
        <f>CV41/BF41</f>
        <v>0.4938723539710327</v>
      </c>
      <c r="CX41" s="75">
        <v>33.793</v>
      </c>
      <c r="CY41" s="75">
        <f>CX41-BI41</f>
        <v>0.4639999999999986</v>
      </c>
      <c r="CZ41" s="195">
        <f>CY41/BI41</f>
        <v>0.01392180983527854</v>
      </c>
    </row>
    <row r="42" ht="17" customHeight="1">
      <c r="A42" t="s" s="71">
        <v>135</v>
      </c>
      <c r="B42" s="194">
        <v>9.923</v>
      </c>
      <c r="C42" s="74">
        <v>1.519</v>
      </c>
      <c r="D42" s="44">
        <v>1.422</v>
      </c>
      <c r="E42" s="73">
        <v>1.18</v>
      </c>
      <c r="F42" s="75">
        <v>4.121</v>
      </c>
      <c r="G42" s="74">
        <v>1.3</v>
      </c>
      <c r="H42" s="44">
        <v>0.654</v>
      </c>
      <c r="I42" s="73">
        <v>0.253</v>
      </c>
      <c r="J42" s="75">
        <v>2.207</v>
      </c>
      <c r="K42" s="75">
        <v>6.327999999999999</v>
      </c>
      <c r="L42" s="74"/>
      <c r="M42" s="44"/>
      <c r="N42" s="73">
        <v>0.461</v>
      </c>
      <c r="O42" s="75">
        <v>0.461</v>
      </c>
      <c r="P42" s="75">
        <v>6.789</v>
      </c>
      <c r="Q42" s="74">
        <v>0.731</v>
      </c>
      <c r="R42" s="44">
        <v>1.261</v>
      </c>
      <c r="S42" s="73">
        <v>1.328</v>
      </c>
      <c r="T42" s="75">
        <v>3.32</v>
      </c>
      <c r="U42" s="75">
        <v>10.109</v>
      </c>
      <c r="V42" s="74">
        <v>1.482</v>
      </c>
      <c r="W42" s="44">
        <v>1.338</v>
      </c>
      <c r="X42" s="73">
        <v>1.23</v>
      </c>
      <c r="Y42" s="75">
        <v>4.050000000000001</v>
      </c>
      <c r="Z42" s="74">
        <v>1.1</v>
      </c>
      <c r="AA42" s="44">
        <v>0.544</v>
      </c>
      <c r="AB42" s="73">
        <v>0.174</v>
      </c>
      <c r="AC42" s="75">
        <v>1.818</v>
      </c>
      <c r="AD42" s="75">
        <v>5.868</v>
      </c>
      <c r="AE42" s="74">
        <v>0.055</v>
      </c>
      <c r="AF42" s="44">
        <v>0.208</v>
      </c>
      <c r="AG42" s="73">
        <v>0.473</v>
      </c>
      <c r="AH42" s="75">
        <v>0.736</v>
      </c>
      <c r="AI42" s="75">
        <v>6.604</v>
      </c>
      <c r="AJ42" s="74">
        <v>0.623</v>
      </c>
      <c r="AK42" s="44">
        <v>0.878</v>
      </c>
      <c r="AL42" s="73">
        <v>0.972</v>
      </c>
      <c r="AM42" s="75">
        <v>2.473</v>
      </c>
      <c r="AN42" s="75">
        <v>9.077</v>
      </c>
      <c r="AO42" s="74">
        <v>1.138</v>
      </c>
      <c r="AP42" s="44">
        <v>1.073</v>
      </c>
      <c r="AQ42" s="73">
        <v>0.991</v>
      </c>
      <c r="AR42" s="75">
        <v>3.202</v>
      </c>
      <c r="AS42" s="74">
        <v>0.645</v>
      </c>
      <c r="AT42" s="44">
        <v>0.441</v>
      </c>
      <c r="AU42" s="73">
        <v>0.202</v>
      </c>
      <c r="AV42" s="75">
        <v>1.288</v>
      </c>
      <c r="AW42" s="75">
        <v>4.49</v>
      </c>
      <c r="AX42" s="74">
        <v>0.155</v>
      </c>
      <c r="AY42" s="44">
        <v>0</v>
      </c>
      <c r="AZ42" s="73">
        <v>0.413</v>
      </c>
      <c r="BA42" s="75">
        <v>0.5679999999999999</v>
      </c>
      <c r="BB42" s="75">
        <v>5.058</v>
      </c>
      <c r="BC42" s="74">
        <v>0</v>
      </c>
      <c r="BD42" s="44">
        <v>0.997</v>
      </c>
      <c r="BE42" s="73">
        <v>0.902</v>
      </c>
      <c r="BF42" s="75">
        <v>1.899</v>
      </c>
      <c r="BG42" s="75">
        <f>BF42-AM42</f>
        <v>-0.5739999999999998</v>
      </c>
      <c r="BH42" s="195">
        <f>BG42/AM42</f>
        <v>-0.2321067529316619</v>
      </c>
      <c r="BI42" s="75">
        <v>6.957</v>
      </c>
      <c r="BJ42" s="196">
        <f>BI42-AN42</f>
        <v>-2.12</v>
      </c>
      <c r="BK42" s="195">
        <f>BJ42/AN42</f>
        <v>-0.2335573427343836</v>
      </c>
      <c r="BL42" s="74">
        <v>1.089</v>
      </c>
      <c r="BM42" s="44">
        <v>0.854</v>
      </c>
      <c r="BN42" s="73">
        <v>0.855</v>
      </c>
      <c r="BO42" s="75">
        <v>2.798</v>
      </c>
      <c r="BP42" s="74">
        <v>0.667</v>
      </c>
      <c r="BQ42" s="44">
        <v>0.432</v>
      </c>
      <c r="BR42" s="73">
        <v>0.037</v>
      </c>
      <c r="BS42" s="75">
        <v>1.136</v>
      </c>
      <c r="BT42" s="75">
        <f>BS42-AV42</f>
        <v>-0.1520000000000001</v>
      </c>
      <c r="BU42" s="197">
        <f>BT42/AV42</f>
        <v>-0.1180124223602485</v>
      </c>
      <c r="BV42" s="75">
        <v>3.934</v>
      </c>
      <c r="BW42" s="75">
        <f>BV42-AW42</f>
        <v>-0.556</v>
      </c>
      <c r="BX42" s="195">
        <f>BW42/AW42</f>
        <v>-0.1238307349665924</v>
      </c>
      <c r="BY42" s="75">
        <v>0</v>
      </c>
      <c r="BZ42" s="75">
        <v>0.002</v>
      </c>
      <c r="CA42" s="75">
        <f>BZ42-AY42</f>
        <v>0.002</v>
      </c>
      <c r="CB42" s="195">
        <f>CA42/AY42</f>
      </c>
      <c r="CC42" s="75">
        <v>0.273</v>
      </c>
      <c r="CD42" s="75">
        <f>CC42-AZ42</f>
        <v>-0.14</v>
      </c>
      <c r="CE42" s="195">
        <f>CD42/AZ42</f>
        <v>-0.3389830508474576</v>
      </c>
      <c r="CF42" s="75">
        <v>0.275</v>
      </c>
      <c r="CG42" s="75">
        <f>CF42-BA42</f>
        <v>-0.2929999999999999</v>
      </c>
      <c r="CH42" s="195">
        <f>CG42/BA42</f>
        <v>-0.5158450704225351</v>
      </c>
      <c r="CI42" s="75">
        <v>4.209000000000001</v>
      </c>
      <c r="CJ42" s="75">
        <f>CI42-BB42</f>
        <v>-0.8489999999999993</v>
      </c>
      <c r="CK42" s="195">
        <f>CJ42/BB42</f>
        <v>-0.1678529062870699</v>
      </c>
      <c r="CL42" s="75">
        <v>0.584</v>
      </c>
      <c r="CM42" s="75">
        <f>CL42-BC42</f>
        <v>0.584</v>
      </c>
      <c r="CN42" s="195">
        <f>CM42/BC42</f>
      </c>
      <c r="CO42" s="75">
        <v>0.856</v>
      </c>
      <c r="CP42" s="75">
        <f>CO42-BD42</f>
        <v>-0.141</v>
      </c>
      <c r="CQ42" s="195">
        <f>CP42/BD42</f>
        <v>-0.1414242728184554</v>
      </c>
      <c r="CR42" s="75">
        <v>1.121</v>
      </c>
      <c r="CS42" s="75">
        <f>CR42-BE42</f>
        <v>0.219</v>
      </c>
      <c r="CT42" s="195">
        <f>CS42/BE42</f>
        <v>0.2427937915742794</v>
      </c>
      <c r="CU42" s="75">
        <v>2.561</v>
      </c>
      <c r="CV42" s="75">
        <f>CU42-BF42</f>
        <v>0.6619999999999999</v>
      </c>
      <c r="CW42" s="195">
        <f>CV42/BF42</f>
        <v>0.3486045286993154</v>
      </c>
      <c r="CX42" s="75">
        <v>6.77</v>
      </c>
      <c r="CY42" s="75">
        <f>CX42-BI42</f>
        <v>-0.1869999999999994</v>
      </c>
      <c r="CZ42" s="195">
        <f>CY42/BI42</f>
        <v>-0.02687940204110959</v>
      </c>
    </row>
    <row r="43" ht="17" customHeight="1">
      <c r="A43" t="s" s="71">
        <v>94</v>
      </c>
      <c r="B43" s="194">
        <v>1035.618</v>
      </c>
      <c r="C43" s="74">
        <v>146.014</v>
      </c>
      <c r="D43" s="44">
        <v>150.915</v>
      </c>
      <c r="E43" s="73">
        <v>119.238</v>
      </c>
      <c r="F43" s="75">
        <v>416.167</v>
      </c>
      <c r="G43" s="74">
        <v>96.211</v>
      </c>
      <c r="H43" s="44">
        <v>71.986</v>
      </c>
      <c r="I43" s="73">
        <v>46.797</v>
      </c>
      <c r="J43" s="75">
        <v>214.994</v>
      </c>
      <c r="K43" s="75">
        <v>631.1609999999999</v>
      </c>
      <c r="L43" s="74">
        <v>15.57</v>
      </c>
      <c r="M43" s="44">
        <v>10.683</v>
      </c>
      <c r="N43" s="73">
        <v>41.959</v>
      </c>
      <c r="O43" s="75">
        <v>68.212</v>
      </c>
      <c r="P43" s="75">
        <v>699.3729999999999</v>
      </c>
      <c r="Q43" s="74">
        <v>93.10299999999999</v>
      </c>
      <c r="R43" s="44">
        <v>120.766</v>
      </c>
      <c r="S43" s="73">
        <v>153.667</v>
      </c>
      <c r="T43" s="75">
        <v>367.536</v>
      </c>
      <c r="U43" s="75">
        <v>1066.909</v>
      </c>
      <c r="V43" s="74">
        <v>145.155</v>
      </c>
      <c r="W43" s="44">
        <v>149.035</v>
      </c>
      <c r="X43" s="73">
        <v>148.982</v>
      </c>
      <c r="Y43" s="75">
        <v>443.172</v>
      </c>
      <c r="Z43" s="74">
        <v>104.017</v>
      </c>
      <c r="AA43" s="44">
        <v>80.566</v>
      </c>
      <c r="AB43" s="73">
        <v>31.299</v>
      </c>
      <c r="AC43" s="75">
        <v>215.882</v>
      </c>
      <c r="AD43" s="75">
        <v>659.0540000000001</v>
      </c>
      <c r="AE43" s="74">
        <v>10.438</v>
      </c>
      <c r="AF43" s="44">
        <v>12.81</v>
      </c>
      <c r="AG43" s="73">
        <v>45.599</v>
      </c>
      <c r="AH43" s="75">
        <v>68.84699999999999</v>
      </c>
      <c r="AI43" s="75">
        <v>727.9010000000001</v>
      </c>
      <c r="AJ43" s="74">
        <v>80.01300000000001</v>
      </c>
      <c r="AK43" s="44">
        <v>101.906</v>
      </c>
      <c r="AL43" s="73">
        <v>143.458</v>
      </c>
      <c r="AM43" s="75">
        <v>325.377</v>
      </c>
      <c r="AN43" s="75">
        <v>1053.278</v>
      </c>
      <c r="AO43" s="74">
        <v>145.335</v>
      </c>
      <c r="AP43" s="44">
        <v>141.42</v>
      </c>
      <c r="AQ43" s="73">
        <v>131.612</v>
      </c>
      <c r="AR43" s="75">
        <v>418.367</v>
      </c>
      <c r="AS43" s="74">
        <v>106.166</v>
      </c>
      <c r="AT43" s="44">
        <v>76.649</v>
      </c>
      <c r="AU43" s="73">
        <v>42.587</v>
      </c>
      <c r="AV43" s="75">
        <v>225.402</v>
      </c>
      <c r="AW43" s="75">
        <v>643.769</v>
      </c>
      <c r="AX43" s="74">
        <v>8.919</v>
      </c>
      <c r="AY43" s="44">
        <v>13.656</v>
      </c>
      <c r="AZ43" s="73">
        <v>39.316</v>
      </c>
      <c r="BA43" s="75">
        <v>61.89100000000001</v>
      </c>
      <c r="BB43" s="75">
        <v>705.66</v>
      </c>
      <c r="BC43" s="74">
        <v>88.47199999999999</v>
      </c>
      <c r="BD43" s="44">
        <v>106.274</v>
      </c>
      <c r="BE43" s="73">
        <v>127.15</v>
      </c>
      <c r="BF43" s="75">
        <v>321.896</v>
      </c>
      <c r="BG43" s="75">
        <f>BF43-AM43</f>
        <v>-3.481000000000051</v>
      </c>
      <c r="BH43" s="195">
        <f>BG43/AM43</f>
        <v>-0.01069835913417375</v>
      </c>
      <c r="BI43" s="75">
        <v>1027.556</v>
      </c>
      <c r="BJ43" s="196">
        <f>BI43-AN43</f>
        <v>-25.72199999999998</v>
      </c>
      <c r="BK43" s="195">
        <f>BJ43/AN43</f>
        <v>-0.02442090312339191</v>
      </c>
      <c r="BL43" s="74">
        <v>154.583</v>
      </c>
      <c r="BM43" s="44">
        <v>111.863</v>
      </c>
      <c r="BN43" s="73">
        <v>118.584</v>
      </c>
      <c r="BO43" s="75">
        <v>385.03</v>
      </c>
      <c r="BP43" s="74">
        <v>93.19199999999999</v>
      </c>
      <c r="BQ43" s="44">
        <v>74.187</v>
      </c>
      <c r="BR43" s="73">
        <v>35.893</v>
      </c>
      <c r="BS43" s="75">
        <v>203.272</v>
      </c>
      <c r="BT43" s="75">
        <f>BS43-AV43</f>
        <v>-22.13</v>
      </c>
      <c r="BU43" s="197">
        <f>BT43/AV43</f>
        <v>-0.09818014037142526</v>
      </c>
      <c r="BV43" s="75">
        <v>588.302</v>
      </c>
      <c r="BW43" s="75">
        <f>BV43-AW43</f>
        <v>-55.46699999999998</v>
      </c>
      <c r="BX43" s="195">
        <f>BW43/AW43</f>
        <v>-0.08615978712861287</v>
      </c>
      <c r="BY43" s="75">
        <v>13.863</v>
      </c>
      <c r="BZ43" s="75">
        <v>11.149</v>
      </c>
      <c r="CA43" s="75">
        <f>BZ43-AY43</f>
        <v>-2.507000000000001</v>
      </c>
      <c r="CB43" s="195">
        <f>CA43/AY43</f>
        <v>-0.1835823081429409</v>
      </c>
      <c r="CC43" s="75">
        <v>28.443</v>
      </c>
      <c r="CD43" s="75">
        <f>CC43-AZ43</f>
        <v>-10.873</v>
      </c>
      <c r="CE43" s="195">
        <f>CD43/AZ43</f>
        <v>-0.2765540746769763</v>
      </c>
      <c r="CF43" s="75">
        <v>53.455</v>
      </c>
      <c r="CG43" s="75">
        <f>CF43-BA43</f>
        <v>-8.436000000000007</v>
      </c>
      <c r="CH43" s="195">
        <f>CG43/BA43</f>
        <v>-0.1363041476143544</v>
      </c>
      <c r="CI43" s="75">
        <v>641.7570000000001</v>
      </c>
      <c r="CJ43" s="75">
        <f>CI43-BB43</f>
        <v>-63.90299999999991</v>
      </c>
      <c r="CK43" s="195">
        <f>CJ43/BB43</f>
        <v>-0.09055777569934516</v>
      </c>
      <c r="CL43" s="75">
        <v>92.67400000000001</v>
      </c>
      <c r="CM43" s="75">
        <f>CL43-BC43</f>
        <v>4.202000000000012</v>
      </c>
      <c r="CN43" s="195">
        <f>CM43/BC43</f>
        <v>0.04749525273532883</v>
      </c>
      <c r="CO43" s="75">
        <v>117.576</v>
      </c>
      <c r="CP43" s="75">
        <f>CO43-BD43</f>
        <v>11.30199999999999</v>
      </c>
      <c r="CQ43" s="195">
        <f>CP43/BD43</f>
        <v>0.1063477426275476</v>
      </c>
      <c r="CR43" s="75">
        <v>148.224</v>
      </c>
      <c r="CS43" s="75">
        <f>CR43-BE43</f>
        <v>21.07399999999998</v>
      </c>
      <c r="CT43" s="195">
        <f>CS43/BE43</f>
        <v>0.1657412504915453</v>
      </c>
      <c r="CU43" s="75">
        <v>358.474</v>
      </c>
      <c r="CV43" s="75">
        <f>CU43-BF43</f>
        <v>36.57800000000003</v>
      </c>
      <c r="CW43" s="195">
        <f>CV43/BF43</f>
        <v>0.1136329746253449</v>
      </c>
      <c r="CX43" s="75">
        <v>1000.231</v>
      </c>
      <c r="CY43" s="75">
        <f>CX43-BI43</f>
        <v>-27.32500000000005</v>
      </c>
      <c r="CZ43" s="195">
        <f>CY43/BI43</f>
        <v>-0.02659222465734232</v>
      </c>
    </row>
    <row r="44" ht="17" customHeight="1">
      <c r="A44" t="s" s="71">
        <v>134</v>
      </c>
      <c r="B44" s="205">
        <v>201.79</v>
      </c>
      <c r="C44" s="74">
        <v>15.632</v>
      </c>
      <c r="D44" s="44">
        <v>13.025</v>
      </c>
      <c r="E44" s="73">
        <v>14.059</v>
      </c>
      <c r="F44" s="75">
        <v>42.716</v>
      </c>
      <c r="G44" s="74">
        <v>16.337</v>
      </c>
      <c r="H44" s="44">
        <v>19.983</v>
      </c>
      <c r="I44" s="73">
        <v>15.002</v>
      </c>
      <c r="J44" s="75">
        <v>51.322</v>
      </c>
      <c r="K44" s="75">
        <v>94.03800000000001</v>
      </c>
      <c r="L44" s="74">
        <v>12.424</v>
      </c>
      <c r="M44" s="44">
        <v>8.884</v>
      </c>
      <c r="N44" s="73">
        <v>13.636</v>
      </c>
      <c r="O44" s="75">
        <v>34.944</v>
      </c>
      <c r="P44" s="75">
        <v>128.982</v>
      </c>
      <c r="Q44" s="74">
        <v>18.454</v>
      </c>
      <c r="R44" s="44">
        <v>21.83</v>
      </c>
      <c r="S44" s="73">
        <v>21.678</v>
      </c>
      <c r="T44" s="75">
        <v>61.962</v>
      </c>
      <c r="U44" s="75">
        <v>190.944</v>
      </c>
      <c r="V44" s="74">
        <v>22.249</v>
      </c>
      <c r="W44" s="44">
        <v>21.033</v>
      </c>
      <c r="X44" s="73">
        <v>20.078</v>
      </c>
      <c r="Y44" s="75">
        <v>63.36</v>
      </c>
      <c r="Z44" s="74">
        <v>17.11</v>
      </c>
      <c r="AA44" s="44">
        <v>19.32</v>
      </c>
      <c r="AB44" s="73">
        <v>22.001</v>
      </c>
      <c r="AC44" s="75">
        <v>58.431</v>
      </c>
      <c r="AD44" s="75">
        <v>121.791</v>
      </c>
      <c r="AE44" s="74">
        <v>9.738</v>
      </c>
      <c r="AF44" s="44">
        <v>13.338</v>
      </c>
      <c r="AG44" s="73">
        <v>16.782</v>
      </c>
      <c r="AH44" s="75">
        <v>39.858</v>
      </c>
      <c r="AI44" s="75">
        <v>161.649</v>
      </c>
      <c r="AJ44" s="74">
        <v>12.649</v>
      </c>
      <c r="AK44" s="44">
        <v>13.135</v>
      </c>
      <c r="AL44" s="73">
        <v>13.994</v>
      </c>
      <c r="AM44" s="75">
        <v>39.778</v>
      </c>
      <c r="AN44" s="75">
        <v>201.427</v>
      </c>
      <c r="AO44" s="74">
        <v>20.29</v>
      </c>
      <c r="AP44" s="44">
        <v>15.908</v>
      </c>
      <c r="AQ44" s="73">
        <v>24.61</v>
      </c>
      <c r="AR44" s="75">
        <v>60.808</v>
      </c>
      <c r="AS44" s="74">
        <v>13.159</v>
      </c>
      <c r="AT44" s="44">
        <v>21.426</v>
      </c>
      <c r="AU44" s="73">
        <v>18.294</v>
      </c>
      <c r="AV44" s="75">
        <v>52.879</v>
      </c>
      <c r="AW44" s="75">
        <v>113.687</v>
      </c>
      <c r="AX44" s="74">
        <v>9.813000000000001</v>
      </c>
      <c r="AY44" s="44">
        <v>13.181</v>
      </c>
      <c r="AZ44" s="73">
        <v>16.448</v>
      </c>
      <c r="BA44" s="75">
        <v>39.442</v>
      </c>
      <c r="BB44" s="75">
        <v>153.129</v>
      </c>
      <c r="BC44" s="74">
        <v>15.956</v>
      </c>
      <c r="BD44" s="44">
        <v>12.613</v>
      </c>
      <c r="BE44" s="73">
        <v>9.877000000000001</v>
      </c>
      <c r="BF44" s="75">
        <v>38.446</v>
      </c>
      <c r="BG44" s="75">
        <f>BF44-AM44</f>
        <v>-1.332000000000001</v>
      </c>
      <c r="BH44" s="195">
        <f>BG44/AM44</f>
        <v>-0.03348584644778523</v>
      </c>
      <c r="BI44" s="75">
        <v>191.575</v>
      </c>
      <c r="BJ44" s="196">
        <f>BI44-AN44</f>
        <v>-9.851999999999975</v>
      </c>
      <c r="BK44" s="195">
        <f>BJ44/AN44</f>
        <v>-0.04891101987320456</v>
      </c>
      <c r="BL44" s="74">
        <v>11.053</v>
      </c>
      <c r="BM44" s="44">
        <v>19.061</v>
      </c>
      <c r="BN44" s="73">
        <v>18.241</v>
      </c>
      <c r="BO44" s="75">
        <v>48.355</v>
      </c>
      <c r="BP44" s="74">
        <v>15.347</v>
      </c>
      <c r="BQ44" s="44">
        <v>15.958</v>
      </c>
      <c r="BR44" s="73">
        <v>15.819</v>
      </c>
      <c r="BS44" s="75">
        <v>47.124</v>
      </c>
      <c r="BT44" s="75">
        <f>BS44-AV44</f>
        <v>-5.755000000000003</v>
      </c>
      <c r="BU44" s="197">
        <f>BT44/AV44</f>
        <v>-0.108833374307381</v>
      </c>
      <c r="BV44" s="75">
        <v>95.47900000000001</v>
      </c>
      <c r="BW44" s="75">
        <f>BV44-AW44</f>
        <v>-18.208</v>
      </c>
      <c r="BX44" s="195">
        <f>BW44/AW44</f>
        <v>-0.1601590331348351</v>
      </c>
      <c r="BY44" s="75">
        <v>12.528</v>
      </c>
      <c r="BZ44" s="75">
        <v>9.391</v>
      </c>
      <c r="CA44" s="75">
        <f>BZ44-AY44</f>
        <v>-3.789999999999999</v>
      </c>
      <c r="CB44" s="195">
        <f>CA44/AY44</f>
        <v>-0.2875350883847962</v>
      </c>
      <c r="CC44" s="75">
        <v>10.167</v>
      </c>
      <c r="CD44" s="75">
        <f>CC44-AZ44</f>
        <v>-6.281000000000001</v>
      </c>
      <c r="CE44" s="195">
        <f>CD44/AZ44</f>
        <v>-0.3818701361867705</v>
      </c>
      <c r="CF44" s="75">
        <v>32.086</v>
      </c>
      <c r="CG44" s="75">
        <f>CF44-BA44</f>
        <v>-7.356000000000002</v>
      </c>
      <c r="CH44" s="195">
        <f>CG44/BA44</f>
        <v>-0.1865016986968207</v>
      </c>
      <c r="CI44" s="75">
        <v>127.565</v>
      </c>
      <c r="CJ44" s="75">
        <f>CI44-BB44</f>
        <v>-25.56400000000001</v>
      </c>
      <c r="CK44" s="195">
        <f>CJ44/BB44</f>
        <v>-0.1669442104369519</v>
      </c>
      <c r="CL44" s="75">
        <v>1.915</v>
      </c>
      <c r="CM44" s="75">
        <f>CL44-BC44</f>
        <v>-14.041</v>
      </c>
      <c r="CN44" s="195">
        <f>CM44/BC44</f>
        <v>-0.8799824517422914</v>
      </c>
      <c r="CO44" s="75">
        <v>10.895</v>
      </c>
      <c r="CP44" s="75">
        <f>CO44-BD44</f>
        <v>-1.718</v>
      </c>
      <c r="CQ44" s="195">
        <f>CP44/BD44</f>
        <v>-0.1362086735907397</v>
      </c>
      <c r="CR44" s="75">
        <v>11.586</v>
      </c>
      <c r="CS44" s="75">
        <f>CR44-BE44</f>
        <v>1.709</v>
      </c>
      <c r="CT44" s="195">
        <f>CS44/BE44</f>
        <v>0.1730282474435557</v>
      </c>
      <c r="CU44" s="75">
        <v>24.396</v>
      </c>
      <c r="CV44" s="75">
        <f>CU44-BF44</f>
        <v>-14.05</v>
      </c>
      <c r="CW44" s="195">
        <f>CV44/BF44</f>
        <v>-0.3654476408469021</v>
      </c>
      <c r="CX44" s="75">
        <v>151.961</v>
      </c>
      <c r="CY44" s="75">
        <f>CX44-BI44</f>
        <v>-39.614</v>
      </c>
      <c r="CZ44" s="195">
        <f>CY44/BI44</f>
        <v>-0.2067806342163644</v>
      </c>
    </row>
    <row r="45" ht="17" customHeight="1">
      <c r="A45" t="s" s="204">
        <v>95</v>
      </c>
      <c r="B45" s="149">
        <v>501.979</v>
      </c>
      <c r="C45" s="65">
        <v>64.604</v>
      </c>
      <c r="D45" s="63">
        <v>57.878</v>
      </c>
      <c r="E45" s="64">
        <v>54.344</v>
      </c>
      <c r="F45" s="149">
        <v>176.826</v>
      </c>
      <c r="G45" s="65">
        <v>52.03</v>
      </c>
      <c r="H45" s="63">
        <v>40.52200000000001</v>
      </c>
      <c r="I45" s="64">
        <v>26.323</v>
      </c>
      <c r="J45" s="149">
        <v>118.875</v>
      </c>
      <c r="K45" s="149">
        <v>295.701</v>
      </c>
      <c r="L45" s="65">
        <v>10.356</v>
      </c>
      <c r="M45" s="63">
        <v>15.156</v>
      </c>
      <c r="N45" s="64">
        <v>26.151</v>
      </c>
      <c r="O45" s="149">
        <v>51.663</v>
      </c>
      <c r="P45" s="149">
        <v>347.364</v>
      </c>
      <c r="Q45" s="65">
        <v>38.444</v>
      </c>
      <c r="R45" s="63">
        <v>50.489</v>
      </c>
      <c r="S45" s="64">
        <v>63.267</v>
      </c>
      <c r="T45" s="149">
        <v>152.2</v>
      </c>
      <c r="U45" s="149">
        <v>499.564</v>
      </c>
      <c r="V45" s="65">
        <v>70.74900000000001</v>
      </c>
      <c r="W45" s="63">
        <v>67.07299999999999</v>
      </c>
      <c r="X45" s="64">
        <v>65.577</v>
      </c>
      <c r="Y45" s="149">
        <v>203.399</v>
      </c>
      <c r="Z45" s="65">
        <v>51.70700000000001</v>
      </c>
      <c r="AA45" s="63">
        <v>40.775</v>
      </c>
      <c r="AB45" s="64">
        <v>26.922</v>
      </c>
      <c r="AC45" s="149">
        <v>119.404</v>
      </c>
      <c r="AD45" s="149">
        <v>322.803</v>
      </c>
      <c r="AE45" s="65">
        <v>11.558</v>
      </c>
      <c r="AF45" s="63">
        <v>17.572</v>
      </c>
      <c r="AG45" s="64">
        <v>28.707</v>
      </c>
      <c r="AH45" s="149">
        <v>57.837</v>
      </c>
      <c r="AI45" s="149">
        <v>380.64</v>
      </c>
      <c r="AJ45" s="65">
        <v>37.699</v>
      </c>
      <c r="AK45" s="63">
        <v>43.96</v>
      </c>
      <c r="AL45" s="64">
        <v>55.957</v>
      </c>
      <c r="AM45" s="149">
        <v>137.616</v>
      </c>
      <c r="AN45" s="149">
        <v>518.256</v>
      </c>
      <c r="AO45" s="65">
        <v>61.34</v>
      </c>
      <c r="AP45" s="63">
        <v>63.965</v>
      </c>
      <c r="AQ45" s="64">
        <v>58.44</v>
      </c>
      <c r="AR45" s="149">
        <v>183.745</v>
      </c>
      <c r="AS45" s="65">
        <v>48.233</v>
      </c>
      <c r="AT45" s="63">
        <v>38.553</v>
      </c>
      <c r="AU45" s="64">
        <v>27.752</v>
      </c>
      <c r="AV45" s="149">
        <v>114.538</v>
      </c>
      <c r="AW45" s="149">
        <v>298.283</v>
      </c>
      <c r="AX45" s="65">
        <v>8.215</v>
      </c>
      <c r="AY45" s="63">
        <v>16.947</v>
      </c>
      <c r="AZ45" s="64">
        <v>26.713</v>
      </c>
      <c r="BA45" s="149">
        <v>51.87500000000001</v>
      </c>
      <c r="BB45" s="149">
        <v>350.158</v>
      </c>
      <c r="BC45" s="65">
        <v>40.531</v>
      </c>
      <c r="BD45" s="63">
        <v>50.609</v>
      </c>
      <c r="BE45" s="64">
        <v>51.37</v>
      </c>
      <c r="BF45" s="149">
        <v>142.51</v>
      </c>
      <c r="BG45" s="149">
        <f>BF45-AM45</f>
        <v>4.894000000000034</v>
      </c>
      <c r="BH45" s="191">
        <f>BG45/AM45</f>
        <v>0.03556272526450438</v>
      </c>
      <c r="BI45" s="149">
        <v>492.668</v>
      </c>
      <c r="BJ45" s="192">
        <f>BI45-AN45</f>
        <v>-25.58799999999997</v>
      </c>
      <c r="BK45" s="191">
        <f>BJ45/AN45</f>
        <v>-0.04937328270198506</v>
      </c>
      <c r="BL45" s="65">
        <v>62.838</v>
      </c>
      <c r="BM45" s="63">
        <v>47.774</v>
      </c>
      <c r="BN45" s="64">
        <v>56.765</v>
      </c>
      <c r="BO45" s="149">
        <v>167.377</v>
      </c>
      <c r="BP45" s="65">
        <v>45.938</v>
      </c>
      <c r="BQ45" s="63">
        <v>37.348</v>
      </c>
      <c r="BR45" s="64">
        <v>30.069</v>
      </c>
      <c r="BS45" s="149">
        <v>113.355</v>
      </c>
      <c r="BT45" s="149">
        <f>BS45-AV45</f>
        <v>-1.182999999999993</v>
      </c>
      <c r="BU45" s="193">
        <f>BT45/AV45</f>
        <v>-0.0103284499467425</v>
      </c>
      <c r="BV45" s="149">
        <v>280.732</v>
      </c>
      <c r="BW45" s="149">
        <f>BV45-AW45</f>
        <v>-17.55100000000004</v>
      </c>
      <c r="BX45" s="191">
        <f>BW45/AW45</f>
        <v>-0.05884009480929199</v>
      </c>
      <c r="BY45" s="149">
        <v>7.648000000000001</v>
      </c>
      <c r="BZ45" s="149">
        <v>13.053</v>
      </c>
      <c r="CA45" s="149">
        <f>BZ45-AY45</f>
        <v>-3.894000000000004</v>
      </c>
      <c r="CB45" s="191">
        <f>CA45/AY45</f>
        <v>-0.2297751814480441</v>
      </c>
      <c r="CC45" s="149">
        <v>24.832</v>
      </c>
      <c r="CD45" s="149">
        <f>CC45-AZ45</f>
        <v>-1.880999999999997</v>
      </c>
      <c r="CE45" s="191">
        <f>CD45/AZ45</f>
        <v>-0.07041515367049739</v>
      </c>
      <c r="CF45" s="149">
        <v>45.533</v>
      </c>
      <c r="CG45" s="149">
        <f>CF45-BA45</f>
        <v>-6.342000000000006</v>
      </c>
      <c r="CH45" s="191">
        <f>CG45/BA45</f>
        <v>-0.1222554216867471</v>
      </c>
      <c r="CI45" s="149">
        <v>326.265</v>
      </c>
      <c r="CJ45" s="149">
        <f>CI45-BB45</f>
        <v>-23.89300000000003</v>
      </c>
      <c r="CK45" s="191">
        <f>CJ45/BB45</f>
        <v>-0.06823491109727617</v>
      </c>
      <c r="CL45" s="149">
        <v>35.949</v>
      </c>
      <c r="CM45" s="149">
        <f>CL45-BC45</f>
        <v>-4.582000000000001</v>
      </c>
      <c r="CN45" s="191">
        <f>CM45/BC45</f>
        <v>-0.1130492709284252</v>
      </c>
      <c r="CO45" s="149">
        <v>44.402</v>
      </c>
      <c r="CP45" s="149">
        <f>CO45-BD45</f>
        <v>-6.207000000000001</v>
      </c>
      <c r="CQ45" s="191">
        <f>CP45/BD45</f>
        <v>-0.1226461696536189</v>
      </c>
      <c r="CR45" s="149">
        <v>55.281</v>
      </c>
      <c r="CS45" s="149">
        <f>CR45-BE45</f>
        <v>3.910999999999994</v>
      </c>
      <c r="CT45" s="191">
        <f>CS45/BE45</f>
        <v>0.07613393030951905</v>
      </c>
      <c r="CU45" s="149">
        <v>135.632</v>
      </c>
      <c r="CV45" s="149">
        <f>CU45-BF45</f>
        <v>-6.878000000000014</v>
      </c>
      <c r="CW45" s="191">
        <f>CV45/BF45</f>
        <v>-0.04826327976984081</v>
      </c>
      <c r="CX45" s="149">
        <v>461.897</v>
      </c>
      <c r="CY45" s="149">
        <f>CX45-BI45</f>
        <v>-30.77099999999996</v>
      </c>
      <c r="CZ45" s="191">
        <f>CY45/BI45</f>
        <v>-0.06245788238732769</v>
      </c>
    </row>
    <row r="46" ht="17" customHeight="1">
      <c r="A46" t="s" s="71">
        <v>136</v>
      </c>
      <c r="B46" s="205">
        <v>501.979</v>
      </c>
      <c r="C46" s="74">
        <v>64.604</v>
      </c>
      <c r="D46" s="44">
        <v>57.878</v>
      </c>
      <c r="E46" s="73">
        <v>54.344</v>
      </c>
      <c r="F46" s="75">
        <v>176.826</v>
      </c>
      <c r="G46" s="74">
        <v>52.03</v>
      </c>
      <c r="H46" s="44">
        <v>40.52200000000001</v>
      </c>
      <c r="I46" s="73">
        <v>26.323</v>
      </c>
      <c r="J46" s="75">
        <v>118.875</v>
      </c>
      <c r="K46" s="75">
        <v>295.701</v>
      </c>
      <c r="L46" s="74">
        <v>10.356</v>
      </c>
      <c r="M46" s="44">
        <v>15.156</v>
      </c>
      <c r="N46" s="73">
        <v>26.151</v>
      </c>
      <c r="O46" s="75">
        <v>51.663</v>
      </c>
      <c r="P46" s="75">
        <v>347.364</v>
      </c>
      <c r="Q46" s="74">
        <v>38.444</v>
      </c>
      <c r="R46" s="44">
        <v>50.489</v>
      </c>
      <c r="S46" s="73">
        <v>63.267</v>
      </c>
      <c r="T46" s="75">
        <v>152.2</v>
      </c>
      <c r="U46" s="75">
        <v>499.564</v>
      </c>
      <c r="V46" s="74">
        <v>70.74900000000001</v>
      </c>
      <c r="W46" s="44">
        <v>67.07299999999999</v>
      </c>
      <c r="X46" s="73">
        <v>65.577</v>
      </c>
      <c r="Y46" s="75">
        <v>203.399</v>
      </c>
      <c r="Z46" s="74">
        <v>51.70700000000001</v>
      </c>
      <c r="AA46" s="44">
        <v>40.775</v>
      </c>
      <c r="AB46" s="73">
        <v>26.922</v>
      </c>
      <c r="AC46" s="75">
        <v>119.404</v>
      </c>
      <c r="AD46" s="75">
        <v>322.803</v>
      </c>
      <c r="AE46" s="74">
        <v>11.558</v>
      </c>
      <c r="AF46" s="44">
        <v>17.572</v>
      </c>
      <c r="AG46" s="73">
        <v>28.707</v>
      </c>
      <c r="AH46" s="75">
        <v>57.837</v>
      </c>
      <c r="AI46" s="75">
        <v>380.64</v>
      </c>
      <c r="AJ46" s="74">
        <v>37.699</v>
      </c>
      <c r="AK46" s="44">
        <v>43.96</v>
      </c>
      <c r="AL46" s="73">
        <v>55.957</v>
      </c>
      <c r="AM46" s="75">
        <v>137.616</v>
      </c>
      <c r="AN46" s="75">
        <v>518.256</v>
      </c>
      <c r="AO46" s="74">
        <v>61.34</v>
      </c>
      <c r="AP46" s="44">
        <v>63.965</v>
      </c>
      <c r="AQ46" s="73">
        <v>58.44</v>
      </c>
      <c r="AR46" s="75">
        <v>183.745</v>
      </c>
      <c r="AS46" s="74">
        <v>48.233</v>
      </c>
      <c r="AT46" s="44">
        <v>38.553</v>
      </c>
      <c r="AU46" s="73">
        <v>27.752</v>
      </c>
      <c r="AV46" s="75">
        <v>114.538</v>
      </c>
      <c r="AW46" s="75">
        <v>298.283</v>
      </c>
      <c r="AX46" s="74">
        <v>8.215</v>
      </c>
      <c r="AY46" s="44">
        <v>16.947</v>
      </c>
      <c r="AZ46" s="73">
        <v>26.713</v>
      </c>
      <c r="BA46" s="75">
        <v>51.87500000000001</v>
      </c>
      <c r="BB46" s="75">
        <v>350.158</v>
      </c>
      <c r="BC46" s="74">
        <v>40.531</v>
      </c>
      <c r="BD46" s="44">
        <v>50.609</v>
      </c>
      <c r="BE46" s="73">
        <v>51.37</v>
      </c>
      <c r="BF46" s="75">
        <v>142.51</v>
      </c>
      <c r="BG46" s="75">
        <f>BF46-AM46</f>
        <v>4.894000000000034</v>
      </c>
      <c r="BH46" s="195">
        <f>BG46/AM46</f>
        <v>0.03556272526450438</v>
      </c>
      <c r="BI46" s="75">
        <v>492.668</v>
      </c>
      <c r="BJ46" s="196">
        <f>BI46-AN46</f>
        <v>-25.58799999999997</v>
      </c>
      <c r="BK46" s="195">
        <f>BJ46/AN46</f>
        <v>-0.04937328270198506</v>
      </c>
      <c r="BL46" s="74">
        <v>62.838</v>
      </c>
      <c r="BM46" s="44">
        <v>47.774</v>
      </c>
      <c r="BN46" s="73">
        <v>56.765</v>
      </c>
      <c r="BO46" s="75">
        <v>167.377</v>
      </c>
      <c r="BP46" s="74">
        <v>45.938</v>
      </c>
      <c r="BQ46" s="44">
        <v>37.348</v>
      </c>
      <c r="BR46" s="73">
        <v>30.069</v>
      </c>
      <c r="BS46" s="75">
        <v>113.355</v>
      </c>
      <c r="BT46" s="75">
        <f>BS46-AV46</f>
        <v>-1.182999999999993</v>
      </c>
      <c r="BU46" s="197">
        <f>BT46/AV46</f>
        <v>-0.0103284499467425</v>
      </c>
      <c r="BV46" s="75">
        <v>280.732</v>
      </c>
      <c r="BW46" s="75">
        <f>BV46-AW46</f>
        <v>-17.55100000000004</v>
      </c>
      <c r="BX46" s="195">
        <f>BW46/AW46</f>
        <v>-0.05884009480929199</v>
      </c>
      <c r="BY46" s="75">
        <v>7.648000000000001</v>
      </c>
      <c r="BZ46" s="75">
        <v>13.053</v>
      </c>
      <c r="CA46" s="75">
        <f>BZ46-AY46</f>
        <v>-3.894000000000004</v>
      </c>
      <c r="CB46" s="195">
        <f>CA46/AY46</f>
        <v>-0.2297751814480441</v>
      </c>
      <c r="CC46" s="75">
        <v>24.832</v>
      </c>
      <c r="CD46" s="75">
        <f>CC46-AZ46</f>
        <v>-1.880999999999997</v>
      </c>
      <c r="CE46" s="195">
        <f>CD46/AZ46</f>
        <v>-0.07041515367049739</v>
      </c>
      <c r="CF46" s="75">
        <v>45.533</v>
      </c>
      <c r="CG46" s="75">
        <f>CF46-BA46</f>
        <v>-6.342000000000006</v>
      </c>
      <c r="CH46" s="195">
        <f>CG46/BA46</f>
        <v>-0.1222554216867471</v>
      </c>
      <c r="CI46" s="75">
        <v>326.265</v>
      </c>
      <c r="CJ46" s="75">
        <f>CI46-BB46</f>
        <v>-23.89300000000003</v>
      </c>
      <c r="CK46" s="195">
        <f>CJ46/BB46</f>
        <v>-0.06823491109727617</v>
      </c>
      <c r="CL46" s="75">
        <v>35.949</v>
      </c>
      <c r="CM46" s="75">
        <f>CL46-BC46</f>
        <v>-4.582000000000001</v>
      </c>
      <c r="CN46" s="195">
        <f>CM46/BC46</f>
        <v>-0.1130492709284252</v>
      </c>
      <c r="CO46" s="75">
        <v>44.402</v>
      </c>
      <c r="CP46" s="75">
        <f>CO46-BD46</f>
        <v>-6.207000000000001</v>
      </c>
      <c r="CQ46" s="195">
        <f>CP46/BD46</f>
        <v>-0.1226461696536189</v>
      </c>
      <c r="CR46" s="75">
        <v>55.281</v>
      </c>
      <c r="CS46" s="75">
        <f>CR46-BE46</f>
        <v>3.910999999999994</v>
      </c>
      <c r="CT46" s="195">
        <f>CS46/BE46</f>
        <v>0.07613393030951905</v>
      </c>
      <c r="CU46" s="75">
        <v>135.632</v>
      </c>
      <c r="CV46" s="75">
        <f>CU46-BF46</f>
        <v>-6.878000000000014</v>
      </c>
      <c r="CW46" s="195">
        <f>CV46/BF46</f>
        <v>-0.04826327976984081</v>
      </c>
      <c r="CX46" s="75">
        <v>461.897</v>
      </c>
      <c r="CY46" s="75">
        <f>CX46-BI46</f>
        <v>-30.77099999999996</v>
      </c>
      <c r="CZ46" s="195">
        <f>CY46/BI46</f>
        <v>-0.06245788238732769</v>
      </c>
    </row>
    <row r="47" ht="17" customHeight="1">
      <c r="A47" t="s" s="71">
        <v>97</v>
      </c>
      <c r="B47" s="205">
        <v>141.69</v>
      </c>
      <c r="C47" s="74">
        <v>18.581</v>
      </c>
      <c r="D47" s="44">
        <v>16.229</v>
      </c>
      <c r="E47" s="73">
        <v>15.444</v>
      </c>
      <c r="F47" s="75">
        <v>50.254</v>
      </c>
      <c r="G47" s="74">
        <v>14.047</v>
      </c>
      <c r="H47" s="44">
        <v>11.551</v>
      </c>
      <c r="I47" s="73">
        <v>4.622</v>
      </c>
      <c r="J47" s="75">
        <v>30.22</v>
      </c>
      <c r="K47" s="75">
        <v>80.474</v>
      </c>
      <c r="L47" s="74"/>
      <c r="M47" s="44"/>
      <c r="N47" s="73"/>
      <c r="O47" s="75"/>
      <c r="P47" s="75">
        <v>80.474</v>
      </c>
      <c r="Q47" s="74">
        <v>11.397</v>
      </c>
      <c r="R47" s="44">
        <v>17.797</v>
      </c>
      <c r="S47" s="73">
        <v>22.545</v>
      </c>
      <c r="T47" s="75">
        <v>51.739</v>
      </c>
      <c r="U47" s="75">
        <v>132.213</v>
      </c>
      <c r="V47" s="74">
        <v>27.139</v>
      </c>
      <c r="W47" s="44">
        <v>22.168</v>
      </c>
      <c r="X47" s="73">
        <v>23.662</v>
      </c>
      <c r="Y47" s="75">
        <v>72.96899999999999</v>
      </c>
      <c r="Z47" s="74">
        <v>15.29</v>
      </c>
      <c r="AA47" s="44">
        <v>15.002</v>
      </c>
      <c r="AB47" s="73">
        <v>0</v>
      </c>
      <c r="AC47" s="75">
        <v>30.292</v>
      </c>
      <c r="AD47" s="75">
        <v>103.261</v>
      </c>
      <c r="AE47" s="74"/>
      <c r="AF47" s="44"/>
      <c r="AG47" s="73"/>
      <c r="AH47" s="75"/>
      <c r="AI47" s="75">
        <v>103.261</v>
      </c>
      <c r="AJ47" s="74">
        <v>11.868</v>
      </c>
      <c r="AK47" s="44">
        <v>15.778</v>
      </c>
      <c r="AL47" s="73">
        <v>18.561</v>
      </c>
      <c r="AM47" s="75">
        <v>46.207</v>
      </c>
      <c r="AN47" s="75">
        <v>149.468</v>
      </c>
      <c r="AO47" s="74">
        <v>18.786</v>
      </c>
      <c r="AP47" s="44">
        <v>19.968</v>
      </c>
      <c r="AQ47" s="73">
        <v>18.814</v>
      </c>
      <c r="AR47" s="75">
        <v>57.568</v>
      </c>
      <c r="AS47" s="74">
        <v>15.784</v>
      </c>
      <c r="AT47" s="44">
        <v>15.57</v>
      </c>
      <c r="AU47" s="73">
        <v>11.895</v>
      </c>
      <c r="AV47" s="75">
        <v>43.249</v>
      </c>
      <c r="AW47" s="75">
        <v>100.817</v>
      </c>
      <c r="AX47" s="74">
        <v>0</v>
      </c>
      <c r="AY47" s="44">
        <v>0</v>
      </c>
      <c r="AZ47" s="73">
        <v>1.096</v>
      </c>
      <c r="BA47" s="75">
        <v>1.096</v>
      </c>
      <c r="BB47" s="75">
        <v>101.913</v>
      </c>
      <c r="BC47" s="74">
        <v>16.875</v>
      </c>
      <c r="BD47" s="44">
        <v>21.096</v>
      </c>
      <c r="BE47" s="73">
        <v>21.137</v>
      </c>
      <c r="BF47" s="75">
        <v>59.108</v>
      </c>
      <c r="BG47" s="75">
        <f>BF47-AM47</f>
        <v>12.901</v>
      </c>
      <c r="BH47" s="195">
        <f>BG47/AM47</f>
        <v>0.2792001211937586</v>
      </c>
      <c r="BI47" s="75">
        <v>161.021</v>
      </c>
      <c r="BJ47" s="196">
        <f>BI47-AN47</f>
        <v>11.55300000000003</v>
      </c>
      <c r="BK47" s="195">
        <f>BJ47/AN47</f>
        <v>0.07729413653758682</v>
      </c>
      <c r="BL47" s="74">
        <v>19.906</v>
      </c>
      <c r="BM47" s="44">
        <v>15.446</v>
      </c>
      <c r="BN47" s="73">
        <v>16.264</v>
      </c>
      <c r="BO47" s="75">
        <v>51.616</v>
      </c>
      <c r="BP47" s="74">
        <v>14.95</v>
      </c>
      <c r="BQ47" s="44">
        <v>14.405</v>
      </c>
      <c r="BR47" s="73">
        <v>3.678</v>
      </c>
      <c r="BS47" s="75">
        <v>33.03299999999999</v>
      </c>
      <c r="BT47" s="75">
        <f>BS47-AV47</f>
        <v>-10.216</v>
      </c>
      <c r="BU47" s="197">
        <f>BT47/AV47</f>
        <v>-0.2362135540706144</v>
      </c>
      <c r="BV47" s="75">
        <v>84.649</v>
      </c>
      <c r="BW47" s="75">
        <f>BV47-AW47</f>
        <v>-16.16800000000001</v>
      </c>
      <c r="BX47" s="195">
        <f>BW47/AW47</f>
        <v>-0.1603697789063353</v>
      </c>
      <c r="BY47" s="75">
        <v>0</v>
      </c>
      <c r="BZ47" s="75">
        <v>0</v>
      </c>
      <c r="CA47" s="75">
        <f>BZ47-AY47</f>
        <v>0</v>
      </c>
      <c r="CB47" s="195">
        <f>CA47/AY47</f>
      </c>
      <c r="CC47" s="75">
        <v>0</v>
      </c>
      <c r="CD47" s="75">
        <f>CC47-AZ47</f>
        <v>-1.096</v>
      </c>
      <c r="CE47" s="195">
        <f>CD47/AZ47</f>
        <v>-1</v>
      </c>
      <c r="CF47" s="75">
        <v>0</v>
      </c>
      <c r="CG47" s="75">
        <f>CF47-BA47</f>
        <v>-1.096</v>
      </c>
      <c r="CH47" s="195">
        <f>CG47/BA47</f>
        <v>-1</v>
      </c>
      <c r="CI47" s="75">
        <v>84.649</v>
      </c>
      <c r="CJ47" s="75">
        <f>CI47-BB47</f>
        <v>-17.26400000000001</v>
      </c>
      <c r="CK47" s="195">
        <f>CJ47/BB47</f>
        <v>-0.1693993896755076</v>
      </c>
      <c r="CL47" s="75">
        <v>7.678</v>
      </c>
      <c r="CM47" s="75">
        <f>CL47-BC47</f>
        <v>-9.196999999999999</v>
      </c>
      <c r="CN47" s="195">
        <f>CM47/BC47</f>
        <v>-0.5450074074074074</v>
      </c>
      <c r="CO47" s="75">
        <v>15.82</v>
      </c>
      <c r="CP47" s="75">
        <f>CO47-BD47</f>
        <v>-5.276</v>
      </c>
      <c r="CQ47" s="195">
        <f>CP47/BD47</f>
        <v>-0.2500948047023132</v>
      </c>
      <c r="CR47" s="75">
        <v>18.466</v>
      </c>
      <c r="CS47" s="75">
        <f>CR47-BE47</f>
        <v>-2.670999999999999</v>
      </c>
      <c r="CT47" s="195">
        <f>CS47/BE47</f>
        <v>-0.1263660879027298</v>
      </c>
      <c r="CU47" s="75">
        <v>41.964</v>
      </c>
      <c r="CV47" s="75">
        <f>CU47-BF47</f>
        <v>-17.14400000000001</v>
      </c>
      <c r="CW47" s="195">
        <f>CV47/BF47</f>
        <v>-0.290045340732219</v>
      </c>
      <c r="CX47" s="75">
        <v>126.613</v>
      </c>
      <c r="CY47" s="75">
        <f>CX47-BI47</f>
        <v>-34.40800000000002</v>
      </c>
      <c r="CZ47" s="195">
        <f>CY47/BI47</f>
        <v>-0.2136864135733849</v>
      </c>
    </row>
    <row r="48" ht="17" customHeight="1">
      <c r="A48" t="s" s="71">
        <v>98</v>
      </c>
      <c r="B48" s="205">
        <v>109.702</v>
      </c>
      <c r="C48" s="74">
        <v>16.373</v>
      </c>
      <c r="D48" s="44">
        <v>13.441</v>
      </c>
      <c r="E48" s="73">
        <v>12.78</v>
      </c>
      <c r="F48" s="75">
        <v>42.594</v>
      </c>
      <c r="G48" s="74">
        <v>13.406</v>
      </c>
      <c r="H48" s="44">
        <v>7.134</v>
      </c>
      <c r="I48" s="73">
        <v>6.222</v>
      </c>
      <c r="J48" s="75">
        <v>26.762</v>
      </c>
      <c r="K48" s="75">
        <v>69.35599999999999</v>
      </c>
      <c r="L48" s="74">
        <v>2.488</v>
      </c>
      <c r="M48" s="44">
        <v>2.84</v>
      </c>
      <c r="N48" s="73">
        <v>9.743</v>
      </c>
      <c r="O48" s="75">
        <v>15.071</v>
      </c>
      <c r="P48" s="75">
        <v>84.42699999999999</v>
      </c>
      <c r="Q48" s="74">
        <v>6.333</v>
      </c>
      <c r="R48" s="44">
        <v>7.757</v>
      </c>
      <c r="S48" s="73">
        <v>10.528</v>
      </c>
      <c r="T48" s="75">
        <v>24.618</v>
      </c>
      <c r="U48" s="75">
        <v>109.045</v>
      </c>
      <c r="V48" s="74">
        <v>12.028</v>
      </c>
      <c r="W48" s="44">
        <v>13.727</v>
      </c>
      <c r="X48" s="73">
        <v>12.29</v>
      </c>
      <c r="Y48" s="75">
        <v>38.045</v>
      </c>
      <c r="Z48" s="74">
        <v>11.499</v>
      </c>
      <c r="AA48" s="44">
        <v>4.636</v>
      </c>
      <c r="AB48" s="73">
        <v>10.058</v>
      </c>
      <c r="AC48" s="75">
        <v>26.193</v>
      </c>
      <c r="AD48" s="75">
        <v>64.238</v>
      </c>
      <c r="AE48" s="74">
        <v>2.55</v>
      </c>
      <c r="AF48" s="44">
        <v>2.746</v>
      </c>
      <c r="AG48" s="73">
        <v>11.44</v>
      </c>
      <c r="AH48" s="75">
        <v>16.736</v>
      </c>
      <c r="AI48" s="75">
        <v>80.974</v>
      </c>
      <c r="AJ48" s="74">
        <v>6.573</v>
      </c>
      <c r="AK48" s="44">
        <v>5.941</v>
      </c>
      <c r="AL48" s="73">
        <v>11.16</v>
      </c>
      <c r="AM48" s="75">
        <v>23.674</v>
      </c>
      <c r="AN48" s="75">
        <v>104.648</v>
      </c>
      <c r="AO48" s="74">
        <v>13.521</v>
      </c>
      <c r="AP48" s="44">
        <v>14.17</v>
      </c>
      <c r="AQ48" s="73">
        <v>12.549</v>
      </c>
      <c r="AR48" s="75">
        <v>40.24</v>
      </c>
      <c r="AS48" s="74">
        <v>8.853999999999999</v>
      </c>
      <c r="AT48" s="44">
        <v>2.191</v>
      </c>
      <c r="AU48" s="73">
        <v>0.306</v>
      </c>
      <c r="AV48" s="75">
        <v>11.351</v>
      </c>
      <c r="AW48" s="75">
        <v>51.591</v>
      </c>
      <c r="AX48" s="74">
        <v>2.623</v>
      </c>
      <c r="AY48" s="44">
        <v>2.652</v>
      </c>
      <c r="AZ48" s="73">
        <v>9.051</v>
      </c>
      <c r="BA48" s="75">
        <v>14.326</v>
      </c>
      <c r="BB48" s="75">
        <v>65.917</v>
      </c>
      <c r="BC48" s="74">
        <v>3.111</v>
      </c>
      <c r="BD48" s="44">
        <v>5.314</v>
      </c>
      <c r="BE48" s="73">
        <v>6.477</v>
      </c>
      <c r="BF48" s="75">
        <v>14.902</v>
      </c>
      <c r="BG48" s="75">
        <f>BF48-AM48</f>
        <v>-8.771999999999998</v>
      </c>
      <c r="BH48" s="195">
        <f>BG48/AM48</f>
        <v>-0.3705330742586804</v>
      </c>
      <c r="BI48" s="75">
        <v>80.819</v>
      </c>
      <c r="BJ48" s="196">
        <f>BI48-AN48</f>
        <v>-23.82899999999999</v>
      </c>
      <c r="BK48" s="195">
        <f>BJ48/AN48</f>
        <v>-0.2277062151211681</v>
      </c>
      <c r="BL48" s="74">
        <v>12.943</v>
      </c>
      <c r="BM48" s="44">
        <v>8.4</v>
      </c>
      <c r="BN48" s="73">
        <v>13.765</v>
      </c>
      <c r="BO48" s="75">
        <v>35.108</v>
      </c>
      <c r="BP48" s="74">
        <v>7.844</v>
      </c>
      <c r="BQ48" s="44">
        <v>2.656</v>
      </c>
      <c r="BR48" s="73">
        <v>8.137</v>
      </c>
      <c r="BS48" s="75">
        <v>18.637</v>
      </c>
      <c r="BT48" s="75">
        <f>BS48-AV48</f>
        <v>7.286000000000003</v>
      </c>
      <c r="BU48" s="197">
        <f>BT48/AV48</f>
        <v>0.6418817725310549</v>
      </c>
      <c r="BV48" s="75">
        <v>53.745</v>
      </c>
      <c r="BW48" s="75">
        <f>BV48-AW48</f>
        <v>2.154000000000003</v>
      </c>
      <c r="BX48" s="195">
        <f>BW48/AW48</f>
        <v>0.04175146827935112</v>
      </c>
      <c r="BY48" s="75">
        <v>2.301</v>
      </c>
      <c r="BZ48" s="75">
        <v>2.131</v>
      </c>
      <c r="CA48" s="75">
        <f>BZ48-AY48</f>
        <v>-0.5210000000000004</v>
      </c>
      <c r="CB48" s="195">
        <f>CA48/AY48</f>
        <v>-0.1964555052790348</v>
      </c>
      <c r="CC48" s="75">
        <v>8.147</v>
      </c>
      <c r="CD48" s="75">
        <f>CC48-AZ48</f>
        <v>-0.9039999999999999</v>
      </c>
      <c r="CE48" s="195">
        <f>CD48/AZ48</f>
        <v>-0.09987846646779361</v>
      </c>
      <c r="CF48" s="75">
        <v>12.579</v>
      </c>
      <c r="CG48" s="75">
        <f>CF48-BA48</f>
        <v>-1.747</v>
      </c>
      <c r="CH48" s="195">
        <f>CG48/BA48</f>
        <v>-0.1219461119642608</v>
      </c>
      <c r="CI48" s="75">
        <v>66.32400000000001</v>
      </c>
      <c r="CJ48" s="75">
        <f>CI48-BB48</f>
        <v>0.4070000000000107</v>
      </c>
      <c r="CK48" s="195">
        <f>CJ48/BB48</f>
        <v>0.006174431482015423</v>
      </c>
      <c r="CL48" s="75">
        <v>8.417</v>
      </c>
      <c r="CM48" s="75">
        <f>CL48-BC48</f>
        <v>5.305999999999999</v>
      </c>
      <c r="CN48" s="195">
        <f>CM48/BC48</f>
        <v>1.705560912889746</v>
      </c>
      <c r="CO48" s="75">
        <v>5.508</v>
      </c>
      <c r="CP48" s="75">
        <f>CO48-BD48</f>
        <v>0.194</v>
      </c>
      <c r="CQ48" s="195">
        <f>CP48/BD48</f>
        <v>0.0365073391042529</v>
      </c>
      <c r="CR48" s="75">
        <v>9.742000000000001</v>
      </c>
      <c r="CS48" s="75">
        <f>CR48-BE48</f>
        <v>3.265000000000001</v>
      </c>
      <c r="CT48" s="195">
        <f>CS48/BE48</f>
        <v>0.5040914003396635</v>
      </c>
      <c r="CU48" s="75">
        <v>23.667</v>
      </c>
      <c r="CV48" s="75">
        <f>CU48-BF48</f>
        <v>8.765000000000001</v>
      </c>
      <c r="CW48" s="195">
        <f>CV48/BF48</f>
        <v>0.588176083747148</v>
      </c>
      <c r="CX48" s="75">
        <v>89.99100000000001</v>
      </c>
      <c r="CY48" s="75">
        <f>CX48-BI48</f>
        <v>9.172000000000011</v>
      </c>
      <c r="CZ48" s="195">
        <f>CY48/BI48</f>
        <v>0.1134881649117164</v>
      </c>
    </row>
    <row r="49" ht="17" customHeight="1">
      <c r="A49" t="s" s="71">
        <v>99</v>
      </c>
      <c r="B49" s="205">
        <v>157.726</v>
      </c>
      <c r="C49" s="74">
        <v>18.408</v>
      </c>
      <c r="D49" s="44">
        <v>17.618</v>
      </c>
      <c r="E49" s="73">
        <v>15.982</v>
      </c>
      <c r="F49" s="75">
        <v>52.008</v>
      </c>
      <c r="G49" s="74">
        <v>14.547</v>
      </c>
      <c r="H49" s="44">
        <v>12.739</v>
      </c>
      <c r="I49" s="73">
        <v>8.897</v>
      </c>
      <c r="J49" s="75">
        <v>36.183</v>
      </c>
      <c r="K49" s="75">
        <v>88.191</v>
      </c>
      <c r="L49" s="74">
        <v>2.329</v>
      </c>
      <c r="M49" s="44">
        <v>8.528</v>
      </c>
      <c r="N49" s="73">
        <v>9.587</v>
      </c>
      <c r="O49" s="75">
        <v>20.444</v>
      </c>
      <c r="P49" s="75">
        <v>108.635</v>
      </c>
      <c r="Q49" s="74">
        <v>12.157</v>
      </c>
      <c r="R49" s="44">
        <v>14.728</v>
      </c>
      <c r="S49" s="73">
        <v>18.369</v>
      </c>
      <c r="T49" s="75">
        <v>45.254</v>
      </c>
      <c r="U49" s="75">
        <v>153.889</v>
      </c>
      <c r="V49" s="74">
        <v>19.188</v>
      </c>
      <c r="W49" s="44">
        <v>18.806</v>
      </c>
      <c r="X49" s="73">
        <v>18.399</v>
      </c>
      <c r="Y49" s="75">
        <v>56.393</v>
      </c>
      <c r="Z49" s="74">
        <v>14.429</v>
      </c>
      <c r="AA49" s="44">
        <v>12.228</v>
      </c>
      <c r="AB49" s="73">
        <v>9.198</v>
      </c>
      <c r="AC49" s="75">
        <v>35.855</v>
      </c>
      <c r="AD49" s="75">
        <v>92.248</v>
      </c>
      <c r="AE49" s="74">
        <v>3.066</v>
      </c>
      <c r="AF49" s="44">
        <v>9.112</v>
      </c>
      <c r="AG49" s="73">
        <v>9.606</v>
      </c>
      <c r="AH49" s="75">
        <v>21.784</v>
      </c>
      <c r="AI49" s="75">
        <v>114.032</v>
      </c>
      <c r="AJ49" s="74">
        <v>10.828</v>
      </c>
      <c r="AK49" s="44">
        <v>12.411</v>
      </c>
      <c r="AL49" s="73">
        <v>15.118</v>
      </c>
      <c r="AM49" s="75">
        <v>38.357</v>
      </c>
      <c r="AN49" s="75">
        <v>152.389</v>
      </c>
      <c r="AO49" s="74">
        <v>16.672</v>
      </c>
      <c r="AP49" s="44">
        <v>17.278</v>
      </c>
      <c r="AQ49" s="73">
        <v>17.277</v>
      </c>
      <c r="AR49" s="75">
        <v>51.227</v>
      </c>
      <c r="AS49" s="74">
        <v>13.499</v>
      </c>
      <c r="AT49" s="44">
        <v>11.987</v>
      </c>
      <c r="AU49" s="73">
        <v>8.923999999999999</v>
      </c>
      <c r="AV49" s="75">
        <v>34.41</v>
      </c>
      <c r="AW49" s="75">
        <v>85.637</v>
      </c>
      <c r="AX49" s="74">
        <v>3.202</v>
      </c>
      <c r="AY49" s="44">
        <v>8.163</v>
      </c>
      <c r="AZ49" s="73">
        <v>10.122</v>
      </c>
      <c r="BA49" s="75">
        <v>21.487</v>
      </c>
      <c r="BB49" s="75">
        <v>107.124</v>
      </c>
      <c r="BC49" s="74">
        <v>12.81</v>
      </c>
      <c r="BD49" s="44">
        <v>15.311</v>
      </c>
      <c r="BE49" s="73">
        <v>14.785</v>
      </c>
      <c r="BF49" s="75">
        <v>42.90600000000001</v>
      </c>
      <c r="BG49" s="75">
        <f>BF49-AM49</f>
        <v>4.549000000000007</v>
      </c>
      <c r="BH49" s="195">
        <f>BG49/AM49</f>
        <v>0.1185963448653442</v>
      </c>
      <c r="BI49" s="75">
        <v>150.03</v>
      </c>
      <c r="BJ49" s="196">
        <f>BI49-AN49</f>
        <v>-2.359000000000009</v>
      </c>
      <c r="BK49" s="195">
        <f>BJ49/AN49</f>
        <v>-0.01548011995616487</v>
      </c>
      <c r="BL49" s="74">
        <v>19.761</v>
      </c>
      <c r="BM49" s="44">
        <v>14.977</v>
      </c>
      <c r="BN49" s="73">
        <v>18.133</v>
      </c>
      <c r="BO49" s="75">
        <v>52.871</v>
      </c>
      <c r="BP49" s="74">
        <v>14.537</v>
      </c>
      <c r="BQ49" s="44">
        <v>12.57</v>
      </c>
      <c r="BR49" s="73">
        <v>11.238</v>
      </c>
      <c r="BS49" s="75">
        <v>38.345</v>
      </c>
      <c r="BT49" s="75">
        <f>BS49-AV49</f>
        <v>3.935000000000002</v>
      </c>
      <c r="BU49" s="197">
        <f>BT49/AV49</f>
        <v>0.1143562917756467</v>
      </c>
      <c r="BV49" s="75">
        <v>91.21599999999999</v>
      </c>
      <c r="BW49" s="75">
        <f>BV49-AW49</f>
        <v>5.578999999999994</v>
      </c>
      <c r="BX49" s="195">
        <f>BW49/AW49</f>
        <v>0.06514707427864116</v>
      </c>
      <c r="BY49" s="75">
        <v>3.922</v>
      </c>
      <c r="BZ49" s="75">
        <v>7.377</v>
      </c>
      <c r="CA49" s="75">
        <f>BZ49-AY49</f>
        <v>-0.7860000000000005</v>
      </c>
      <c r="CB49" s="195">
        <f>CA49/AY49</f>
        <v>-0.09628812936420439</v>
      </c>
      <c r="CC49" s="75">
        <v>9.092000000000001</v>
      </c>
      <c r="CD49" s="75">
        <f>CC49-AZ49</f>
        <v>-1.029999999999999</v>
      </c>
      <c r="CE49" s="195">
        <f>CD49/AZ49</f>
        <v>-0.1017585457419482</v>
      </c>
      <c r="CF49" s="75">
        <v>20.391</v>
      </c>
      <c r="CG49" s="75">
        <f>CF49-BA49</f>
        <v>-1.096000000000004</v>
      </c>
      <c r="CH49" s="195">
        <f>CG49/BA49</f>
        <v>-0.05100758598222197</v>
      </c>
      <c r="CI49" s="75">
        <v>111.607</v>
      </c>
      <c r="CJ49" s="75">
        <f>CI49-BB49</f>
        <v>4.483000000000004</v>
      </c>
      <c r="CK49" s="195">
        <f>CJ49/BB49</f>
        <v>0.04184869870430533</v>
      </c>
      <c r="CL49" s="75">
        <v>11.308</v>
      </c>
      <c r="CM49" s="75">
        <f>CL49-BC49</f>
        <v>-1.502000000000001</v>
      </c>
      <c r="CN49" s="195">
        <f>CM49/BC49</f>
        <v>-0.1172521467603435</v>
      </c>
      <c r="CO49" s="75">
        <v>13.658</v>
      </c>
      <c r="CP49" s="75">
        <f>CO49-BD49</f>
        <v>-1.653</v>
      </c>
      <c r="CQ49" s="195">
        <f>CP49/BD49</f>
        <v>-0.1079615962379988</v>
      </c>
      <c r="CR49" s="75">
        <v>15.369</v>
      </c>
      <c r="CS49" s="75">
        <f>CR49-BE49</f>
        <v>0.5839999999999996</v>
      </c>
      <c r="CT49" s="195">
        <f>CS49/BE49</f>
        <v>0.03949949272911733</v>
      </c>
      <c r="CU49" s="75">
        <v>40.335</v>
      </c>
      <c r="CV49" s="75">
        <f>CU49-BF49</f>
        <v>-2.571000000000005</v>
      </c>
      <c r="CW49" s="195">
        <f>CV49/BF49</f>
        <v>-0.05992168927422749</v>
      </c>
      <c r="CX49" s="75">
        <v>151.942</v>
      </c>
      <c r="CY49" s="75">
        <f>CX49-BI49</f>
        <v>1.912000000000006</v>
      </c>
      <c r="CZ49" s="195">
        <f>CY49/BI49</f>
        <v>0.01274411784309809</v>
      </c>
    </row>
    <row r="50" ht="17" customHeight="1">
      <c r="A50" t="s" s="71">
        <v>100</v>
      </c>
      <c r="B50" s="205">
        <v>92.861</v>
      </c>
      <c r="C50" s="74">
        <v>11.242</v>
      </c>
      <c r="D50" s="44">
        <v>10.59</v>
      </c>
      <c r="E50" s="73">
        <v>10.138</v>
      </c>
      <c r="F50" s="75">
        <v>31.97</v>
      </c>
      <c r="G50" s="74">
        <v>10.03</v>
      </c>
      <c r="H50" s="44">
        <v>9.098000000000001</v>
      </c>
      <c r="I50" s="73">
        <v>6.582</v>
      </c>
      <c r="J50" s="75">
        <v>25.71</v>
      </c>
      <c r="K50" s="75">
        <v>57.68</v>
      </c>
      <c r="L50" s="74">
        <v>5.539</v>
      </c>
      <c r="M50" s="44">
        <v>3.788</v>
      </c>
      <c r="N50" s="73">
        <v>6.821</v>
      </c>
      <c r="O50" s="75">
        <v>16.148</v>
      </c>
      <c r="P50" s="75">
        <v>73.828</v>
      </c>
      <c r="Q50" s="74">
        <v>8.557</v>
      </c>
      <c r="R50" s="44">
        <v>10.207</v>
      </c>
      <c r="S50" s="73">
        <v>11.825</v>
      </c>
      <c r="T50" s="75">
        <v>30.589</v>
      </c>
      <c r="U50" s="75">
        <v>104.417</v>
      </c>
      <c r="V50" s="74">
        <v>12.394</v>
      </c>
      <c r="W50" s="44">
        <v>12.372</v>
      </c>
      <c r="X50" s="73">
        <v>11.226</v>
      </c>
      <c r="Y50" s="75">
        <v>35.992</v>
      </c>
      <c r="Z50" s="74">
        <v>10.489</v>
      </c>
      <c r="AA50" s="44">
        <v>8.909000000000001</v>
      </c>
      <c r="AB50" s="73">
        <v>7.666</v>
      </c>
      <c r="AC50" s="75">
        <v>27.064</v>
      </c>
      <c r="AD50" s="75">
        <v>63.056</v>
      </c>
      <c r="AE50" s="74">
        <v>5.942</v>
      </c>
      <c r="AF50" s="44">
        <v>5.714</v>
      </c>
      <c r="AG50" s="73">
        <v>7.661</v>
      </c>
      <c r="AH50" s="75">
        <v>19.317</v>
      </c>
      <c r="AI50" s="75">
        <v>82.37299999999999</v>
      </c>
      <c r="AJ50" s="74">
        <v>8.43</v>
      </c>
      <c r="AK50" s="44">
        <v>9.83</v>
      </c>
      <c r="AL50" s="73">
        <v>11.118</v>
      </c>
      <c r="AM50" s="75">
        <v>29.378</v>
      </c>
      <c r="AN50" s="75">
        <v>111.751</v>
      </c>
      <c r="AO50" s="74">
        <v>12.361</v>
      </c>
      <c r="AP50" s="44">
        <v>12.549</v>
      </c>
      <c r="AQ50" s="73">
        <v>9.800000000000001</v>
      </c>
      <c r="AR50" s="75">
        <v>34.71</v>
      </c>
      <c r="AS50" s="74">
        <v>10.096</v>
      </c>
      <c r="AT50" s="44">
        <v>8.805</v>
      </c>
      <c r="AU50" s="73">
        <v>6.627</v>
      </c>
      <c r="AV50" s="75">
        <v>25.528</v>
      </c>
      <c r="AW50" s="75">
        <v>60.238</v>
      </c>
      <c r="AX50" s="74">
        <v>2.39</v>
      </c>
      <c r="AY50" s="44">
        <v>6.132</v>
      </c>
      <c r="AZ50" s="73">
        <v>6.444</v>
      </c>
      <c r="BA50" s="75">
        <v>14.966</v>
      </c>
      <c r="BB50" s="75">
        <v>75.20400000000001</v>
      </c>
      <c r="BC50" s="74">
        <v>7.735</v>
      </c>
      <c r="BD50" s="44">
        <v>8.888</v>
      </c>
      <c r="BE50" s="73">
        <v>8.971</v>
      </c>
      <c r="BF50" s="75">
        <v>25.594</v>
      </c>
      <c r="BG50" s="75">
        <f>BF50-AM50</f>
        <v>-3.783999999999999</v>
      </c>
      <c r="BH50" s="195">
        <f>BG50/AM50</f>
        <v>-0.1288038668391313</v>
      </c>
      <c r="BI50" s="75">
        <v>100.798</v>
      </c>
      <c r="BJ50" s="196">
        <f>BI50-AN50</f>
        <v>-10.95299999999999</v>
      </c>
      <c r="BK50" s="195">
        <f>BJ50/AN50</f>
        <v>-0.09801254574903123</v>
      </c>
      <c r="BL50" s="74">
        <v>10.228</v>
      </c>
      <c r="BM50" s="44">
        <v>8.951000000000001</v>
      </c>
      <c r="BN50" s="73">
        <v>8.603</v>
      </c>
      <c r="BO50" s="75">
        <v>27.782</v>
      </c>
      <c r="BP50" s="74">
        <v>8.606999999999999</v>
      </c>
      <c r="BQ50" s="44">
        <v>7.717</v>
      </c>
      <c r="BR50" s="73">
        <v>7.016</v>
      </c>
      <c r="BS50" s="75">
        <v>23.34</v>
      </c>
      <c r="BT50" s="75">
        <f>BS50-AV50</f>
        <v>-2.188000000000002</v>
      </c>
      <c r="BU50" s="197">
        <f>BT50/AV50</f>
        <v>-0.08570980883735516</v>
      </c>
      <c r="BV50" s="75">
        <v>51.122</v>
      </c>
      <c r="BW50" s="75">
        <f>BV50-AW50</f>
        <v>-9.116</v>
      </c>
      <c r="BX50" s="195">
        <f>BW50/AW50</f>
        <v>-0.1513330455858428</v>
      </c>
      <c r="BY50" s="75">
        <v>1.425</v>
      </c>
      <c r="BZ50" s="75">
        <v>3.545</v>
      </c>
      <c r="CA50" s="75">
        <f>BZ50-AY50</f>
        <v>-2.587</v>
      </c>
      <c r="CB50" s="195">
        <f>CA50/AY50</f>
        <v>-0.4218851924331376</v>
      </c>
      <c r="CC50" s="75">
        <v>7.593</v>
      </c>
      <c r="CD50" s="75">
        <f>CC50-AZ50</f>
        <v>1.149</v>
      </c>
      <c r="CE50" s="195">
        <f>CD50/AZ50</f>
        <v>0.1783054003724395</v>
      </c>
      <c r="CF50" s="75">
        <v>12.563</v>
      </c>
      <c r="CG50" s="75">
        <f>CF50-BA50</f>
        <v>-2.403000000000002</v>
      </c>
      <c r="CH50" s="195">
        <f>CG50/BA50</f>
        <v>-0.1605639449418684</v>
      </c>
      <c r="CI50" s="75">
        <v>63.685</v>
      </c>
      <c r="CJ50" s="75">
        <f>CI50-BB50</f>
        <v>-11.51900000000001</v>
      </c>
      <c r="CK50" s="195">
        <f>CJ50/BB50</f>
        <v>-0.153170044146588</v>
      </c>
      <c r="CL50" s="75">
        <v>8.545999999999999</v>
      </c>
      <c r="CM50" s="75">
        <f>CL50-BC50</f>
        <v>0.8109999999999991</v>
      </c>
      <c r="CN50" s="195">
        <f>CM50/BC50</f>
        <v>0.1048480930833871</v>
      </c>
      <c r="CO50" s="75">
        <v>9.416</v>
      </c>
      <c r="CP50" s="75">
        <f>CO50-BD50</f>
        <v>0.5280000000000005</v>
      </c>
      <c r="CQ50" s="195">
        <f>CP50/BD50</f>
        <v>0.05940594059405946</v>
      </c>
      <c r="CR50" s="75">
        <v>11.704</v>
      </c>
      <c r="CS50" s="75">
        <f>CR50-BE50</f>
        <v>2.733000000000001</v>
      </c>
      <c r="CT50" s="195">
        <f>CS50/BE50</f>
        <v>0.3046483112250586</v>
      </c>
      <c r="CU50" s="75">
        <v>29.666</v>
      </c>
      <c r="CV50" s="75">
        <f>CU50-BF50</f>
        <v>4.071999999999999</v>
      </c>
      <c r="CW50" s="195">
        <f>CV50/BF50</f>
        <v>0.1590997890130499</v>
      </c>
      <c r="CX50" s="75">
        <v>93.351</v>
      </c>
      <c r="CY50" s="75">
        <f>CX50-BI50</f>
        <v>-7.447000000000003</v>
      </c>
      <c r="CZ50" s="195">
        <f>CY50/BI50</f>
        <v>-0.07388043413559796</v>
      </c>
    </row>
    <row r="51" ht="17" customHeight="1">
      <c r="A51" t="s" s="61">
        <v>101</v>
      </c>
      <c r="B51" s="190">
        <v>1690.768</v>
      </c>
      <c r="C51" s="65">
        <v>239.004</v>
      </c>
      <c r="D51" s="63">
        <v>205.783</v>
      </c>
      <c r="E51" s="64">
        <v>210.671</v>
      </c>
      <c r="F51" s="149">
        <v>655.4580000000001</v>
      </c>
      <c r="G51" s="65">
        <v>178.071</v>
      </c>
      <c r="H51" s="63">
        <v>163.69</v>
      </c>
      <c r="I51" s="64">
        <v>52.981</v>
      </c>
      <c r="J51" s="149">
        <v>394.742</v>
      </c>
      <c r="K51" s="149">
        <v>1050.2</v>
      </c>
      <c r="L51" s="65">
        <v>21.892</v>
      </c>
      <c r="M51" s="63">
        <v>13.686</v>
      </c>
      <c r="N51" s="64">
        <v>22.92</v>
      </c>
      <c r="O51" s="149">
        <v>58.498</v>
      </c>
      <c r="P51" s="149">
        <v>1108.698</v>
      </c>
      <c r="Q51" s="65">
        <v>137.544</v>
      </c>
      <c r="R51" s="63">
        <v>176.804</v>
      </c>
      <c r="S51" s="64">
        <v>229.318</v>
      </c>
      <c r="T51" s="149">
        <v>543.6659999999999</v>
      </c>
      <c r="U51" s="149">
        <v>1652.364</v>
      </c>
      <c r="V51" s="65">
        <v>236.746</v>
      </c>
      <c r="W51" s="63">
        <v>227.73</v>
      </c>
      <c r="X51" s="64">
        <v>209.537</v>
      </c>
      <c r="Y51" s="149">
        <v>674.013</v>
      </c>
      <c r="Z51" s="65">
        <v>172.879</v>
      </c>
      <c r="AA51" s="63">
        <v>144.879</v>
      </c>
      <c r="AB51" s="64">
        <v>33.026</v>
      </c>
      <c r="AC51" s="149">
        <v>350.784</v>
      </c>
      <c r="AD51" s="149">
        <v>1024.797</v>
      </c>
      <c r="AE51" s="65">
        <v>17.645</v>
      </c>
      <c r="AF51" s="63">
        <v>10.947</v>
      </c>
      <c r="AG51" s="64">
        <v>20.054</v>
      </c>
      <c r="AH51" s="149">
        <v>48.646</v>
      </c>
      <c r="AI51" s="149">
        <v>1073.443</v>
      </c>
      <c r="AJ51" s="65">
        <v>133.692</v>
      </c>
      <c r="AK51" s="63">
        <v>190.63</v>
      </c>
      <c r="AL51" s="64">
        <v>244.918</v>
      </c>
      <c r="AM51" s="149">
        <v>569.24</v>
      </c>
      <c r="AN51" s="149">
        <v>1642.683</v>
      </c>
      <c r="AO51" s="65">
        <v>255.588</v>
      </c>
      <c r="AP51" s="63">
        <v>218.948</v>
      </c>
      <c r="AQ51" s="64">
        <v>215.267</v>
      </c>
      <c r="AR51" s="149">
        <v>689.803</v>
      </c>
      <c r="AS51" s="65">
        <v>173.362</v>
      </c>
      <c r="AT51" s="63">
        <v>148.171</v>
      </c>
      <c r="AU51" s="64">
        <v>38.239</v>
      </c>
      <c r="AV51" s="149">
        <v>359.772</v>
      </c>
      <c r="AW51" s="149">
        <v>1049.575</v>
      </c>
      <c r="AX51" s="65">
        <v>15.858</v>
      </c>
      <c r="AY51" s="63">
        <v>14.709</v>
      </c>
      <c r="AZ51" s="64">
        <v>21.971</v>
      </c>
      <c r="BA51" s="149">
        <v>52.538</v>
      </c>
      <c r="BB51" s="149">
        <v>1102.113</v>
      </c>
      <c r="BC51" s="65">
        <v>131.672</v>
      </c>
      <c r="BD51" s="63">
        <v>179.789</v>
      </c>
      <c r="BE51" s="64">
        <v>216.237</v>
      </c>
      <c r="BF51" s="149">
        <v>527.698</v>
      </c>
      <c r="BG51" s="149">
        <f>BF51-AM51</f>
        <v>-41.54200000000003</v>
      </c>
      <c r="BH51" s="191">
        <f>BG51/AM51</f>
        <v>-0.07297800576206878</v>
      </c>
      <c r="BI51" s="149">
        <v>1629.811</v>
      </c>
      <c r="BJ51" s="192">
        <f>BI51-AN51</f>
        <v>-12.87199999999984</v>
      </c>
      <c r="BK51" s="191">
        <f>BJ51/AN51</f>
        <v>-0.00783596104665346</v>
      </c>
      <c r="BL51" s="65">
        <v>236.505</v>
      </c>
      <c r="BM51" s="63">
        <v>198.746</v>
      </c>
      <c r="BN51" s="64">
        <v>199.392</v>
      </c>
      <c r="BO51" s="149">
        <v>634.643</v>
      </c>
      <c r="BP51" s="65">
        <v>157.178</v>
      </c>
      <c r="BQ51" s="63">
        <v>129.32</v>
      </c>
      <c r="BR51" s="64">
        <v>30.899</v>
      </c>
      <c r="BS51" s="149">
        <v>317.397</v>
      </c>
      <c r="BT51" s="149">
        <f>BS51-AV51</f>
        <v>-42.375</v>
      </c>
      <c r="BU51" s="193">
        <f>BT51/AV51</f>
        <v>-0.117782929188486</v>
      </c>
      <c r="BV51" s="149">
        <v>952.04</v>
      </c>
      <c r="BW51" s="149">
        <f>BV51-AW51</f>
        <v>-97.53500000000008</v>
      </c>
      <c r="BX51" s="191">
        <f>BW51/AW51</f>
        <v>-0.09292808994116673</v>
      </c>
      <c r="BY51" s="149">
        <v>18.792</v>
      </c>
      <c r="BZ51" s="149">
        <v>13.322</v>
      </c>
      <c r="CA51" s="149">
        <f>BZ51-AY51</f>
        <v>-1.387</v>
      </c>
      <c r="CB51" s="191">
        <f>CA51/AY51</f>
        <v>-0.09429600924603987</v>
      </c>
      <c r="CC51" s="149">
        <v>18.078</v>
      </c>
      <c r="CD51" s="149">
        <f>CC51-AZ51</f>
        <v>-3.892999999999997</v>
      </c>
      <c r="CE51" s="191">
        <f>CD51/AZ51</f>
        <v>-0.1771881116016566</v>
      </c>
      <c r="CF51" s="149">
        <v>50.19200000000001</v>
      </c>
      <c r="CG51" s="149">
        <f>CF51-BA51</f>
        <v>-2.345999999999997</v>
      </c>
      <c r="CH51" s="191">
        <f>CG51/BA51</f>
        <v>-0.04465339373405909</v>
      </c>
      <c r="CI51" s="149">
        <v>1002.232</v>
      </c>
      <c r="CJ51" s="149">
        <f>CI51-BB51</f>
        <v>-99.88100000000009</v>
      </c>
      <c r="CK51" s="191">
        <f>CJ51/BB51</f>
        <v>-0.09062682320233958</v>
      </c>
      <c r="CL51" s="149">
        <v>123.194</v>
      </c>
      <c r="CM51" s="149">
        <f>CL51-BC51</f>
        <v>-8.477999999999994</v>
      </c>
      <c r="CN51" s="191">
        <f>CM51/BC51</f>
        <v>-0.06438726532596144</v>
      </c>
      <c r="CO51" s="149">
        <v>169.608</v>
      </c>
      <c r="CP51" s="149">
        <f>CO51-BD51</f>
        <v>-10.18100000000001</v>
      </c>
      <c r="CQ51" s="191">
        <f>CP51/BD51</f>
        <v>-0.05662749111458439</v>
      </c>
      <c r="CR51" s="149">
        <v>212.949</v>
      </c>
      <c r="CS51" s="149">
        <f>CR51-BE51</f>
        <v>-3.287999999999982</v>
      </c>
      <c r="CT51" s="191">
        <f>CS51/BE51</f>
        <v>-0.01520553836762433</v>
      </c>
      <c r="CU51" s="149">
        <v>505.751</v>
      </c>
      <c r="CV51" s="149">
        <f>CU51-BF51</f>
        <v>-21.94699999999995</v>
      </c>
      <c r="CW51" s="191">
        <f>CV51/BF51</f>
        <v>-0.04159007614203569</v>
      </c>
      <c r="CX51" s="149">
        <v>1507.983</v>
      </c>
      <c r="CY51" s="149">
        <f>CX51-BI51</f>
        <v>-121.8280000000002</v>
      </c>
      <c r="CZ51" s="191">
        <f>CY51/BI51</f>
        <v>-0.07474977159928371</v>
      </c>
    </row>
    <row r="52" ht="17" customHeight="1">
      <c r="A52" t="s" s="71">
        <v>102</v>
      </c>
      <c r="B52" s="205">
        <v>1690.768</v>
      </c>
      <c r="C52" s="74">
        <v>239.004</v>
      </c>
      <c r="D52" s="44">
        <v>205.783</v>
      </c>
      <c r="E52" s="73">
        <v>210.671</v>
      </c>
      <c r="F52" s="75">
        <v>655.4580000000001</v>
      </c>
      <c r="G52" s="74">
        <v>178.071</v>
      </c>
      <c r="H52" s="44">
        <v>163.69</v>
      </c>
      <c r="I52" s="73">
        <v>52.981</v>
      </c>
      <c r="J52" s="75">
        <v>394.742</v>
      </c>
      <c r="K52" s="75">
        <v>1050.2</v>
      </c>
      <c r="L52" s="74">
        <v>21.892</v>
      </c>
      <c r="M52" s="44">
        <v>13.686</v>
      </c>
      <c r="N52" s="73">
        <v>22.92</v>
      </c>
      <c r="O52" s="75">
        <v>58.498</v>
      </c>
      <c r="P52" s="75">
        <v>1108.698</v>
      </c>
      <c r="Q52" s="74">
        <v>137.544</v>
      </c>
      <c r="R52" s="44">
        <v>176.804</v>
      </c>
      <c r="S52" s="73">
        <v>229.318</v>
      </c>
      <c r="T52" s="75">
        <v>543.6659999999999</v>
      </c>
      <c r="U52" s="75">
        <v>1652.364</v>
      </c>
      <c r="V52" s="74">
        <v>236.746</v>
      </c>
      <c r="W52" s="44">
        <v>227.73</v>
      </c>
      <c r="X52" s="73">
        <v>209.537</v>
      </c>
      <c r="Y52" s="75">
        <v>674.013</v>
      </c>
      <c r="Z52" s="74">
        <v>172.879</v>
      </c>
      <c r="AA52" s="44">
        <v>144.879</v>
      </c>
      <c r="AB52" s="73">
        <v>33.026</v>
      </c>
      <c r="AC52" s="75">
        <v>350.784</v>
      </c>
      <c r="AD52" s="75">
        <v>1024.797</v>
      </c>
      <c r="AE52" s="74">
        <v>17.645</v>
      </c>
      <c r="AF52" s="44">
        <v>10.947</v>
      </c>
      <c r="AG52" s="73">
        <v>20.054</v>
      </c>
      <c r="AH52" s="75">
        <v>48.646</v>
      </c>
      <c r="AI52" s="75">
        <v>1073.443</v>
      </c>
      <c r="AJ52" s="74">
        <v>133.692</v>
      </c>
      <c r="AK52" s="44">
        <v>190.63</v>
      </c>
      <c r="AL52" s="73">
        <v>244.918</v>
      </c>
      <c r="AM52" s="75">
        <v>569.24</v>
      </c>
      <c r="AN52" s="75">
        <v>1642.683</v>
      </c>
      <c r="AO52" s="74">
        <v>255.588</v>
      </c>
      <c r="AP52" s="44">
        <v>218.948</v>
      </c>
      <c r="AQ52" s="73">
        <v>215.267</v>
      </c>
      <c r="AR52" s="75">
        <v>689.803</v>
      </c>
      <c r="AS52" s="74">
        <v>173.362</v>
      </c>
      <c r="AT52" s="44">
        <v>148.171</v>
      </c>
      <c r="AU52" s="73">
        <v>38.239</v>
      </c>
      <c r="AV52" s="75">
        <v>359.772</v>
      </c>
      <c r="AW52" s="75">
        <v>1049.575</v>
      </c>
      <c r="AX52" s="74">
        <v>15.858</v>
      </c>
      <c r="AY52" s="44">
        <v>14.709</v>
      </c>
      <c r="AZ52" s="73">
        <v>21.971</v>
      </c>
      <c r="BA52" s="75">
        <v>52.538</v>
      </c>
      <c r="BB52" s="75">
        <v>1102.113</v>
      </c>
      <c r="BC52" s="74">
        <v>131.672</v>
      </c>
      <c r="BD52" s="44">
        <v>179.789</v>
      </c>
      <c r="BE52" s="73">
        <v>216.237</v>
      </c>
      <c r="BF52" s="75">
        <v>527.698</v>
      </c>
      <c r="BG52" s="75">
        <f>BF52-AM52</f>
        <v>-41.54200000000003</v>
      </c>
      <c r="BH52" s="195">
        <f>BG52/AM52</f>
        <v>-0.07297800576206878</v>
      </c>
      <c r="BI52" s="75">
        <v>1629.811</v>
      </c>
      <c r="BJ52" s="196">
        <f>BI52-AN52</f>
        <v>-12.87199999999984</v>
      </c>
      <c r="BK52" s="195">
        <f>BJ52/AN52</f>
        <v>-0.00783596104665346</v>
      </c>
      <c r="BL52" s="74">
        <v>236.505</v>
      </c>
      <c r="BM52" s="44">
        <v>198.746</v>
      </c>
      <c r="BN52" s="73">
        <v>199.392</v>
      </c>
      <c r="BO52" s="75">
        <v>634.643</v>
      </c>
      <c r="BP52" s="74">
        <v>157.178</v>
      </c>
      <c r="BQ52" s="44">
        <v>129.32</v>
      </c>
      <c r="BR52" s="73">
        <v>30.899</v>
      </c>
      <c r="BS52" s="75">
        <v>317.397</v>
      </c>
      <c r="BT52" s="75">
        <f>BS52-AV52</f>
        <v>-42.375</v>
      </c>
      <c r="BU52" s="197">
        <f>BT52/AV52</f>
        <v>-0.117782929188486</v>
      </c>
      <c r="BV52" s="75">
        <v>952.04</v>
      </c>
      <c r="BW52" s="75">
        <f>BV52-AW52</f>
        <v>-97.53500000000008</v>
      </c>
      <c r="BX52" s="195">
        <f>BW52/AW52</f>
        <v>-0.09292808994116673</v>
      </c>
      <c r="BY52" s="75">
        <v>18.792</v>
      </c>
      <c r="BZ52" s="75">
        <v>13.322</v>
      </c>
      <c r="CA52" s="75">
        <f>BZ52-AY52</f>
        <v>-1.387</v>
      </c>
      <c r="CB52" s="195">
        <f>CA52/AY52</f>
        <v>-0.09429600924603987</v>
      </c>
      <c r="CC52" s="75">
        <v>18.078</v>
      </c>
      <c r="CD52" s="75">
        <f>CC52-AZ52</f>
        <v>-3.892999999999997</v>
      </c>
      <c r="CE52" s="195">
        <f>CD52/AZ52</f>
        <v>-0.1771881116016566</v>
      </c>
      <c r="CF52" s="75">
        <v>50.19200000000001</v>
      </c>
      <c r="CG52" s="75">
        <f>CF52-BA52</f>
        <v>-2.345999999999997</v>
      </c>
      <c r="CH52" s="195">
        <f>CG52/BA52</f>
        <v>-0.04465339373405909</v>
      </c>
      <c r="CI52" s="75">
        <v>1002.232</v>
      </c>
      <c r="CJ52" s="75">
        <f>CI52-BB52</f>
        <v>-99.88100000000009</v>
      </c>
      <c r="CK52" s="195">
        <f>CJ52/BB52</f>
        <v>-0.09062682320233958</v>
      </c>
      <c r="CL52" s="75">
        <v>123.194</v>
      </c>
      <c r="CM52" s="75">
        <f>CL52-BC52</f>
        <v>-8.477999999999994</v>
      </c>
      <c r="CN52" s="195">
        <f>CM52/BC52</f>
        <v>-0.06438726532596144</v>
      </c>
      <c r="CO52" s="75">
        <v>169.608</v>
      </c>
      <c r="CP52" s="75">
        <f>CO52-BD52</f>
        <v>-10.18100000000001</v>
      </c>
      <c r="CQ52" s="195">
        <f>CP52/BD52</f>
        <v>-0.05662749111458439</v>
      </c>
      <c r="CR52" s="75">
        <v>212.949</v>
      </c>
      <c r="CS52" s="75">
        <f>CR52-BE52</f>
        <v>-3.287999999999982</v>
      </c>
      <c r="CT52" s="195">
        <f>CS52/BE52</f>
        <v>-0.01520553836762433</v>
      </c>
      <c r="CU52" s="75">
        <v>505.751</v>
      </c>
      <c r="CV52" s="75">
        <f>CU52-BF52</f>
        <v>-21.94699999999995</v>
      </c>
      <c r="CW52" s="195">
        <f>CV52/BF52</f>
        <v>-0.04159007614203569</v>
      </c>
      <c r="CX52" s="75">
        <v>1507.983</v>
      </c>
      <c r="CY52" s="75">
        <f>CX52-BI52</f>
        <v>-121.8280000000002</v>
      </c>
      <c r="CZ52" s="195">
        <f>CY52/BI52</f>
        <v>-0.07474977159928371</v>
      </c>
    </row>
    <row r="53" ht="17" customHeight="1">
      <c r="A53" t="s" s="71">
        <v>103</v>
      </c>
      <c r="B53" s="205">
        <v>40.917</v>
      </c>
      <c r="C53" s="74">
        <v>5.443</v>
      </c>
      <c r="D53" s="44">
        <v>4.693</v>
      </c>
      <c r="E53" s="73">
        <v>4.565</v>
      </c>
      <c r="F53" s="75">
        <v>14.701</v>
      </c>
      <c r="G53" s="74">
        <v>3.759</v>
      </c>
      <c r="H53" s="44">
        <v>3.62</v>
      </c>
      <c r="I53" s="73">
        <v>2.04</v>
      </c>
      <c r="J53" s="75">
        <v>9.419</v>
      </c>
      <c r="K53" s="75">
        <v>24.12</v>
      </c>
      <c r="L53" s="74">
        <v>1.281</v>
      </c>
      <c r="M53" s="44">
        <v>0.366</v>
      </c>
      <c r="N53" s="73">
        <v>1.514</v>
      </c>
      <c r="O53" s="75">
        <v>3.161</v>
      </c>
      <c r="P53" s="75">
        <v>27.281</v>
      </c>
      <c r="Q53" s="74">
        <v>3.336</v>
      </c>
      <c r="R53" s="44">
        <v>4.002</v>
      </c>
      <c r="S53" s="73">
        <v>5.928</v>
      </c>
      <c r="T53" s="75">
        <v>13.266</v>
      </c>
      <c r="U53" s="75">
        <v>40.547</v>
      </c>
      <c r="V53" s="74">
        <v>5.953</v>
      </c>
      <c r="W53" s="44">
        <v>5.759</v>
      </c>
      <c r="X53" s="73">
        <v>5.185</v>
      </c>
      <c r="Y53" s="75">
        <v>16.897</v>
      </c>
      <c r="Z53" s="74">
        <v>3.776</v>
      </c>
      <c r="AA53" s="44">
        <v>3.348</v>
      </c>
      <c r="AB53" s="73">
        <v>1.657</v>
      </c>
      <c r="AC53" s="75">
        <v>8.780999999999999</v>
      </c>
      <c r="AD53" s="75">
        <v>25.678</v>
      </c>
      <c r="AE53" s="74">
        <v>1.4</v>
      </c>
      <c r="AF53" s="44">
        <v>0.367</v>
      </c>
      <c r="AG53" s="73">
        <v>1.575</v>
      </c>
      <c r="AH53" s="75">
        <v>3.342</v>
      </c>
      <c r="AI53" s="75">
        <v>29.02</v>
      </c>
      <c r="AJ53" s="74">
        <v>3.191</v>
      </c>
      <c r="AK53" s="44">
        <v>3.922</v>
      </c>
      <c r="AL53" s="73">
        <v>5.476</v>
      </c>
      <c r="AM53" s="75">
        <v>12.589</v>
      </c>
      <c r="AN53" s="75">
        <v>41.60899999999999</v>
      </c>
      <c r="AO53" s="74">
        <v>5.873</v>
      </c>
      <c r="AP53" s="44">
        <v>5.048</v>
      </c>
      <c r="AQ53" s="73">
        <v>4.883</v>
      </c>
      <c r="AR53" s="75">
        <v>15.804</v>
      </c>
      <c r="AS53" s="74">
        <v>3.692</v>
      </c>
      <c r="AT53" s="44">
        <v>3.442</v>
      </c>
      <c r="AU53" s="73">
        <v>1.628</v>
      </c>
      <c r="AV53" s="75">
        <v>8.762</v>
      </c>
      <c r="AW53" s="75">
        <v>24.566</v>
      </c>
      <c r="AX53" s="74">
        <v>1.12</v>
      </c>
      <c r="AY53" s="44">
        <v>0.706</v>
      </c>
      <c r="AZ53" s="73">
        <v>1.258</v>
      </c>
      <c r="BA53" s="75">
        <v>3.084</v>
      </c>
      <c r="BB53" s="75">
        <v>27.65</v>
      </c>
      <c r="BC53" s="74">
        <v>2.984</v>
      </c>
      <c r="BD53" s="44">
        <v>3.618</v>
      </c>
      <c r="BE53" s="73">
        <v>4.399</v>
      </c>
      <c r="BF53" s="75">
        <v>11.001</v>
      </c>
      <c r="BG53" s="75">
        <f>BF53-AM53</f>
        <v>-1.587999999999997</v>
      </c>
      <c r="BH53" s="195">
        <f>BG53/AM53</f>
        <v>-0.1261418698864086</v>
      </c>
      <c r="BI53" s="75">
        <v>38.651</v>
      </c>
      <c r="BJ53" s="196">
        <f>BI53-AN53</f>
        <v>-2.957999999999998</v>
      </c>
      <c r="BK53" s="195">
        <f>BJ53/AN53</f>
        <v>-0.07109038909851231</v>
      </c>
      <c r="BL53" s="74">
        <v>5.608</v>
      </c>
      <c r="BM53" s="44">
        <v>4.496</v>
      </c>
      <c r="BN53" s="73">
        <v>4.031</v>
      </c>
      <c r="BO53" s="75">
        <v>14.135</v>
      </c>
      <c r="BP53" s="74">
        <v>3.222</v>
      </c>
      <c r="BQ53" s="44">
        <v>2.996</v>
      </c>
      <c r="BR53" s="73">
        <v>0.573</v>
      </c>
      <c r="BS53" s="75">
        <v>6.791</v>
      </c>
      <c r="BT53" s="75">
        <f>BS53-AV53</f>
        <v>-1.971</v>
      </c>
      <c r="BU53" s="197">
        <f>BT53/AV53</f>
        <v>-0.2249486418625884</v>
      </c>
      <c r="BV53" s="75">
        <v>20.926</v>
      </c>
      <c r="BW53" s="75">
        <f>BV53-AW53</f>
        <v>-3.640000000000001</v>
      </c>
      <c r="BX53" s="195">
        <f>BW53/AW53</f>
        <v>-0.1481722706179273</v>
      </c>
      <c r="BY53" s="75">
        <v>0</v>
      </c>
      <c r="BZ53" s="75">
        <v>0</v>
      </c>
      <c r="CA53" s="75">
        <f>BZ53-AY53</f>
        <v>-0.706</v>
      </c>
      <c r="CB53" s="195">
        <f>CA53/AY53</f>
        <v>-1</v>
      </c>
      <c r="CC53" s="75">
        <v>0</v>
      </c>
      <c r="CD53" s="75">
        <f>CC53-AZ53</f>
        <v>-1.258</v>
      </c>
      <c r="CE53" s="195">
        <f>CD53/AZ53</f>
        <v>-1</v>
      </c>
      <c r="CF53" s="75">
        <v>0</v>
      </c>
      <c r="CG53" s="75">
        <f>CF53-BA53</f>
        <v>-3.084</v>
      </c>
      <c r="CH53" s="195">
        <f>CG53/BA53</f>
        <v>-1</v>
      </c>
      <c r="CI53" s="75">
        <v>20.926</v>
      </c>
      <c r="CJ53" s="75">
        <f>CI53-BB53</f>
        <v>-6.724</v>
      </c>
      <c r="CK53" s="195">
        <f>CJ53/BB53</f>
        <v>-0.2431826401446655</v>
      </c>
      <c r="CL53" s="75">
        <v>2.134</v>
      </c>
      <c r="CM53" s="75">
        <f>CL53-BC53</f>
        <v>-0.8500000000000001</v>
      </c>
      <c r="CN53" s="195">
        <f>CM53/BC53</f>
        <v>-0.2848525469168901</v>
      </c>
      <c r="CO53" s="75">
        <v>3.457</v>
      </c>
      <c r="CP53" s="75">
        <f>CO53-BD53</f>
        <v>-0.161</v>
      </c>
      <c r="CQ53" s="195">
        <f>CP53/BD53</f>
        <v>-0.04449972360420123</v>
      </c>
      <c r="CR53" s="75">
        <v>4.71</v>
      </c>
      <c r="CS53" s="75">
        <f>CR53-BE53</f>
        <v>0.3109999999999999</v>
      </c>
      <c r="CT53" s="195">
        <f>CS53/BE53</f>
        <v>0.07069788588315525</v>
      </c>
      <c r="CU53" s="75">
        <v>10.301</v>
      </c>
      <c r="CV53" s="75">
        <f>CU53-BF53</f>
        <v>-0.7000000000000028</v>
      </c>
      <c r="CW53" s="195">
        <f>CV53/BF53</f>
        <v>-0.06363057903826951</v>
      </c>
      <c r="CX53" s="75">
        <v>31.227</v>
      </c>
      <c r="CY53" s="75">
        <f>CX53-BI53</f>
        <v>-7.423999999999999</v>
      </c>
      <c r="CZ53" s="195">
        <f>CY53/BI53</f>
        <v>-0.1920778246358438</v>
      </c>
    </row>
    <row r="54" ht="17" customHeight="1">
      <c r="A54" t="s" s="71">
        <v>134</v>
      </c>
      <c r="B54" s="205"/>
      <c r="C54" s="74"/>
      <c r="D54" s="44"/>
      <c r="E54" s="73"/>
      <c r="F54" s="75"/>
      <c r="G54" s="74"/>
      <c r="H54" s="44"/>
      <c r="I54" s="73"/>
      <c r="J54" s="75"/>
      <c r="K54" s="75"/>
      <c r="L54" s="74"/>
      <c r="M54" s="44"/>
      <c r="N54" s="73"/>
      <c r="O54" s="75"/>
      <c r="P54" s="75"/>
      <c r="Q54" s="74"/>
      <c r="R54" s="44"/>
      <c r="S54" s="73"/>
      <c r="T54" s="75"/>
      <c r="U54" s="75"/>
      <c r="V54" s="74"/>
      <c r="W54" s="44"/>
      <c r="X54" s="73"/>
      <c r="Y54" s="75"/>
      <c r="Z54" s="74"/>
      <c r="AA54" s="44"/>
      <c r="AB54" s="73"/>
      <c r="AC54" s="75"/>
      <c r="AD54" s="75"/>
      <c r="AE54" s="74"/>
      <c r="AF54" s="44"/>
      <c r="AG54" s="73"/>
      <c r="AH54" s="75"/>
      <c r="AI54" s="75"/>
      <c r="AJ54" s="74"/>
      <c r="AK54" s="44"/>
      <c r="AL54" s="73"/>
      <c r="AM54" s="75"/>
      <c r="AN54" s="75"/>
      <c r="AO54" s="74"/>
      <c r="AP54" s="44"/>
      <c r="AQ54" s="73"/>
      <c r="AR54" s="75"/>
      <c r="AS54" s="74"/>
      <c r="AT54" s="44"/>
      <c r="AU54" s="73"/>
      <c r="AV54" s="75"/>
      <c r="AW54" s="75"/>
      <c r="AX54" s="74"/>
      <c r="AY54" s="44"/>
      <c r="AZ54" s="73"/>
      <c r="BA54" s="75"/>
      <c r="BB54" s="75"/>
      <c r="BC54" s="74"/>
      <c r="BD54" s="44"/>
      <c r="BE54" s="73"/>
      <c r="BF54" s="75"/>
      <c r="BG54" s="75">
        <f>BF54-AM54</f>
        <v>0</v>
      </c>
      <c r="BH54" s="195">
        <f>BG54/AM54</f>
      </c>
      <c r="BI54" s="75"/>
      <c r="BJ54" s="196">
        <f>BI54-AN54</f>
        <v>0</v>
      </c>
      <c r="BK54" s="195">
        <f>BJ54/AN54</f>
      </c>
      <c r="BL54" s="74"/>
      <c r="BM54" s="44"/>
      <c r="BN54" s="44"/>
      <c r="BO54" s="73"/>
      <c r="BP54" s="74"/>
      <c r="BQ54" s="44"/>
      <c r="BR54" s="73">
        <v>0.865</v>
      </c>
      <c r="BS54" s="75">
        <v>0.865</v>
      </c>
      <c r="BT54" s="75">
        <f>BS54-AV54</f>
        <v>0.865</v>
      </c>
      <c r="BU54" s="197">
        <f>BT54/AV54</f>
      </c>
      <c r="BV54" s="75">
        <v>0.865</v>
      </c>
      <c r="BW54" s="75">
        <f>BV54-AW54</f>
        <v>0.865</v>
      </c>
      <c r="BX54" s="195">
        <f>BW54/AW54</f>
      </c>
      <c r="BY54" s="75">
        <v>1.349</v>
      </c>
      <c r="BZ54" s="75">
        <v>0.468</v>
      </c>
      <c r="CA54" s="75">
        <f>BZ54-AY54</f>
        <v>0.468</v>
      </c>
      <c r="CB54" s="195">
        <f>CA54/AY54</f>
      </c>
      <c r="CC54" s="75">
        <v>1.225</v>
      </c>
      <c r="CD54" s="75">
        <f>CC54-AZ54</f>
        <v>1.225</v>
      </c>
      <c r="CE54" s="195">
        <f>CD54/AZ54</f>
      </c>
      <c r="CF54" s="75">
        <v>3.042</v>
      </c>
      <c r="CG54" s="75">
        <f>CF54-BA54</f>
        <v>3.042</v>
      </c>
      <c r="CH54" s="195">
        <f>CG54/BA54</f>
      </c>
      <c r="CI54" s="75">
        <v>3.907</v>
      </c>
      <c r="CJ54" s="75">
        <f>CI54-BB54</f>
        <v>3.907</v>
      </c>
      <c r="CK54" s="195">
        <f>CJ54/BB54</f>
      </c>
      <c r="CL54" s="75">
        <v>0.831</v>
      </c>
      <c r="CM54" s="75">
        <f>CL54-BC54</f>
        <v>0.831</v>
      </c>
      <c r="CN54" s="195">
        <f>CM54/BC54</f>
      </c>
      <c r="CO54" s="75">
        <v>0</v>
      </c>
      <c r="CP54" s="75">
        <f>CO54-BD54</f>
        <v>0</v>
      </c>
      <c r="CQ54" s="195">
        <f>CP54/BD54</f>
      </c>
      <c r="CR54" s="75">
        <v>0</v>
      </c>
      <c r="CS54" s="75">
        <f>CR54-BE54</f>
        <v>0</v>
      </c>
      <c r="CT54" s="195">
        <f>CS54/BE54</f>
      </c>
      <c r="CU54" s="75">
        <v>0.831</v>
      </c>
      <c r="CV54" s="75">
        <f>CU54-BF54</f>
        <v>0.831</v>
      </c>
      <c r="CW54" s="195">
        <f>CV54/BF54</f>
      </c>
      <c r="CX54" s="75">
        <v>4.738</v>
      </c>
      <c r="CY54" s="75">
        <f>CX54-BI54</f>
        <v>4.738</v>
      </c>
      <c r="CZ54" s="195">
        <f>CY54/BI54</f>
      </c>
    </row>
    <row r="55" ht="17" customHeight="1">
      <c r="A55" t="s" s="71">
        <v>123</v>
      </c>
      <c r="B55" s="205">
        <v>1649.851</v>
      </c>
      <c r="C55" s="74">
        <v>233.561</v>
      </c>
      <c r="D55" s="44">
        <v>201.09</v>
      </c>
      <c r="E55" s="73">
        <v>206.106</v>
      </c>
      <c r="F55" s="75">
        <v>640.7570000000001</v>
      </c>
      <c r="G55" s="74">
        <v>174.312</v>
      </c>
      <c r="H55" s="44">
        <v>160.07</v>
      </c>
      <c r="I55" s="73">
        <v>50.941</v>
      </c>
      <c r="J55" s="75">
        <v>385.323</v>
      </c>
      <c r="K55" s="75">
        <v>1026.08</v>
      </c>
      <c r="L55" s="74">
        <v>20.611</v>
      </c>
      <c r="M55" s="44">
        <v>13.32</v>
      </c>
      <c r="N55" s="73">
        <v>21.406</v>
      </c>
      <c r="O55" s="75">
        <v>55.337</v>
      </c>
      <c r="P55" s="75">
        <v>1081.417</v>
      </c>
      <c r="Q55" s="74">
        <v>134.208</v>
      </c>
      <c r="R55" s="44">
        <v>172.802</v>
      </c>
      <c r="S55" s="73">
        <v>223.39</v>
      </c>
      <c r="T55" s="75">
        <v>530.4</v>
      </c>
      <c r="U55" s="75">
        <v>1611.817</v>
      </c>
      <c r="V55" s="74">
        <v>230.793</v>
      </c>
      <c r="W55" s="44">
        <v>221.971</v>
      </c>
      <c r="X55" s="73">
        <v>204.352</v>
      </c>
      <c r="Y55" s="75">
        <v>657.116</v>
      </c>
      <c r="Z55" s="74">
        <v>169.103</v>
      </c>
      <c r="AA55" s="44">
        <v>141.531</v>
      </c>
      <c r="AB55" s="73">
        <v>31.369</v>
      </c>
      <c r="AC55" s="75">
        <v>342.003</v>
      </c>
      <c r="AD55" s="75">
        <v>999.119</v>
      </c>
      <c r="AE55" s="74">
        <v>16.245</v>
      </c>
      <c r="AF55" s="44">
        <v>10.58</v>
      </c>
      <c r="AG55" s="73">
        <v>18.479</v>
      </c>
      <c r="AH55" s="75">
        <v>45.304</v>
      </c>
      <c r="AI55" s="75">
        <v>1044.423</v>
      </c>
      <c r="AJ55" s="74">
        <v>130.501</v>
      </c>
      <c r="AK55" s="44">
        <v>186.708</v>
      </c>
      <c r="AL55" s="73">
        <v>239.442</v>
      </c>
      <c r="AM55" s="75">
        <v>556.651</v>
      </c>
      <c r="AN55" s="75">
        <v>1601.074</v>
      </c>
      <c r="AO55" s="74">
        <v>249.715</v>
      </c>
      <c r="AP55" s="44">
        <v>213.9</v>
      </c>
      <c r="AQ55" s="73">
        <v>210.384</v>
      </c>
      <c r="AR55" s="75">
        <v>673.999</v>
      </c>
      <c r="AS55" s="74">
        <v>169.67</v>
      </c>
      <c r="AT55" s="44">
        <v>144.729</v>
      </c>
      <c r="AU55" s="73">
        <v>36.611</v>
      </c>
      <c r="AV55" s="75">
        <v>351.01</v>
      </c>
      <c r="AW55" s="75">
        <v>1025.009</v>
      </c>
      <c r="AX55" s="74">
        <v>14.738</v>
      </c>
      <c r="AY55" s="44">
        <v>14.003</v>
      </c>
      <c r="AZ55" s="73">
        <v>20.713</v>
      </c>
      <c r="BA55" s="75">
        <v>49.454</v>
      </c>
      <c r="BB55" s="75">
        <v>1074.463</v>
      </c>
      <c r="BC55" s="74">
        <v>128.688</v>
      </c>
      <c r="BD55" s="44">
        <v>176.171</v>
      </c>
      <c r="BE55" s="73">
        <v>211.838</v>
      </c>
      <c r="BF55" s="75">
        <v>516.697</v>
      </c>
      <c r="BG55" s="75">
        <f>BF55-AM55</f>
        <v>-39.95399999999995</v>
      </c>
      <c r="BH55" s="195">
        <f>BG55/AM55</f>
        <v>-0.07177567272851383</v>
      </c>
      <c r="BI55" s="75">
        <v>1591.16</v>
      </c>
      <c r="BJ55" s="196">
        <f>BI55-AN55</f>
        <v>-9.914000000000215</v>
      </c>
      <c r="BK55" s="195">
        <f>BJ55/AN55</f>
        <v>-0.006192093557199864</v>
      </c>
      <c r="BL55" s="75">
        <v>230.897</v>
      </c>
      <c r="BM55" s="75">
        <v>194.25</v>
      </c>
      <c r="BN55" s="74">
        <v>195.361</v>
      </c>
      <c r="BO55" s="73">
        <v>620.508</v>
      </c>
      <c r="BP55" s="74">
        <v>153.956</v>
      </c>
      <c r="BQ55" s="44">
        <v>126.324</v>
      </c>
      <c r="BR55" s="73">
        <v>29.461</v>
      </c>
      <c r="BS55" s="75">
        <v>309.741</v>
      </c>
      <c r="BT55" s="75">
        <f>BS55-AV55</f>
        <v>-41.26900000000001</v>
      </c>
      <c r="BU55" s="197">
        <f>BT55/AV55</f>
        <v>-0.1175721489416256</v>
      </c>
      <c r="BV55" s="75">
        <v>930.249</v>
      </c>
      <c r="BW55" s="75">
        <f>BV55-AW55</f>
        <v>-94.75999999999999</v>
      </c>
      <c r="BX55" s="195">
        <f>BW55/AW55</f>
        <v>-0.09244796874954268</v>
      </c>
      <c r="BY55" s="75">
        <v>17.443</v>
      </c>
      <c r="BZ55" s="75">
        <v>12.854</v>
      </c>
      <c r="CA55" s="75">
        <f>BZ55-AY55</f>
        <v>-1.149000000000001</v>
      </c>
      <c r="CB55" s="195">
        <f>CA55/AY55</f>
        <v>-0.08205384560451338</v>
      </c>
      <c r="CC55" s="75">
        <v>16.853</v>
      </c>
      <c r="CD55" s="75">
        <f>CC55-AZ55</f>
        <v>-3.859999999999999</v>
      </c>
      <c r="CE55" s="195">
        <f>CD55/AZ55</f>
        <v>-0.1863563945348332</v>
      </c>
      <c r="CF55" s="75">
        <v>47.15000000000001</v>
      </c>
      <c r="CG55" s="75">
        <f>CF55-BA55</f>
        <v>-2.303999999999995</v>
      </c>
      <c r="CH55" s="195">
        <f>CG55/BA55</f>
        <v>-0.04658874914061542</v>
      </c>
      <c r="CI55" s="75">
        <v>977.399</v>
      </c>
      <c r="CJ55" s="75">
        <f>CI55-BB55</f>
        <v>-97.06399999999996</v>
      </c>
      <c r="CK55" s="195">
        <f>CJ55/BB55</f>
        <v>-0.09033721961575221</v>
      </c>
      <c r="CL55" s="75">
        <v>120.229</v>
      </c>
      <c r="CM55" s="75">
        <f>CL55-BC55</f>
        <v>-8.458999999999989</v>
      </c>
      <c r="CN55" s="195">
        <f>CM55/BC55</f>
        <v>-0.06573262464254623</v>
      </c>
      <c r="CO55" s="75">
        <v>166.151</v>
      </c>
      <c r="CP55" s="75">
        <f>CO55-BD55</f>
        <v>-10.02000000000001</v>
      </c>
      <c r="CQ55" s="195">
        <f>CP55/BD55</f>
        <v>-0.05687655743567335</v>
      </c>
      <c r="CR55" s="75">
        <v>208.239</v>
      </c>
      <c r="CS55" s="75">
        <f>CR55-BE55</f>
        <v>-3.59899999999999</v>
      </c>
      <c r="CT55" s="195">
        <f>CS55/BE55</f>
        <v>-0.01698939755851164</v>
      </c>
      <c r="CU55" s="75">
        <v>494.619</v>
      </c>
      <c r="CV55" s="75">
        <f>CU55-BF55</f>
        <v>-22.07799999999997</v>
      </c>
      <c r="CW55" s="195">
        <f>CV55/BF55</f>
        <v>-0.04272910429129639</v>
      </c>
      <c r="CX55" s="75">
        <v>1472.018</v>
      </c>
      <c r="CY55" s="75">
        <f>CX55-BI55</f>
        <v>-119.1419999999998</v>
      </c>
      <c r="CZ55" s="195">
        <f>CY55/BI55</f>
        <v>-0.07487744789964544</v>
      </c>
    </row>
    <row r="56" ht="17" customHeight="1">
      <c r="A56" t="s" s="71">
        <v>105</v>
      </c>
      <c r="B56" s="205"/>
      <c r="C56" s="74"/>
      <c r="D56" s="44"/>
      <c r="E56" s="73"/>
      <c r="F56" s="75"/>
      <c r="G56" s="74"/>
      <c r="H56" s="44"/>
      <c r="I56" s="73"/>
      <c r="J56" s="75"/>
      <c r="K56" s="75"/>
      <c r="L56" s="74"/>
      <c r="M56" s="44"/>
      <c r="N56" s="73"/>
      <c r="O56" s="75"/>
      <c r="P56" s="75"/>
      <c r="Q56" s="74"/>
      <c r="R56" s="44"/>
      <c r="S56" s="73"/>
      <c r="T56" s="75"/>
      <c r="U56" s="75"/>
      <c r="V56" s="74"/>
      <c r="W56" s="44"/>
      <c r="X56" s="73"/>
      <c r="Y56" s="75"/>
      <c r="Z56" s="74"/>
      <c r="AA56" s="44"/>
      <c r="AB56" s="73"/>
      <c r="AC56" s="75"/>
      <c r="AD56" s="75"/>
      <c r="AE56" s="74"/>
      <c r="AF56" s="44"/>
      <c r="AG56" s="73"/>
      <c r="AH56" s="75"/>
      <c r="AI56" s="75"/>
      <c r="AJ56" s="74"/>
      <c r="AK56" s="44"/>
      <c r="AL56" s="73"/>
      <c r="AM56" s="75"/>
      <c r="AN56" s="75"/>
      <c r="AO56" s="74"/>
      <c r="AP56" s="44"/>
      <c r="AQ56" s="73"/>
      <c r="AR56" s="75"/>
      <c r="AS56" s="74"/>
      <c r="AT56" s="44"/>
      <c r="AU56" s="73"/>
      <c r="AV56" s="75"/>
      <c r="AW56" s="75"/>
      <c r="AX56" s="74"/>
      <c r="AY56" s="44"/>
      <c r="AZ56" s="73"/>
      <c r="BA56" s="75"/>
      <c r="BB56" s="75"/>
      <c r="BC56" s="75">
        <v>128.688</v>
      </c>
      <c r="BD56" s="75">
        <v>152.996</v>
      </c>
      <c r="BE56" s="75">
        <v>211.838</v>
      </c>
      <c r="BF56" s="75">
        <v>493.5219999999999</v>
      </c>
      <c r="BG56" s="75">
        <f>BF56-AM56</f>
        <v>493.5219999999999</v>
      </c>
      <c r="BH56" s="195">
        <f>BG56/AM56</f>
      </c>
      <c r="BI56" s="75">
        <v>493.5219999999999</v>
      </c>
      <c r="BJ56" s="196">
        <f>BI56-AN56</f>
        <v>493.5219999999999</v>
      </c>
      <c r="BK56" s="195">
        <f>BJ56/AN56</f>
      </c>
      <c r="BL56" s="75">
        <v>181.79</v>
      </c>
      <c r="BM56" s="75">
        <v>149.898</v>
      </c>
      <c r="BN56" s="75">
        <v>147.91</v>
      </c>
      <c r="BO56" s="75">
        <v>620.508</v>
      </c>
      <c r="BP56" s="75">
        <v>138.099</v>
      </c>
      <c r="BQ56" s="75">
        <v>109.602</v>
      </c>
      <c r="BR56" s="75">
        <v>29.461</v>
      </c>
      <c r="BS56" s="75">
        <v>309.741</v>
      </c>
      <c r="BT56" s="75">
        <f>BS56-AV56</f>
        <v>309.741</v>
      </c>
      <c r="BU56" s="197">
        <f>BT56/AV56</f>
      </c>
      <c r="BV56" s="75">
        <v>930.249</v>
      </c>
      <c r="BW56" s="74">
        <f>BV56-AW56</f>
        <v>930.249</v>
      </c>
      <c r="BX56" s="206">
        <f>BW56/AW56</f>
      </c>
      <c r="BY56" s="75">
        <v>17.443</v>
      </c>
      <c r="BZ56" s="75">
        <v>12.854</v>
      </c>
      <c r="CA56" s="74">
        <f>BZ56-AY56</f>
        <v>12.854</v>
      </c>
      <c r="CB56" s="206">
        <f>CA56/AY56</f>
      </c>
      <c r="CC56" s="75">
        <v>16.853</v>
      </c>
      <c r="CD56" s="74">
        <f>CC56-AZ56</f>
        <v>16.853</v>
      </c>
      <c r="CE56" s="206">
        <f>CD56/AZ56</f>
      </c>
      <c r="CF56" s="75">
        <v>47.15000000000001</v>
      </c>
      <c r="CG56" s="74">
        <f>CF56-BA56</f>
        <v>47.15000000000001</v>
      </c>
      <c r="CH56" s="206">
        <f>CG56/BA56</f>
      </c>
      <c r="CI56" s="75">
        <v>977.399</v>
      </c>
      <c r="CJ56" s="74">
        <f>CI56-BB56</f>
        <v>977.399</v>
      </c>
      <c r="CK56" s="206">
        <f>CJ56/BB56</f>
      </c>
      <c r="CL56" s="75">
        <v>91.746</v>
      </c>
      <c r="CM56" s="74">
        <f>CL56-BC56</f>
        <v>-36.94199999999999</v>
      </c>
      <c r="CN56" s="206">
        <f>CM56/BC56</f>
        <v>-0.2870663931368892</v>
      </c>
      <c r="CO56" s="75">
        <v>136.879</v>
      </c>
      <c r="CP56" s="74">
        <f>CO56-BD56</f>
        <v>-16.11699999999999</v>
      </c>
      <c r="CQ56" s="206">
        <f>CP56/BD56</f>
        <v>-0.1053426233365578</v>
      </c>
      <c r="CR56" s="75">
        <v>162.931</v>
      </c>
      <c r="CS56" s="74">
        <f>CR56-BE56</f>
        <v>-48.90699999999998</v>
      </c>
      <c r="CT56" s="206">
        <f>CS56/BE56</f>
        <v>-0.230869815613818</v>
      </c>
      <c r="CU56" s="75">
        <v>391.556</v>
      </c>
      <c r="CV56" s="74">
        <f>CU56-BF56</f>
        <v>-101.9659999999999</v>
      </c>
      <c r="CW56" s="206">
        <f>CV56/BF56</f>
        <v>-0.2066088239227429</v>
      </c>
      <c r="CX56" s="75">
        <v>1368.955</v>
      </c>
      <c r="CY56" s="74">
        <f>CX56-BI56</f>
        <v>875.433</v>
      </c>
      <c r="CZ56" s="206">
        <f>CY56/BI56</f>
        <v>1.773847974355753</v>
      </c>
    </row>
    <row r="57" ht="21.75" customHeight="1">
      <c r="A57" t="s" s="71">
        <v>107</v>
      </c>
      <c r="B57" s="207"/>
      <c r="C57" s="74"/>
      <c r="D57" s="44"/>
      <c r="E57" s="73"/>
      <c r="F57" s="149"/>
      <c r="G57" s="65"/>
      <c r="H57" s="63"/>
      <c r="I57" s="64"/>
      <c r="J57" s="149"/>
      <c r="K57" s="149">
        <v>0</v>
      </c>
      <c r="L57" s="65"/>
      <c r="M57" s="63"/>
      <c r="N57" s="64"/>
      <c r="O57" s="149"/>
      <c r="P57" s="149">
        <v>0</v>
      </c>
      <c r="Q57" s="65"/>
      <c r="R57" s="63"/>
      <c r="S57" s="64"/>
      <c r="T57" s="149"/>
      <c r="U57" s="149"/>
      <c r="V57" s="74"/>
      <c r="W57" s="44"/>
      <c r="X57" s="73"/>
      <c r="Y57" s="149"/>
      <c r="Z57" s="65"/>
      <c r="AA57" s="63"/>
      <c r="AB57" s="64"/>
      <c r="AC57" s="149"/>
      <c r="AD57" s="149">
        <v>0</v>
      </c>
      <c r="AE57" s="65"/>
      <c r="AF57" s="63"/>
      <c r="AG57" s="64"/>
      <c r="AH57" s="149"/>
      <c r="AI57" s="149">
        <v>0</v>
      </c>
      <c r="AJ57" s="65"/>
      <c r="AK57" s="63"/>
      <c r="AL57" s="64"/>
      <c r="AM57" s="149"/>
      <c r="AN57" s="149"/>
      <c r="AO57" s="74"/>
      <c r="AP57" s="44"/>
      <c r="AQ57" s="73"/>
      <c r="AR57" s="149"/>
      <c r="AS57" s="65"/>
      <c r="AT57" s="63"/>
      <c r="AU57" s="64"/>
      <c r="AV57" s="149"/>
      <c r="AW57" s="149"/>
      <c r="AX57" s="65"/>
      <c r="AY57" s="63"/>
      <c r="AZ57" s="64"/>
      <c r="BA57" s="149"/>
      <c r="BB57" s="149"/>
      <c r="BC57" s="74">
        <v>13.299</v>
      </c>
      <c r="BD57" s="44">
        <v>23.175</v>
      </c>
      <c r="BE57" s="73">
        <v>25.852</v>
      </c>
      <c r="BF57" s="75">
        <v>62.32600000000001</v>
      </c>
      <c r="BG57" s="75">
        <f>BF57-AM57</f>
        <v>62.32600000000001</v>
      </c>
      <c r="BH57" s="195">
        <f>BG57/AM57</f>
      </c>
      <c r="BI57" s="75">
        <v>62.32600000000001</v>
      </c>
      <c r="BJ57" s="196">
        <f>BI57-AN57</f>
        <v>62.32600000000001</v>
      </c>
      <c r="BK57" s="195">
        <f>BJ57/AN57</f>
      </c>
      <c r="BL57" s="74">
        <v>49.107</v>
      </c>
      <c r="BM57" s="44">
        <v>44.352</v>
      </c>
      <c r="BN57" s="73">
        <v>47.451</v>
      </c>
      <c r="BO57" s="75">
        <v>140.91</v>
      </c>
      <c r="BP57" s="74">
        <v>15.857</v>
      </c>
      <c r="BQ57" s="44">
        <v>16.722</v>
      </c>
      <c r="BR57" s="73">
        <v>0</v>
      </c>
      <c r="BS57" s="75">
        <v>32.579</v>
      </c>
      <c r="BT57" s="75">
        <f>BS57-AV57</f>
        <v>32.579</v>
      </c>
      <c r="BU57" s="197">
        <f>BT57/AV57</f>
      </c>
      <c r="BV57" s="75">
        <v>173.489</v>
      </c>
      <c r="BW57" s="75">
        <f>BV57-AW57</f>
        <v>173.489</v>
      </c>
      <c r="BX57" s="195">
        <f>BW57/AW57</f>
      </c>
      <c r="BY57" s="75">
        <v>0</v>
      </c>
      <c r="BZ57" s="75">
        <v>0</v>
      </c>
      <c r="CA57" s="75">
        <f>BZ57-AY57</f>
        <v>0</v>
      </c>
      <c r="CB57" s="195">
        <f>CA57/AY57</f>
      </c>
      <c r="CC57" s="75">
        <v>0</v>
      </c>
      <c r="CD57" s="75">
        <f>CC57-AZ57</f>
        <v>0</v>
      </c>
      <c r="CE57" s="195">
        <f>CD57/AZ57</f>
      </c>
      <c r="CF57" s="75">
        <v>0</v>
      </c>
      <c r="CG57" s="75">
        <f>CF57-BA57</f>
        <v>0</v>
      </c>
      <c r="CH57" s="195">
        <f>CG57/BA57</f>
      </c>
      <c r="CI57" s="75">
        <v>173.489</v>
      </c>
      <c r="CJ57" s="75">
        <f>CI57-BB57</f>
        <v>173.489</v>
      </c>
      <c r="CK57" s="195">
        <f>CJ57/BB57</f>
      </c>
      <c r="CL57" s="75">
        <v>28.483</v>
      </c>
      <c r="CM57" s="75">
        <f>CL57-BC57</f>
        <v>15.184</v>
      </c>
      <c r="CN57" s="195">
        <f>CM57/BC57</f>
        <v>1.141739980449658</v>
      </c>
      <c r="CO57" s="75">
        <v>29.272</v>
      </c>
      <c r="CP57" s="75">
        <f>CO57-BD57</f>
        <v>6.096999999999998</v>
      </c>
      <c r="CQ57" s="195">
        <f>CP57/BD57</f>
        <v>0.2630852211434735</v>
      </c>
      <c r="CR57" s="75">
        <v>45.308</v>
      </c>
      <c r="CS57" s="75">
        <f>CR57-BE57</f>
        <v>19.456</v>
      </c>
      <c r="CT57" s="195">
        <f>CS57/BE57</f>
        <v>0.7525916756924029</v>
      </c>
      <c r="CU57" s="75">
        <v>103.063</v>
      </c>
      <c r="CV57" s="75">
        <f>CU57-BF57</f>
        <v>40.73699999999998</v>
      </c>
      <c r="CW57" s="195">
        <f>CV57/BF57</f>
        <v>0.6536116548470939</v>
      </c>
      <c r="CX57" s="75">
        <v>276.552</v>
      </c>
      <c r="CY57" s="75">
        <f>CX57-BI57</f>
        <v>214.226</v>
      </c>
      <c r="CZ57" s="195">
        <f>CY57/BI57</f>
        <v>3.437185123383499</v>
      </c>
    </row>
    <row r="58" ht="17" customHeight="1">
      <c r="A58" t="s" s="204">
        <v>109</v>
      </c>
      <c r="B58" s="149">
        <v>3255.364</v>
      </c>
      <c r="C58" s="65">
        <v>536.845</v>
      </c>
      <c r="D58" s="63">
        <v>465.904</v>
      </c>
      <c r="E58" s="64">
        <v>367.856</v>
      </c>
      <c r="F58" s="149">
        <v>1370.605</v>
      </c>
      <c r="G58" s="65">
        <v>246.328</v>
      </c>
      <c r="H58" s="63">
        <v>131.538</v>
      </c>
      <c r="I58" s="64">
        <v>36.173</v>
      </c>
      <c r="J58" s="149">
        <v>414.039</v>
      </c>
      <c r="K58" s="149">
        <v>1784.644</v>
      </c>
      <c r="L58" s="65">
        <v>32.69600000000001</v>
      </c>
      <c r="M58" s="63">
        <v>33.406</v>
      </c>
      <c r="N58" s="64">
        <v>159.007</v>
      </c>
      <c r="O58" s="149">
        <v>225.109</v>
      </c>
      <c r="P58" s="149">
        <v>2009.753</v>
      </c>
      <c r="Q58" s="65">
        <v>343.153</v>
      </c>
      <c r="R58" s="63">
        <v>522.5439999999999</v>
      </c>
      <c r="S58" s="64">
        <v>665.544</v>
      </c>
      <c r="T58" s="149">
        <v>1531.241</v>
      </c>
      <c r="U58" s="149">
        <v>3540.984</v>
      </c>
      <c r="V58" s="65">
        <v>672.013</v>
      </c>
      <c r="W58" s="63">
        <v>575.528</v>
      </c>
      <c r="X58" s="64">
        <v>503.458</v>
      </c>
      <c r="Y58" s="149">
        <v>1750.999</v>
      </c>
      <c r="Z58" s="65">
        <v>323.933</v>
      </c>
      <c r="AA58" s="63">
        <v>171.454</v>
      </c>
      <c r="AB58" s="64">
        <v>44.907</v>
      </c>
      <c r="AC58" s="149">
        <v>540.294</v>
      </c>
      <c r="AD58" s="149">
        <v>2291.293</v>
      </c>
      <c r="AE58" s="65">
        <v>36.568</v>
      </c>
      <c r="AF58" s="63">
        <v>41.904</v>
      </c>
      <c r="AG58" s="64">
        <v>143.396</v>
      </c>
      <c r="AH58" s="149">
        <v>221.868</v>
      </c>
      <c r="AI58" s="149">
        <v>2513.161</v>
      </c>
      <c r="AJ58" s="65">
        <v>358.521</v>
      </c>
      <c r="AK58" s="63">
        <v>543.244</v>
      </c>
      <c r="AL58" s="64">
        <v>644.606</v>
      </c>
      <c r="AM58" s="149">
        <v>1546.371</v>
      </c>
      <c r="AN58" s="149">
        <v>4059.535</v>
      </c>
      <c r="AO58" s="65">
        <v>724.072</v>
      </c>
      <c r="AP58" s="63">
        <v>603.4300000000001</v>
      </c>
      <c r="AQ58" s="64">
        <v>514.623</v>
      </c>
      <c r="AR58" s="149">
        <v>1842.125</v>
      </c>
      <c r="AS58" s="65">
        <v>330.676</v>
      </c>
      <c r="AT58" s="63">
        <v>177.545</v>
      </c>
      <c r="AU58" s="64">
        <v>48.479</v>
      </c>
      <c r="AV58" s="149">
        <v>556.7</v>
      </c>
      <c r="AW58" s="149">
        <v>2398.825</v>
      </c>
      <c r="AX58" s="65">
        <v>37.124</v>
      </c>
      <c r="AY58" s="63">
        <v>36.762</v>
      </c>
      <c r="AZ58" s="64">
        <v>159.819</v>
      </c>
      <c r="BA58" s="149">
        <v>233.705</v>
      </c>
      <c r="BB58" s="149">
        <v>2632.53</v>
      </c>
      <c r="BC58" s="65">
        <v>307.372</v>
      </c>
      <c r="BD58" s="63">
        <v>495.069</v>
      </c>
      <c r="BE58" s="64">
        <v>580.1959999999999</v>
      </c>
      <c r="BF58" s="149">
        <v>1382.637</v>
      </c>
      <c r="BG58" s="149">
        <f>BF58-AM58</f>
        <v>-163.7340000000004</v>
      </c>
      <c r="BH58" s="191">
        <f>BG58/AM58</f>
        <v>-0.1058827409463837</v>
      </c>
      <c r="BI58" s="149">
        <v>3963.747000000001</v>
      </c>
      <c r="BJ58" s="192">
        <f>BI58-AN58</f>
        <v>-95.7879999999991</v>
      </c>
      <c r="BK58" s="191">
        <f>BJ58/AN58</f>
        <v>-0.02359580592358462</v>
      </c>
      <c r="BL58" s="65">
        <v>693.51</v>
      </c>
      <c r="BM58" s="63">
        <v>546.086</v>
      </c>
      <c r="BN58" s="64">
        <v>436.119</v>
      </c>
      <c r="BO58" s="149">
        <v>1675.715</v>
      </c>
      <c r="BP58" s="65">
        <v>326.4830000000001</v>
      </c>
      <c r="BQ58" s="63">
        <v>185.665</v>
      </c>
      <c r="BR58" s="64">
        <v>49.497</v>
      </c>
      <c r="BS58" s="149">
        <v>561.645</v>
      </c>
      <c r="BT58" s="149">
        <f>BS58-AV58</f>
        <v>4.944999999999936</v>
      </c>
      <c r="BU58" s="193">
        <f>BT58/AV58</f>
        <v>0.008882701634632542</v>
      </c>
      <c r="BV58" s="149">
        <v>2237.36</v>
      </c>
      <c r="BW58" s="149">
        <f>BV58-AW58</f>
        <v>-161.4650000000001</v>
      </c>
      <c r="BX58" s="191">
        <f>BW58/AW58</f>
        <v>-0.06731003720571536</v>
      </c>
      <c r="BY58" s="149">
        <v>37.90199999999999</v>
      </c>
      <c r="BZ58" s="149">
        <v>38.03299999999999</v>
      </c>
      <c r="CA58" s="149">
        <f>BZ58-AY58</f>
        <v>1.270999999999994</v>
      </c>
      <c r="CB58" s="191">
        <f>CA58/AY58</f>
        <v>0.03457374462760442</v>
      </c>
      <c r="CC58" s="149">
        <v>174.591</v>
      </c>
      <c r="CD58" s="149">
        <f>CC58-AZ58</f>
        <v>14.77200000000002</v>
      </c>
      <c r="CE58" s="191">
        <f>CD58/AZ58</f>
        <v>0.09242956094081442</v>
      </c>
      <c r="CF58" s="149">
        <v>250.526</v>
      </c>
      <c r="CG58" s="149">
        <f>CF58-BA58</f>
        <v>16.82099999999997</v>
      </c>
      <c r="CH58" s="191">
        <f>CG58/BA58</f>
        <v>0.07197535354399764</v>
      </c>
      <c r="CI58" s="149">
        <v>2487.886</v>
      </c>
      <c r="CJ58" s="149">
        <f>CI58-BB58</f>
        <v>-144.6440000000002</v>
      </c>
      <c r="CK58" s="191">
        <f>CJ58/BB58</f>
        <v>-0.05494486292653844</v>
      </c>
      <c r="CL58" s="149">
        <v>345.098</v>
      </c>
      <c r="CM58" s="149">
        <f>CL58-BC58</f>
        <v>37.726</v>
      </c>
      <c r="CN58" s="191">
        <f>CM58/BC58</f>
        <v>0.122737269497547</v>
      </c>
      <c r="CO58" s="149">
        <v>521.579</v>
      </c>
      <c r="CP58" s="149">
        <f>CO58-BD58</f>
        <v>26.50999999999993</v>
      </c>
      <c r="CQ58" s="191">
        <f>CP58/BD58</f>
        <v>0.05354809127616541</v>
      </c>
      <c r="CR58" s="149">
        <v>667.3910000000001</v>
      </c>
      <c r="CS58" s="149">
        <f>CR58-BE58</f>
        <v>87.19500000000016</v>
      </c>
      <c r="CT58" s="191">
        <f>CS58/BE58</f>
        <v>0.1502854207888372</v>
      </c>
      <c r="CU58" s="149">
        <v>1534.068</v>
      </c>
      <c r="CV58" s="149">
        <f>CU58-BF58</f>
        <v>151.4310000000005</v>
      </c>
      <c r="CW58" s="191">
        <f>CV58/BF58</f>
        <v>0.1095233239093128</v>
      </c>
      <c r="CX58" s="149">
        <v>4021.954000000001</v>
      </c>
      <c r="CY58" s="149">
        <f>CX58-BI58</f>
        <v>58.20699999999988</v>
      </c>
      <c r="CZ58" s="191">
        <f>CY58/BI58</f>
        <v>0.01468484239786239</v>
      </c>
    </row>
    <row r="59" ht="17" customHeight="1">
      <c r="A59" t="s" s="71">
        <v>110</v>
      </c>
      <c r="B59" s="205">
        <v>2458.9</v>
      </c>
      <c r="C59" s="74">
        <v>414.54</v>
      </c>
      <c r="D59" s="44">
        <v>358.947</v>
      </c>
      <c r="E59" s="73">
        <v>258.289</v>
      </c>
      <c r="F59" s="75">
        <v>1031.776</v>
      </c>
      <c r="G59" s="74">
        <v>186.09</v>
      </c>
      <c r="H59" s="44">
        <v>97.425</v>
      </c>
      <c r="I59" s="73">
        <v>31.341</v>
      </c>
      <c r="J59" s="75">
        <v>314.856</v>
      </c>
      <c r="K59" s="75">
        <v>1346.632</v>
      </c>
      <c r="L59" s="74">
        <v>30.708</v>
      </c>
      <c r="M59" s="44">
        <v>30.828</v>
      </c>
      <c r="N59" s="73">
        <v>92.81999999999999</v>
      </c>
      <c r="O59" s="75">
        <v>154.356</v>
      </c>
      <c r="P59" s="75">
        <v>1500.988</v>
      </c>
      <c r="Q59" s="74">
        <v>209.962</v>
      </c>
      <c r="R59" s="44">
        <v>326.1929999999999</v>
      </c>
      <c r="S59" s="73">
        <v>417.992</v>
      </c>
      <c r="T59" s="75">
        <v>954.147</v>
      </c>
      <c r="U59" s="75">
        <v>2455.125</v>
      </c>
      <c r="V59" s="74">
        <v>410.576</v>
      </c>
      <c r="W59" s="44">
        <v>367.8</v>
      </c>
      <c r="X59" s="73">
        <v>305.275</v>
      </c>
      <c r="Y59" s="75">
        <v>1083.651</v>
      </c>
      <c r="Z59" s="74">
        <v>189.467</v>
      </c>
      <c r="AA59" s="44">
        <v>94.02</v>
      </c>
      <c r="AB59" s="73">
        <v>33.57</v>
      </c>
      <c r="AC59" s="75">
        <v>317.057</v>
      </c>
      <c r="AD59" s="75">
        <v>1400.708</v>
      </c>
      <c r="AE59" s="74">
        <v>31.413</v>
      </c>
      <c r="AF59" s="44">
        <v>34.22000000000001</v>
      </c>
      <c r="AG59" s="73">
        <v>83.212</v>
      </c>
      <c r="AH59" s="75">
        <v>148.845</v>
      </c>
      <c r="AI59" s="75">
        <v>1549.553</v>
      </c>
      <c r="AJ59" s="74">
        <v>208.153</v>
      </c>
      <c r="AK59" s="44">
        <v>342.172</v>
      </c>
      <c r="AL59" s="73">
        <v>398.062</v>
      </c>
      <c r="AM59" s="75">
        <v>948.3870000000001</v>
      </c>
      <c r="AN59" s="75">
        <v>2497.943</v>
      </c>
      <c r="AO59" s="75">
        <v>447.477</v>
      </c>
      <c r="AP59" s="75">
        <v>367.083</v>
      </c>
      <c r="AQ59" s="74">
        <v>301.5760000000001</v>
      </c>
      <c r="AR59" s="73">
        <v>1116.136</v>
      </c>
      <c r="AS59" s="74">
        <v>190.864</v>
      </c>
      <c r="AT59" s="44">
        <v>88.947</v>
      </c>
      <c r="AU59" s="73">
        <v>35.714</v>
      </c>
      <c r="AV59" s="75">
        <v>315.525</v>
      </c>
      <c r="AW59" s="75">
        <v>1431.661</v>
      </c>
      <c r="AX59" s="74">
        <v>34.193</v>
      </c>
      <c r="AY59" s="44">
        <v>32.906</v>
      </c>
      <c r="AZ59" s="73">
        <v>94.92399999999999</v>
      </c>
      <c r="BA59" s="75">
        <v>162.023</v>
      </c>
      <c r="BB59" s="75">
        <v>1593.684</v>
      </c>
      <c r="BC59" s="74">
        <v>182.782</v>
      </c>
      <c r="BD59" s="44">
        <v>322.303</v>
      </c>
      <c r="BE59" s="73">
        <v>372.4589999999999</v>
      </c>
      <c r="BF59" s="75">
        <v>877.5439999999999</v>
      </c>
      <c r="BG59" s="75">
        <f>BF59-AM59</f>
        <v>-70.84300000000019</v>
      </c>
      <c r="BH59" s="195">
        <f>BG59/AM59</f>
        <v>-0.07469840898283105</v>
      </c>
      <c r="BI59" s="75">
        <v>2471.228000000001</v>
      </c>
      <c r="BJ59" s="196">
        <f>BI59-AN59</f>
        <v>-26.71499999999924</v>
      </c>
      <c r="BK59" s="195">
        <f>BJ59/AN59</f>
        <v>-0.01069479968117737</v>
      </c>
      <c r="BL59" s="75">
        <v>447.088</v>
      </c>
      <c r="BM59" s="75">
        <v>346.0749999999999</v>
      </c>
      <c r="BN59" s="74">
        <v>269.336</v>
      </c>
      <c r="BO59" s="73">
        <v>1062.499</v>
      </c>
      <c r="BP59" s="75">
        <v>179.611</v>
      </c>
      <c r="BQ59" s="75">
        <v>97.71900000000001</v>
      </c>
      <c r="BR59" s="74">
        <v>38.861</v>
      </c>
      <c r="BS59" s="73">
        <v>316.191</v>
      </c>
      <c r="BT59" s="75">
        <f>BS59-AV59</f>
        <v>0.6659999999999968</v>
      </c>
      <c r="BU59" s="197">
        <f>BT59/AV59</f>
        <v>0.002110767768005695</v>
      </c>
      <c r="BV59" s="75">
        <v>1378.69</v>
      </c>
      <c r="BW59" s="75">
        <f>BV59-AW59</f>
        <v>-52.97100000000023</v>
      </c>
      <c r="BX59" s="195">
        <f>BW59/AW59</f>
        <v>-0.03699968079035485</v>
      </c>
      <c r="BY59" s="75">
        <v>34.694</v>
      </c>
      <c r="BZ59" s="75">
        <v>33.5</v>
      </c>
      <c r="CA59" s="75">
        <f>BZ59-AY59</f>
        <v>0.5940000000000012</v>
      </c>
      <c r="CB59" s="195">
        <f>CA59/AY59</f>
        <v>0.01805141919406799</v>
      </c>
      <c r="CC59" s="75">
        <v>109.908</v>
      </c>
      <c r="CD59" s="75">
        <f>CC59-AZ59</f>
        <v>14.98400000000001</v>
      </c>
      <c r="CE59" s="195">
        <f>CD59/AZ59</f>
        <v>0.157852597867768</v>
      </c>
      <c r="CF59" s="75">
        <v>178.102</v>
      </c>
      <c r="CG59" s="75">
        <f>CF59-BA59</f>
        <v>16.07900000000001</v>
      </c>
      <c r="CH59" s="195">
        <f>CG59/BA59</f>
        <v>0.09923899693253434</v>
      </c>
      <c r="CI59" s="75">
        <v>1556.792</v>
      </c>
      <c r="CJ59" s="75">
        <f>CI59-BB59</f>
        <v>-36.89200000000028</v>
      </c>
      <c r="CK59" s="195">
        <f>CJ59/BB59</f>
        <v>-0.02314888020460786</v>
      </c>
      <c r="CL59" s="75">
        <v>209.438</v>
      </c>
      <c r="CM59" s="75">
        <f>CL59-BC59</f>
        <v>26.65600000000001</v>
      </c>
      <c r="CN59" s="195">
        <f>CM59/BC59</f>
        <v>0.1458349290411529</v>
      </c>
      <c r="CO59" s="75">
        <v>326.994</v>
      </c>
      <c r="CP59" s="75">
        <f>CO59-BD59</f>
        <v>4.690999999999974</v>
      </c>
      <c r="CQ59" s="195">
        <f>CP59/BD59</f>
        <v>0.01455462716760308</v>
      </c>
      <c r="CR59" s="75">
        <v>425.1290000000001</v>
      </c>
      <c r="CS59" s="75">
        <f>CR59-BE59</f>
        <v>52.67000000000013</v>
      </c>
      <c r="CT59" s="195">
        <f>CS59/BE59</f>
        <v>0.1414115379142406</v>
      </c>
      <c r="CU59" s="75">
        <v>961.5610000000001</v>
      </c>
      <c r="CV59" s="75">
        <f>CU59-BF59</f>
        <v>84.01700000000028</v>
      </c>
      <c r="CW59" s="195">
        <f>CV59/BF59</f>
        <v>0.09574106825412776</v>
      </c>
      <c r="CX59" s="75">
        <v>2518.353000000001</v>
      </c>
      <c r="CY59" s="75">
        <f>CX59-BI59</f>
        <v>47.125</v>
      </c>
      <c r="CZ59" s="195">
        <f>CY59/BI59</f>
        <v>0.01906946667810497</v>
      </c>
    </row>
    <row r="60" ht="17" customHeight="1">
      <c r="A60" t="s" s="71">
        <v>111</v>
      </c>
      <c r="B60" s="205">
        <v>1418.526</v>
      </c>
      <c r="C60" s="74">
        <v>209.019</v>
      </c>
      <c r="D60" s="44">
        <v>180.755</v>
      </c>
      <c r="E60" s="73">
        <v>154.519</v>
      </c>
      <c r="F60" s="75">
        <v>544.293</v>
      </c>
      <c r="G60" s="74">
        <v>149.581</v>
      </c>
      <c r="H60" s="44">
        <v>84.791</v>
      </c>
      <c r="I60" s="73">
        <v>27.852</v>
      </c>
      <c r="J60" s="75">
        <v>262.224</v>
      </c>
      <c r="K60" s="75">
        <v>806.5170000000001</v>
      </c>
      <c r="L60" s="74">
        <v>27.05</v>
      </c>
      <c r="M60" s="44">
        <v>29.3</v>
      </c>
      <c r="N60" s="73">
        <v>77.658</v>
      </c>
      <c r="O60" s="75">
        <v>134.008</v>
      </c>
      <c r="P60" s="75">
        <v>940.5250000000001</v>
      </c>
      <c r="Q60" s="74">
        <v>133.085</v>
      </c>
      <c r="R60" s="44">
        <v>170.385</v>
      </c>
      <c r="S60" s="73">
        <v>220.578</v>
      </c>
      <c r="T60" s="75">
        <v>524.048</v>
      </c>
      <c r="U60" s="75">
        <v>1464.573</v>
      </c>
      <c r="V60" s="74">
        <v>204.697</v>
      </c>
      <c r="W60" s="44">
        <v>186.542</v>
      </c>
      <c r="X60" s="73">
        <v>153.584</v>
      </c>
      <c r="Y60" s="75">
        <v>544.8230000000001</v>
      </c>
      <c r="Z60" s="74">
        <v>145.716</v>
      </c>
      <c r="AA60" s="44">
        <v>82.83499999999999</v>
      </c>
      <c r="AB60" s="73">
        <v>30.581</v>
      </c>
      <c r="AC60" s="75">
        <v>259.132</v>
      </c>
      <c r="AD60" s="75">
        <v>803.9550000000002</v>
      </c>
      <c r="AE60" s="74">
        <v>28.897</v>
      </c>
      <c r="AF60" s="44">
        <v>32.771</v>
      </c>
      <c r="AG60" s="73">
        <v>75.41500000000001</v>
      </c>
      <c r="AH60" s="75">
        <v>137.083</v>
      </c>
      <c r="AI60" s="75">
        <v>941.0380000000001</v>
      </c>
      <c r="AJ60" s="74">
        <v>126.813</v>
      </c>
      <c r="AK60" s="44">
        <v>165.628</v>
      </c>
      <c r="AL60" s="73">
        <v>182.299</v>
      </c>
      <c r="AM60" s="75">
        <v>474.74</v>
      </c>
      <c r="AN60" s="75">
        <v>1415.778</v>
      </c>
      <c r="AO60" s="74">
        <v>216.118</v>
      </c>
      <c r="AP60" s="44">
        <v>183.985</v>
      </c>
      <c r="AQ60" s="73">
        <v>164.529</v>
      </c>
      <c r="AR60" s="75">
        <v>564.6320000000001</v>
      </c>
      <c r="AS60" s="74">
        <v>155.219</v>
      </c>
      <c r="AT60" s="44">
        <v>77.41500000000001</v>
      </c>
      <c r="AU60" s="73">
        <v>31.447</v>
      </c>
      <c r="AV60" s="75">
        <v>264.081</v>
      </c>
      <c r="AW60" s="75">
        <v>828.7130000000001</v>
      </c>
      <c r="AX60" s="74">
        <v>30.4</v>
      </c>
      <c r="AY60" s="44">
        <v>31.145</v>
      </c>
      <c r="AZ60" s="73">
        <v>71.38200000000001</v>
      </c>
      <c r="BA60" s="75">
        <v>132.927</v>
      </c>
      <c r="BB60" s="75">
        <v>961.6400000000001</v>
      </c>
      <c r="BC60" s="74">
        <v>96.863</v>
      </c>
      <c r="BD60" s="44">
        <v>151.731</v>
      </c>
      <c r="BE60" s="73">
        <v>184.177</v>
      </c>
      <c r="BF60" s="75">
        <v>432.771</v>
      </c>
      <c r="BG60" s="75">
        <f>BF60-AM60</f>
        <v>-41.96900000000005</v>
      </c>
      <c r="BH60" s="195">
        <f>BG60/AM60</f>
        <v>-0.08840417912962896</v>
      </c>
      <c r="BI60" s="75">
        <v>1394.411</v>
      </c>
      <c r="BJ60" s="196">
        <f>BI60-AN60</f>
        <v>-21.36700000000019</v>
      </c>
      <c r="BK60" s="195">
        <f>BJ60/AN60</f>
        <v>-0.0150920553928654</v>
      </c>
      <c r="BL60" s="161">
        <v>213.02</v>
      </c>
      <c r="BM60" s="44">
        <v>168.67</v>
      </c>
      <c r="BN60" s="73">
        <v>137.265</v>
      </c>
      <c r="BO60" s="75">
        <v>518.9549999999999</v>
      </c>
      <c r="BP60" s="74">
        <v>152.461</v>
      </c>
      <c r="BQ60" s="44">
        <v>81.7</v>
      </c>
      <c r="BR60" s="73">
        <v>34.788</v>
      </c>
      <c r="BS60" s="75">
        <v>268.949</v>
      </c>
      <c r="BT60" s="75">
        <f>BS60-AV60</f>
        <v>4.867999999999995</v>
      </c>
      <c r="BU60" s="197">
        <f>BT60/AV60</f>
        <v>0.01843373813337573</v>
      </c>
      <c r="BV60" s="75">
        <v>787.904</v>
      </c>
      <c r="BW60" s="75">
        <f>BV60-AW60</f>
        <v>-40.80900000000008</v>
      </c>
      <c r="BX60" s="195">
        <f>BW60/AW60</f>
        <v>-0.04924382747706393</v>
      </c>
      <c r="BY60" s="75">
        <v>30.928</v>
      </c>
      <c r="BZ60" s="75">
        <v>32.021</v>
      </c>
      <c r="CA60" s="75">
        <f>BZ60-AY60</f>
        <v>0.8760000000000012</v>
      </c>
      <c r="CB60" s="195">
        <f>CA60/AY60</f>
        <v>0.02812650505699153</v>
      </c>
      <c r="CC60" s="75">
        <v>77.733</v>
      </c>
      <c r="CD60" s="75">
        <f>CC60-AZ60</f>
        <v>6.350999999999999</v>
      </c>
      <c r="CE60" s="195">
        <f>CD60/AZ60</f>
        <v>0.08897200975035721</v>
      </c>
      <c r="CF60" s="75">
        <v>140.682</v>
      </c>
      <c r="CG60" s="75">
        <f>CF60-BA60</f>
        <v>7.754999999999995</v>
      </c>
      <c r="CH60" s="195">
        <f>CG60/BA60</f>
        <v>0.05834029203999183</v>
      </c>
      <c r="CI60" s="75">
        <v>928.586</v>
      </c>
      <c r="CJ60" s="75">
        <f>CI60-BB60</f>
        <v>-33.05400000000009</v>
      </c>
      <c r="CK60" s="195">
        <f>CJ60/BB60</f>
        <v>-0.03437253026080454</v>
      </c>
      <c r="CL60" s="75">
        <v>105.028</v>
      </c>
      <c r="CM60" s="75">
        <f>CL60-BC60</f>
        <v>8.165000000000006</v>
      </c>
      <c r="CN60" s="195">
        <f>CM60/BC60</f>
        <v>0.08429431258581714</v>
      </c>
      <c r="CO60" s="75">
        <v>160.212</v>
      </c>
      <c r="CP60" s="75">
        <f>CO60-BD60</f>
        <v>8.480999999999995</v>
      </c>
      <c r="CQ60" s="195">
        <f>CP60/BD60</f>
        <v>0.0558949720228562</v>
      </c>
      <c r="CR60" s="75">
        <v>203.892</v>
      </c>
      <c r="CS60" s="75">
        <f>CR60-BE60</f>
        <v>19.715</v>
      </c>
      <c r="CT60" s="195">
        <f>CS60/BE60</f>
        <v>0.1070437676800035</v>
      </c>
      <c r="CU60" s="75">
        <v>469.132</v>
      </c>
      <c r="CV60" s="75">
        <f>CU60-BF60</f>
        <v>36.36100000000005</v>
      </c>
      <c r="CW60" s="195">
        <f>CV60/BF60</f>
        <v>0.08401903085003397</v>
      </c>
      <c r="CX60" s="75">
        <v>1397.718</v>
      </c>
      <c r="CY60" s="75">
        <f>CX60-BI60</f>
        <v>3.307000000000016</v>
      </c>
      <c r="CZ60" s="195">
        <f>CY60/BI60</f>
        <v>0.002371610665721954</v>
      </c>
    </row>
    <row r="61" ht="17" customHeight="1">
      <c r="A61" t="s" s="71">
        <v>112</v>
      </c>
      <c r="B61" s="205">
        <v>837.337</v>
      </c>
      <c r="C61" s="74">
        <v>174.579</v>
      </c>
      <c r="D61" s="44">
        <v>150.865</v>
      </c>
      <c r="E61" s="73">
        <v>82.697</v>
      </c>
      <c r="F61" s="75">
        <v>408.131</v>
      </c>
      <c r="G61" s="74">
        <v>22.94</v>
      </c>
      <c r="H61" s="44">
        <v>6.845</v>
      </c>
      <c r="I61" s="73">
        <v>3.298</v>
      </c>
      <c r="J61" s="75">
        <v>33.083</v>
      </c>
      <c r="K61" s="75">
        <v>441.2140000000001</v>
      </c>
      <c r="L61" s="74">
        <v>3.516</v>
      </c>
      <c r="M61" s="44">
        <v>1.391</v>
      </c>
      <c r="N61" s="73">
        <v>10.08</v>
      </c>
      <c r="O61" s="75">
        <v>14.987</v>
      </c>
      <c r="P61" s="75">
        <v>456.2010000000001</v>
      </c>
      <c r="Q61" s="74">
        <v>61.058</v>
      </c>
      <c r="R61" s="44">
        <v>136.992</v>
      </c>
      <c r="S61" s="73">
        <v>173.007</v>
      </c>
      <c r="T61" s="75">
        <v>371.057</v>
      </c>
      <c r="U61" s="75">
        <v>827.258</v>
      </c>
      <c r="V61" s="74">
        <v>176.345</v>
      </c>
      <c r="W61" s="44">
        <v>156.276</v>
      </c>
      <c r="X61" s="73">
        <v>131.318</v>
      </c>
      <c r="Y61" s="75">
        <v>463.939</v>
      </c>
      <c r="Z61" s="74">
        <v>25.256</v>
      </c>
      <c r="AA61" s="44">
        <v>6.342</v>
      </c>
      <c r="AB61" s="73">
        <v>2.875</v>
      </c>
      <c r="AC61" s="75">
        <v>34.473</v>
      </c>
      <c r="AD61" s="75">
        <v>498.412</v>
      </c>
      <c r="AE61" s="74">
        <v>2.391</v>
      </c>
      <c r="AF61" s="44">
        <v>1.283</v>
      </c>
      <c r="AG61" s="73">
        <v>5.163</v>
      </c>
      <c r="AH61" s="75">
        <v>8.837</v>
      </c>
      <c r="AI61" s="75">
        <v>507.249</v>
      </c>
      <c r="AJ61" s="74">
        <v>64.7</v>
      </c>
      <c r="AK61" s="44">
        <v>153.292</v>
      </c>
      <c r="AL61" s="73">
        <v>193.6</v>
      </c>
      <c r="AM61" s="75">
        <v>411.592</v>
      </c>
      <c r="AN61" s="104">
        <v>918.8409999999999</v>
      </c>
      <c r="AO61" s="74">
        <v>202.295</v>
      </c>
      <c r="AP61" s="44">
        <v>159.408</v>
      </c>
      <c r="AQ61" s="73">
        <v>116.096</v>
      </c>
      <c r="AR61" s="75">
        <v>477.799</v>
      </c>
      <c r="AS61" s="74">
        <v>16.947</v>
      </c>
      <c r="AT61" s="44">
        <v>6.65</v>
      </c>
      <c r="AU61" s="73">
        <v>4.055</v>
      </c>
      <c r="AV61" s="75">
        <v>27.652</v>
      </c>
      <c r="AW61" s="75">
        <v>505.451</v>
      </c>
      <c r="AX61" s="74">
        <v>3.603</v>
      </c>
      <c r="AY61" s="44">
        <v>1.556</v>
      </c>
      <c r="AZ61" s="73">
        <v>19.046</v>
      </c>
      <c r="BA61" s="75">
        <v>24.205</v>
      </c>
      <c r="BB61" s="75">
        <v>529.6559999999999</v>
      </c>
      <c r="BC61" s="74">
        <v>72.163</v>
      </c>
      <c r="BD61" s="44">
        <v>149.834</v>
      </c>
      <c r="BE61" s="73">
        <v>164.058</v>
      </c>
      <c r="BF61" s="75">
        <v>386.055</v>
      </c>
      <c r="BG61" s="75">
        <f>BF61-AM61</f>
        <v>-25.53699999999998</v>
      </c>
      <c r="BH61" s="195">
        <f>BG61/AM61</f>
        <v>-0.0620444517872067</v>
      </c>
      <c r="BI61" s="75">
        <v>915.711</v>
      </c>
      <c r="BJ61" s="196">
        <f>BI61-AN61</f>
        <v>-3.129999999999882</v>
      </c>
      <c r="BK61" s="195">
        <f>BJ61/AN61</f>
        <v>-0.003406465318809111</v>
      </c>
      <c r="BL61" s="161">
        <v>204.172</v>
      </c>
      <c r="BM61" s="44">
        <v>154.971</v>
      </c>
      <c r="BN61" s="73">
        <v>115.649</v>
      </c>
      <c r="BO61" s="75">
        <v>474.792</v>
      </c>
      <c r="BP61" s="74">
        <v>11.531</v>
      </c>
      <c r="BQ61" s="44">
        <v>7.295</v>
      </c>
      <c r="BR61" s="73">
        <v>3.825</v>
      </c>
      <c r="BS61" s="75">
        <v>22.651</v>
      </c>
      <c r="BT61" s="75">
        <f>BS61-AV61</f>
        <v>-5.001000000000001</v>
      </c>
      <c r="BU61" s="197">
        <f>BT61/AV61</f>
        <v>-0.1808549110371764</v>
      </c>
      <c r="BV61" s="75">
        <v>497.443</v>
      </c>
      <c r="BW61" s="75">
        <f>BV61-AW61</f>
        <v>-8.007999999999925</v>
      </c>
      <c r="BX61" s="195">
        <f>BW61/AW61</f>
        <v>-0.01584327659852276</v>
      </c>
      <c r="BY61" s="75">
        <v>3.579</v>
      </c>
      <c r="BZ61" s="75">
        <v>1.256</v>
      </c>
      <c r="CA61" s="75">
        <f>BZ61-AY61</f>
        <v>-0.3</v>
      </c>
      <c r="CB61" s="195">
        <f>CA61/AY61</f>
        <v>-0.1928020565552699</v>
      </c>
      <c r="CC61" s="75">
        <v>23.023</v>
      </c>
      <c r="CD61" s="75">
        <f>CC61-AZ61</f>
        <v>3.977</v>
      </c>
      <c r="CE61" s="195">
        <f>CD61/AZ61</f>
        <v>0.2088102488711541</v>
      </c>
      <c r="CF61" s="75">
        <v>27.858</v>
      </c>
      <c r="CG61" s="75">
        <f>CF61-BA61</f>
        <v>3.653000000000002</v>
      </c>
      <c r="CH61" s="195">
        <f>CG61/BA61</f>
        <v>0.1509192315637266</v>
      </c>
      <c r="CI61" s="75">
        <v>525.301</v>
      </c>
      <c r="CJ61" s="75">
        <f>CI61-BB61</f>
        <v>-4.354999999999905</v>
      </c>
      <c r="CK61" s="195">
        <f>CJ61/BB61</f>
        <v>-0.008222317881794797</v>
      </c>
      <c r="CL61" s="75">
        <v>87.648</v>
      </c>
      <c r="CM61" s="75">
        <f>CL61-BC61</f>
        <v>15.485</v>
      </c>
      <c r="CN61" s="195">
        <f>CM61/BC61</f>
        <v>0.2145836509014315</v>
      </c>
      <c r="CO61" s="75">
        <v>145.806</v>
      </c>
      <c r="CP61" s="75">
        <f>CO61-BD61</f>
        <v>-4.027999999999992</v>
      </c>
      <c r="CQ61" s="195">
        <f>CP61/BD61</f>
        <v>-0.02688308394623377</v>
      </c>
      <c r="CR61" s="75">
        <v>192.405</v>
      </c>
      <c r="CS61" s="75">
        <f>CR61-BE61</f>
        <v>28.34700000000001</v>
      </c>
      <c r="CT61" s="195">
        <f>CS61/BE61</f>
        <v>0.172786453571298</v>
      </c>
      <c r="CU61" s="75">
        <v>425.859</v>
      </c>
      <c r="CV61" s="75">
        <f>CU61-BF61</f>
        <v>39.80400000000003</v>
      </c>
      <c r="CW61" s="195">
        <f>CV61/BF61</f>
        <v>0.103104479931616</v>
      </c>
      <c r="CX61" s="75">
        <v>951.1600000000001</v>
      </c>
      <c r="CY61" s="75">
        <f>CX61-BI61</f>
        <v>35.44900000000007</v>
      </c>
      <c r="CZ61" s="195">
        <f>CY61/BI61</f>
        <v>0.03871199537845463</v>
      </c>
    </row>
    <row r="62" ht="17" customHeight="1">
      <c r="A62" t="s" s="71">
        <v>137</v>
      </c>
      <c r="B62" s="205">
        <v>153.383</v>
      </c>
      <c r="C62" s="74">
        <v>24.731</v>
      </c>
      <c r="D62" s="44">
        <v>21.988</v>
      </c>
      <c r="E62" s="73">
        <v>17.056</v>
      </c>
      <c r="F62" s="75">
        <v>63.77500000000001</v>
      </c>
      <c r="G62" s="74">
        <v>10.962</v>
      </c>
      <c r="H62" s="44">
        <v>4.519</v>
      </c>
      <c r="I62" s="73">
        <v>0.167</v>
      </c>
      <c r="J62" s="75">
        <v>15.648</v>
      </c>
      <c r="K62" s="75">
        <v>79.423</v>
      </c>
      <c r="L62" s="74">
        <v>0.123</v>
      </c>
      <c r="M62" s="44">
        <v>0.115</v>
      </c>
      <c r="N62" s="73">
        <v>5.082</v>
      </c>
      <c r="O62" s="75">
        <v>5.32</v>
      </c>
      <c r="P62" s="75">
        <v>84.74299999999999</v>
      </c>
      <c r="Q62" s="74">
        <v>13.083</v>
      </c>
      <c r="R62" s="44">
        <v>18.816</v>
      </c>
      <c r="S62" s="73">
        <v>24.407</v>
      </c>
      <c r="T62" s="75">
        <v>56.306</v>
      </c>
      <c r="U62" s="75">
        <v>141.049</v>
      </c>
      <c r="V62" s="74">
        <v>23.445</v>
      </c>
      <c r="W62" s="44">
        <v>20.092</v>
      </c>
      <c r="X62" s="73">
        <v>15.885</v>
      </c>
      <c r="Y62" s="75">
        <v>59.422</v>
      </c>
      <c r="Z62" s="74">
        <v>15.569</v>
      </c>
      <c r="AA62" s="44">
        <v>3.561</v>
      </c>
      <c r="AB62" s="73">
        <v>0.08799999999999999</v>
      </c>
      <c r="AC62" s="75">
        <v>19.218</v>
      </c>
      <c r="AD62" s="75">
        <v>78.64</v>
      </c>
      <c r="AE62" s="74">
        <v>0.101</v>
      </c>
      <c r="AF62" s="44">
        <v>0.143</v>
      </c>
      <c r="AG62" s="73">
        <v>2.634</v>
      </c>
      <c r="AH62" s="75">
        <v>2.878</v>
      </c>
      <c r="AI62" s="75">
        <v>81.518</v>
      </c>
      <c r="AJ62" s="74">
        <v>14.193</v>
      </c>
      <c r="AK62" s="44">
        <v>19.487</v>
      </c>
      <c r="AL62" s="73">
        <v>22.163</v>
      </c>
      <c r="AM62" s="75">
        <v>55.843</v>
      </c>
      <c r="AN62" s="104">
        <v>137.361</v>
      </c>
      <c r="AO62" s="74">
        <v>23.821</v>
      </c>
      <c r="AP62" s="44">
        <v>19.375</v>
      </c>
      <c r="AQ62" s="73">
        <v>17.449</v>
      </c>
      <c r="AR62" s="75">
        <v>60.645</v>
      </c>
      <c r="AS62" s="74">
        <v>16.614</v>
      </c>
      <c r="AT62" s="44">
        <v>4.128</v>
      </c>
      <c r="AU62" s="73">
        <v>0.212</v>
      </c>
      <c r="AV62" s="75">
        <v>20.954</v>
      </c>
      <c r="AW62" s="75">
        <v>81.59899999999999</v>
      </c>
      <c r="AX62" s="74">
        <v>0.19</v>
      </c>
      <c r="AY62" s="44">
        <v>0.205</v>
      </c>
      <c r="AZ62" s="73">
        <v>3.826</v>
      </c>
      <c r="BA62" s="75">
        <v>4.221</v>
      </c>
      <c r="BB62" s="75">
        <v>85.81999999999999</v>
      </c>
      <c r="BC62" s="74">
        <v>11.652</v>
      </c>
      <c r="BD62" s="106">
        <v>17.409</v>
      </c>
      <c r="BE62" s="73">
        <v>20.263</v>
      </c>
      <c r="BF62" s="75">
        <v>49.324</v>
      </c>
      <c r="BG62" s="75">
        <f>BF62-AM62</f>
        <v>-6.518999999999998</v>
      </c>
      <c r="BH62" s="195">
        <f>BG62/AM62</f>
        <v>-0.1167379976004154</v>
      </c>
      <c r="BI62" s="75">
        <v>135.144</v>
      </c>
      <c r="BJ62" s="196">
        <f>BI62-AN62</f>
        <v>-2.216999999999985</v>
      </c>
      <c r="BK62" s="195">
        <f>BJ62/AN62</f>
        <v>-0.01613995238823236</v>
      </c>
      <c r="BL62" s="161">
        <v>24.975</v>
      </c>
      <c r="BM62" s="106">
        <v>18.527</v>
      </c>
      <c r="BN62" s="162">
        <v>13.686</v>
      </c>
      <c r="BO62" s="163">
        <v>57.188</v>
      </c>
      <c r="BP62" s="74">
        <v>13.861</v>
      </c>
      <c r="BQ62" s="106">
        <v>7.721</v>
      </c>
      <c r="BR62" s="208">
        <v>0.248</v>
      </c>
      <c r="BS62" s="75">
        <v>21.83</v>
      </c>
      <c r="BT62" s="75">
        <f>BS62-AV62</f>
        <v>0.8760000000000012</v>
      </c>
      <c r="BU62" s="197">
        <f>BT62/AV62</f>
        <v>0.04180586045623753</v>
      </c>
      <c r="BV62" s="75">
        <v>79.018</v>
      </c>
      <c r="BW62" s="75">
        <f>BV62-AW62</f>
        <v>-2.580999999999989</v>
      </c>
      <c r="BX62" s="195">
        <f>BW62/AW62</f>
        <v>-0.03163028958688206</v>
      </c>
      <c r="BY62" s="75">
        <v>0.187</v>
      </c>
      <c r="BZ62" s="75">
        <v>0.223</v>
      </c>
      <c r="CA62" s="75">
        <f>BZ62-AY62</f>
        <v>0.01800000000000002</v>
      </c>
      <c r="CB62" s="195">
        <f>CA62/AY62</f>
        <v>0.08780487804878057</v>
      </c>
      <c r="CC62" s="75">
        <v>8.249000000000001</v>
      </c>
      <c r="CD62" s="75">
        <f>CC62-AZ62</f>
        <v>4.423</v>
      </c>
      <c r="CE62" s="195">
        <f>CD62/AZ62</f>
        <v>1.156037637219028</v>
      </c>
      <c r="CF62" s="75">
        <v>8.659000000000001</v>
      </c>
      <c r="CG62" s="75">
        <f>CF62-BA62</f>
        <v>4.438000000000001</v>
      </c>
      <c r="CH62" s="195">
        <f>CG62/BA62</f>
        <v>1.051409618573798</v>
      </c>
      <c r="CI62" s="75">
        <v>87.67700000000001</v>
      </c>
      <c r="CJ62" s="75">
        <f>CI62-BB62</f>
        <v>1.857000000000014</v>
      </c>
      <c r="CK62" s="195">
        <f>CJ62/BB62</f>
        <v>0.02163831274761144</v>
      </c>
      <c r="CL62" s="75">
        <v>14.577</v>
      </c>
      <c r="CM62" s="75">
        <f>CL62-BC62</f>
        <v>2.925000000000001</v>
      </c>
      <c r="CN62" s="195">
        <f>CM62/BC62</f>
        <v>0.2510298661174048</v>
      </c>
      <c r="CO62" s="75">
        <v>17.621</v>
      </c>
      <c r="CP62" s="75">
        <f>CO62-BD62</f>
        <v>0.2119999999999997</v>
      </c>
      <c r="CQ62" s="195">
        <f>CP62/BD62</f>
        <v>0.01217760928255499</v>
      </c>
      <c r="CR62" s="75">
        <v>24.742</v>
      </c>
      <c r="CS62" s="75">
        <f>CR62-BE62</f>
        <v>4.478999999999999</v>
      </c>
      <c r="CT62" s="195">
        <f>CS62/BE62</f>
        <v>0.2210432808567339</v>
      </c>
      <c r="CU62" s="75">
        <v>56.94</v>
      </c>
      <c r="CV62" s="75">
        <f>CU62-BF62</f>
        <v>7.616</v>
      </c>
      <c r="CW62" s="195">
        <f>CV62/BF62</f>
        <v>0.1544075906252534</v>
      </c>
      <c r="CX62" s="75">
        <v>144.617</v>
      </c>
      <c r="CY62" s="75">
        <f>CX62-BI62</f>
        <v>9.473000000000013</v>
      </c>
      <c r="CZ62" s="195">
        <f>CY62/BI62</f>
        <v>0.0700956017285267</v>
      </c>
    </row>
    <row r="63" ht="17" customHeight="1">
      <c r="A63" t="s" s="71">
        <v>138</v>
      </c>
      <c r="B63" s="166"/>
      <c r="C63" s="74">
        <v>0.114</v>
      </c>
      <c r="D63" s="44">
        <v>0.11</v>
      </c>
      <c r="E63" s="73">
        <v>0.063</v>
      </c>
      <c r="F63" s="75">
        <v>0.287</v>
      </c>
      <c r="G63" s="74">
        <v>0.045</v>
      </c>
      <c r="H63" s="44">
        <v>0.01</v>
      </c>
      <c r="I63" s="73">
        <v>0</v>
      </c>
      <c r="J63" s="75">
        <v>0.055</v>
      </c>
      <c r="K63" s="75">
        <v>0.342</v>
      </c>
      <c r="L63" s="74"/>
      <c r="M63" s="44"/>
      <c r="N63" s="73"/>
      <c r="O63" s="75">
        <v>0</v>
      </c>
      <c r="P63" s="75">
        <v>0.342</v>
      </c>
      <c r="Q63" s="74">
        <v>0.04</v>
      </c>
      <c r="R63" s="44">
        <v>0</v>
      </c>
      <c r="S63" s="209">
        <v>0</v>
      </c>
      <c r="T63" s="75">
        <v>0.04</v>
      </c>
      <c r="U63" s="75">
        <v>0.382</v>
      </c>
      <c r="V63" s="74">
        <v>0.119</v>
      </c>
      <c r="W63" s="44">
        <v>0.131</v>
      </c>
      <c r="X63" s="73">
        <v>0.094</v>
      </c>
      <c r="Y63" s="75">
        <v>0.344</v>
      </c>
      <c r="Z63" s="74">
        <v>0.052</v>
      </c>
      <c r="AA63" s="44">
        <v>0.018</v>
      </c>
      <c r="AB63" s="73">
        <v>0</v>
      </c>
      <c r="AC63" s="75">
        <v>0.06999999999999999</v>
      </c>
      <c r="AD63" s="75">
        <v>0.414</v>
      </c>
      <c r="AE63" s="74"/>
      <c r="AF63" s="44"/>
      <c r="AG63" s="73"/>
      <c r="AH63" s="75">
        <v>0</v>
      </c>
      <c r="AI63" s="75">
        <v>0.414</v>
      </c>
      <c r="AJ63" s="74">
        <v>0.049</v>
      </c>
      <c r="AK63" s="44">
        <v>0</v>
      </c>
      <c r="AL63" s="73">
        <v>0</v>
      </c>
      <c r="AM63" s="75">
        <v>0.049</v>
      </c>
      <c r="AN63" s="104">
        <v>0.463</v>
      </c>
      <c r="AO63" s="74">
        <v>0.152</v>
      </c>
      <c r="AP63" s="44">
        <v>0.111</v>
      </c>
      <c r="AQ63" s="73">
        <v>0.08799999999999999</v>
      </c>
      <c r="AR63" s="75">
        <v>0.351</v>
      </c>
      <c r="AS63" s="74">
        <v>0.054</v>
      </c>
      <c r="AT63" s="44">
        <v>0</v>
      </c>
      <c r="AU63" s="73">
        <v>0</v>
      </c>
      <c r="AV63" s="75">
        <v>0.054</v>
      </c>
      <c r="AW63" s="75">
        <v>0.405</v>
      </c>
      <c r="AX63" s="74"/>
      <c r="AY63" s="44"/>
      <c r="AZ63" s="73"/>
      <c r="BA63" s="75">
        <v>0</v>
      </c>
      <c r="BB63" s="75">
        <v>0.405</v>
      </c>
      <c r="BC63" s="74">
        <v>0</v>
      </c>
      <c r="BD63" s="106">
        <v>0</v>
      </c>
      <c r="BE63" s="73"/>
      <c r="BF63" s="75">
        <v>0</v>
      </c>
      <c r="BG63" s="75">
        <f>BF63-AM63</f>
        <v>-0.049</v>
      </c>
      <c r="BH63" s="195">
        <f>BG63/AM63</f>
        <v>-1</v>
      </c>
      <c r="BI63" s="75">
        <v>0.405</v>
      </c>
      <c r="BJ63" s="196">
        <f>BI63-AN63</f>
        <v>-0.058</v>
      </c>
      <c r="BK63" s="195">
        <f>BJ63/AN63</f>
        <v>-0.1252699784017278</v>
      </c>
      <c r="BL63" s="161"/>
      <c r="BM63" s="106"/>
      <c r="BN63" s="162"/>
      <c r="BO63" s="163">
        <v>0</v>
      </c>
      <c r="BP63" s="74"/>
      <c r="BQ63" s="210"/>
      <c r="BR63" s="162"/>
      <c r="BS63" s="75">
        <v>0</v>
      </c>
      <c r="BT63" s="75">
        <f>BS63-AV63</f>
        <v>-0.054</v>
      </c>
      <c r="BU63" s="197">
        <f>BT63/AV63</f>
        <v>-1</v>
      </c>
      <c r="BV63" s="75">
        <v>0</v>
      </c>
      <c r="BW63" s="75">
        <f>BV63-AW63</f>
        <v>-0.405</v>
      </c>
      <c r="BX63" s="195">
        <f>BW63/AW63</f>
        <v>-1</v>
      </c>
      <c r="BY63" s="75">
        <v>0</v>
      </c>
      <c r="BZ63" s="75">
        <v>0</v>
      </c>
      <c r="CA63" s="75">
        <f>BZ63-AY63</f>
        <v>0</v>
      </c>
      <c r="CB63" s="195">
        <f>CA63/AY63</f>
      </c>
      <c r="CC63" s="75">
        <v>0</v>
      </c>
      <c r="CD63" s="75">
        <f>CC63-AZ63</f>
        <v>0</v>
      </c>
      <c r="CE63" s="195">
        <f>CD63/AZ63</f>
      </c>
      <c r="CF63" s="75">
        <v>0</v>
      </c>
      <c r="CG63" s="75">
        <f>CF63-BA63</f>
        <v>0</v>
      </c>
      <c r="CH63" s="195">
        <f>CG63/BA63</f>
      </c>
      <c r="CI63" s="75">
        <v>0</v>
      </c>
      <c r="CJ63" s="75">
        <f>CI63-BB63</f>
        <v>-0.405</v>
      </c>
      <c r="CK63" s="195">
        <f>CJ63/BB63</f>
        <v>-1</v>
      </c>
      <c r="CL63" s="75"/>
      <c r="CM63" s="75">
        <f>CL63-BC63</f>
        <v>0</v>
      </c>
      <c r="CN63" s="195">
        <f>CM63/BC63</f>
      </c>
      <c r="CO63" s="75">
        <v>0</v>
      </c>
      <c r="CP63" s="75">
        <f>CO63-BD63</f>
        <v>0</v>
      </c>
      <c r="CQ63" s="195">
        <f>CP63/BD63</f>
      </c>
      <c r="CR63" s="75">
        <v>0</v>
      </c>
      <c r="CS63" s="75">
        <f>CR63-BE63</f>
        <v>0</v>
      </c>
      <c r="CT63" s="195">
        <f>CS63/BE63</f>
      </c>
      <c r="CU63" s="75">
        <v>0</v>
      </c>
      <c r="CV63" s="75">
        <f>CU63-BF63</f>
        <v>0</v>
      </c>
      <c r="CW63" s="195">
        <f>CV63/BF63</f>
      </c>
      <c r="CX63" s="75">
        <v>0</v>
      </c>
      <c r="CY63" s="75">
        <f>CX63-BI63</f>
        <v>-0.405</v>
      </c>
      <c r="CZ63" s="195">
        <f>CY63/BI63</f>
        <v>-1</v>
      </c>
    </row>
    <row r="64" ht="17" customHeight="1">
      <c r="A64" t="s" s="71">
        <v>139</v>
      </c>
      <c r="B64" s="205">
        <v>0.337</v>
      </c>
      <c r="C64" s="74">
        <v>0.037</v>
      </c>
      <c r="D64" s="44">
        <v>0.036</v>
      </c>
      <c r="E64" s="73">
        <v>0.033</v>
      </c>
      <c r="F64" s="75">
        <v>0.106</v>
      </c>
      <c r="G64" s="74">
        <v>0.031</v>
      </c>
      <c r="H64" s="44">
        <v>0.028</v>
      </c>
      <c r="I64" s="73">
        <v>0.024</v>
      </c>
      <c r="J64" s="75">
        <v>0.08299999999999999</v>
      </c>
      <c r="K64" s="75">
        <v>0.189</v>
      </c>
      <c r="L64" s="74">
        <v>0.019</v>
      </c>
      <c r="M64" s="44">
        <v>0.022</v>
      </c>
      <c r="N64" s="73"/>
      <c r="O64" s="75">
        <v>0.04099999999999999</v>
      </c>
      <c r="P64" s="75">
        <v>0.23</v>
      </c>
      <c r="Q64" s="74">
        <v>0.031</v>
      </c>
      <c r="R64" s="44">
        <v>0</v>
      </c>
      <c r="S64" s="209">
        <v>0</v>
      </c>
      <c r="T64" s="75">
        <v>0.031</v>
      </c>
      <c r="U64" s="75">
        <v>0.261</v>
      </c>
      <c r="V64" s="74">
        <v>0.037</v>
      </c>
      <c r="W64" s="44">
        <v>0.036</v>
      </c>
      <c r="X64" s="73">
        <v>0.033</v>
      </c>
      <c r="Y64" s="75">
        <v>0.106</v>
      </c>
      <c r="Z64" s="74">
        <v>0.033</v>
      </c>
      <c r="AA64" s="44">
        <v>0.028</v>
      </c>
      <c r="AB64" s="73">
        <v>0.026</v>
      </c>
      <c r="AC64" s="75">
        <v>0.08699999999999999</v>
      </c>
      <c r="AD64" s="75">
        <v>0.193</v>
      </c>
      <c r="AE64" s="74">
        <v>0.024</v>
      </c>
      <c r="AF64" s="44">
        <v>0.023</v>
      </c>
      <c r="AG64" s="73"/>
      <c r="AH64" s="75">
        <v>0.047</v>
      </c>
      <c r="AI64" s="75">
        <v>0.24</v>
      </c>
      <c r="AJ64" s="74">
        <v>0.018</v>
      </c>
      <c r="AK64" s="44">
        <v>0</v>
      </c>
      <c r="AL64" s="73">
        <v>0</v>
      </c>
      <c r="AM64" s="75">
        <v>0.018</v>
      </c>
      <c r="AN64" s="104">
        <v>0.258</v>
      </c>
      <c r="AO64" s="74">
        <v>0</v>
      </c>
      <c r="AP64" s="44">
        <v>0</v>
      </c>
      <c r="AQ64" s="73">
        <v>0</v>
      </c>
      <c r="AR64" s="75">
        <v>0</v>
      </c>
      <c r="AS64" s="74">
        <v>0</v>
      </c>
      <c r="AT64" s="44">
        <v>0</v>
      </c>
      <c r="AU64" s="73">
        <v>0</v>
      </c>
      <c r="AV64" s="75">
        <v>0</v>
      </c>
      <c r="AW64" s="75">
        <v>0</v>
      </c>
      <c r="AX64" s="74"/>
      <c r="AY64" s="44"/>
      <c r="AZ64" s="73"/>
      <c r="BA64" s="75">
        <v>0</v>
      </c>
      <c r="BB64" s="75">
        <v>0</v>
      </c>
      <c r="BC64" s="74">
        <v>0.295</v>
      </c>
      <c r="BD64" s="106">
        <v>0.497</v>
      </c>
      <c r="BE64" s="73">
        <v>0.609</v>
      </c>
      <c r="BF64" s="75">
        <v>1.401</v>
      </c>
      <c r="BG64" s="75">
        <f>BF64-AM64</f>
        <v>1.383</v>
      </c>
      <c r="BH64" s="195">
        <f>BG64/AM64</f>
        <v>76.83333333333334</v>
      </c>
      <c r="BI64" s="75">
        <v>1.401</v>
      </c>
      <c r="BJ64" s="196">
        <f>BI64-AN64</f>
        <v>1.143</v>
      </c>
      <c r="BK64" s="195">
        <f>BJ64/AN64</f>
        <v>4.430232558139535</v>
      </c>
      <c r="BL64" s="161">
        <v>0.749</v>
      </c>
      <c r="BM64" s="106"/>
      <c r="BN64" s="162"/>
      <c r="BO64" s="163">
        <v>0.749</v>
      </c>
      <c r="BP64" s="74">
        <v>0.295</v>
      </c>
      <c r="BQ64" s="106">
        <v>0.134</v>
      </c>
      <c r="BR64" s="162">
        <v>0</v>
      </c>
      <c r="BS64" s="75">
        <v>0.429</v>
      </c>
      <c r="BT64" s="75">
        <f>BS64-AV64</f>
        <v>0.429</v>
      </c>
      <c r="BU64" s="197">
        <f>BT64/AV64</f>
      </c>
      <c r="BV64" s="75">
        <v>1.178</v>
      </c>
      <c r="BW64" s="75">
        <f>BV64-AW64</f>
        <v>1.178</v>
      </c>
      <c r="BX64" s="195">
        <f>BW64/AW64</f>
      </c>
      <c r="BY64" s="75">
        <v>0</v>
      </c>
      <c r="BZ64" s="75">
        <v>0</v>
      </c>
      <c r="CA64" s="75">
        <f>BZ64-AY64</f>
        <v>0</v>
      </c>
      <c r="CB64" s="195">
        <f>CA64/AY64</f>
      </c>
      <c r="CC64" s="75">
        <v>0</v>
      </c>
      <c r="CD64" s="75">
        <f>CC64-AZ64</f>
        <v>0</v>
      </c>
      <c r="CE64" s="195">
        <f>CD64/AZ64</f>
      </c>
      <c r="CF64" s="75">
        <v>0</v>
      </c>
      <c r="CG64" s="75">
        <f>CF64-BA64</f>
        <v>0</v>
      </c>
      <c r="CH64" s="195">
        <f>CG64/BA64</f>
      </c>
      <c r="CI64" s="75">
        <v>1.178</v>
      </c>
      <c r="CJ64" s="75">
        <f>CI64-BB64</f>
        <v>1.178</v>
      </c>
      <c r="CK64" s="195">
        <f>CJ64/BB64</f>
      </c>
      <c r="CL64" s="75"/>
      <c r="CM64" s="75">
        <f>CL64-BC64</f>
        <v>-0.295</v>
      </c>
      <c r="CN64" s="195">
        <f>CM64/BC64</f>
        <v>-1</v>
      </c>
      <c r="CO64" s="75">
        <v>0</v>
      </c>
      <c r="CP64" s="75">
        <f>CO64-BD64</f>
        <v>-0.497</v>
      </c>
      <c r="CQ64" s="195">
        <f>CP64/BD64</f>
        <v>-1</v>
      </c>
      <c r="CR64" s="75">
        <v>0</v>
      </c>
      <c r="CS64" s="75">
        <f>CR64-BE64</f>
        <v>-0.609</v>
      </c>
      <c r="CT64" s="195">
        <f>CS64/BE64</f>
        <v>-1</v>
      </c>
      <c r="CU64" s="75">
        <v>0</v>
      </c>
      <c r="CV64" s="75">
        <f>CU64-BF64</f>
        <v>-1.401</v>
      </c>
      <c r="CW64" s="195">
        <f>CV64/BF64</f>
        <v>-1</v>
      </c>
      <c r="CX64" s="75">
        <v>1.178</v>
      </c>
      <c r="CY64" s="75">
        <f>CX64-BI64</f>
        <v>-0.2230000000000001</v>
      </c>
      <c r="CZ64" s="195">
        <f>CY64/BI64</f>
        <v>-0.1591720199857246</v>
      </c>
    </row>
    <row r="65" ht="17" customHeight="1">
      <c r="A65" t="s" s="71">
        <v>140</v>
      </c>
      <c r="B65" s="205">
        <v>14.717</v>
      </c>
      <c r="C65" s="74">
        <v>0.673</v>
      </c>
      <c r="D65" s="44">
        <v>0.677</v>
      </c>
      <c r="E65" s="73">
        <v>0.544</v>
      </c>
      <c r="F65" s="75">
        <v>1.894</v>
      </c>
      <c r="G65" s="74">
        <v>0.3</v>
      </c>
      <c r="H65" s="44">
        <v>0.097</v>
      </c>
      <c r="I65" s="73">
        <v>0</v>
      </c>
      <c r="J65" s="75">
        <v>0.397</v>
      </c>
      <c r="K65" s="75">
        <v>2.291</v>
      </c>
      <c r="L65" s="74"/>
      <c r="M65" s="44"/>
      <c r="N65" s="73"/>
      <c r="O65" s="75">
        <v>0</v>
      </c>
      <c r="P65" s="75">
        <v>2.291</v>
      </c>
      <c r="Q65" s="74">
        <v>0.186</v>
      </c>
      <c r="R65" s="44">
        <v>0</v>
      </c>
      <c r="S65" s="209">
        <v>0</v>
      </c>
      <c r="T65" s="75">
        <v>0.186</v>
      </c>
      <c r="U65" s="75">
        <v>2.477</v>
      </c>
      <c r="V65" s="74">
        <v>0.454</v>
      </c>
      <c r="W65" s="44">
        <v>0.389</v>
      </c>
      <c r="X65" s="73">
        <v>0.379</v>
      </c>
      <c r="Y65" s="75">
        <v>1.222</v>
      </c>
      <c r="Z65" s="74">
        <v>0.206</v>
      </c>
      <c r="AA65" s="44">
        <v>0.027</v>
      </c>
      <c r="AB65" s="73">
        <v>0</v>
      </c>
      <c r="AC65" s="75">
        <v>0.233</v>
      </c>
      <c r="AD65" s="75">
        <v>1.455</v>
      </c>
      <c r="AE65" s="74"/>
      <c r="AF65" s="44"/>
      <c r="AG65" s="73"/>
      <c r="AH65" s="75">
        <v>0</v>
      </c>
      <c r="AI65" s="75">
        <v>1.455</v>
      </c>
      <c r="AJ65" s="74">
        <v>0.196</v>
      </c>
      <c r="AK65" s="44">
        <v>0.355</v>
      </c>
      <c r="AL65" s="73">
        <v>0</v>
      </c>
      <c r="AM65" s="75">
        <v>0.5509999999999999</v>
      </c>
      <c r="AN65" s="104">
        <v>2.006</v>
      </c>
      <c r="AO65" s="74">
        <v>0.459</v>
      </c>
      <c r="AP65" s="44">
        <v>0.371</v>
      </c>
      <c r="AQ65" s="73">
        <v>0.278</v>
      </c>
      <c r="AR65" s="75">
        <v>1.108</v>
      </c>
      <c r="AS65" s="74">
        <v>0.149</v>
      </c>
      <c r="AT65" s="44">
        <v>0.017</v>
      </c>
      <c r="AU65" s="73">
        <v>0</v>
      </c>
      <c r="AV65" s="75">
        <v>0.166</v>
      </c>
      <c r="AW65" s="75">
        <v>1.274</v>
      </c>
      <c r="AX65" s="74"/>
      <c r="AY65" s="44"/>
      <c r="AZ65" s="73">
        <v>0.06900000000000001</v>
      </c>
      <c r="BA65" s="75">
        <v>0.06900000000000001</v>
      </c>
      <c r="BB65" s="75">
        <v>1.343</v>
      </c>
      <c r="BC65" s="74">
        <v>0.213</v>
      </c>
      <c r="BD65" s="106">
        <v>0.328</v>
      </c>
      <c r="BE65" s="73">
        <v>0.412</v>
      </c>
      <c r="BF65" s="75">
        <v>0.9530000000000001</v>
      </c>
      <c r="BG65" s="75">
        <f>BF65-AM65</f>
        <v>0.4020000000000001</v>
      </c>
      <c r="BH65" s="195">
        <f>BG65/AM65</f>
        <v>0.7295825771324868</v>
      </c>
      <c r="BI65" s="75">
        <v>2.296</v>
      </c>
      <c r="BJ65" s="196">
        <f>BI65-AN65</f>
        <v>0.29</v>
      </c>
      <c r="BK65" s="195">
        <f>BJ65/AN65</f>
        <v>0.1445663010967099</v>
      </c>
      <c r="BL65" s="161">
        <v>0.501</v>
      </c>
      <c r="BM65" s="106">
        <v>0.388</v>
      </c>
      <c r="BN65" s="162">
        <v>0.284</v>
      </c>
      <c r="BO65" s="163">
        <v>1.173</v>
      </c>
      <c r="BP65" s="74">
        <v>0.151</v>
      </c>
      <c r="BQ65" s="106">
        <v>0.035</v>
      </c>
      <c r="BR65" s="162">
        <v>0</v>
      </c>
      <c r="BS65" s="75">
        <v>0.186</v>
      </c>
      <c r="BT65" s="75">
        <f>BS65-AV65</f>
        <v>0.02000000000000002</v>
      </c>
      <c r="BU65" s="197">
        <f>BT65/AV65</f>
        <v>0.1204819277108435</v>
      </c>
      <c r="BV65" s="75">
        <v>1.359</v>
      </c>
      <c r="BW65" s="75">
        <f>BV65-AW65</f>
        <v>0.08499999999999996</v>
      </c>
      <c r="BX65" s="195">
        <f>BW65/AW65</f>
        <v>0.06671899529042383</v>
      </c>
      <c r="BY65" s="75">
        <v>0</v>
      </c>
      <c r="BZ65" s="75">
        <v>0</v>
      </c>
      <c r="CA65" s="75">
        <f>BZ65-AY65</f>
        <v>0</v>
      </c>
      <c r="CB65" s="195">
        <f>CA65/AY65</f>
      </c>
      <c r="CC65" s="75">
        <v>0.046</v>
      </c>
      <c r="CD65" s="75">
        <f>CC65-AZ65</f>
        <v>-0.02300000000000001</v>
      </c>
      <c r="CE65" s="195">
        <f>CD65/AZ65</f>
        <v>-0.3333333333333334</v>
      </c>
      <c r="CF65" s="75">
        <v>0.046</v>
      </c>
      <c r="CG65" s="75">
        <f>CF65-BA65</f>
        <v>-0.02300000000000001</v>
      </c>
      <c r="CH65" s="195">
        <f>CG65/BA65</f>
        <v>-0.3333333333333334</v>
      </c>
      <c r="CI65" s="75">
        <v>1.405</v>
      </c>
      <c r="CJ65" s="75">
        <f>CI65-BB65</f>
        <v>0.06200000000000006</v>
      </c>
      <c r="CK65" s="195">
        <f>CJ65/BB65</f>
        <v>0.04616530156366348</v>
      </c>
      <c r="CL65" s="75">
        <v>0.224</v>
      </c>
      <c r="CM65" s="75">
        <f>CL65-BC65</f>
        <v>0.01100000000000001</v>
      </c>
      <c r="CN65" s="195">
        <f>CM65/BC65</f>
        <v>0.05164319248826296</v>
      </c>
      <c r="CO65" s="75">
        <v>0.359</v>
      </c>
      <c r="CP65" s="75">
        <f>CO65-BD65</f>
        <v>0.03099999999999997</v>
      </c>
      <c r="CQ65" s="195">
        <f>CP65/BD65</f>
        <v>0.09451219512195114</v>
      </c>
      <c r="CR65" s="75">
        <v>0.439</v>
      </c>
      <c r="CS65" s="75">
        <f>CR65-BE65</f>
        <v>0.02700000000000002</v>
      </c>
      <c r="CT65" s="195">
        <f>CS65/BE65</f>
        <v>0.06553398058252434</v>
      </c>
      <c r="CU65" s="75">
        <v>1.022</v>
      </c>
      <c r="CV65" s="75">
        <f>CU65-BF65</f>
        <v>0.06899999999999995</v>
      </c>
      <c r="CW65" s="195">
        <f>CV65/BF65</f>
        <v>0.07240293809024129</v>
      </c>
      <c r="CX65" s="75">
        <v>2.427</v>
      </c>
      <c r="CY65" s="75">
        <f>CX65-BI65</f>
        <v>0.1309999999999998</v>
      </c>
      <c r="CZ65" s="195">
        <f>CY65/BI65</f>
        <v>0.05705574912891976</v>
      </c>
    </row>
    <row r="66" ht="17" customHeight="1">
      <c r="A66" t="s" s="71">
        <v>141</v>
      </c>
      <c r="B66" s="194">
        <v>34.6</v>
      </c>
      <c r="C66" s="74">
        <v>5.387</v>
      </c>
      <c r="D66" s="44">
        <v>4.516</v>
      </c>
      <c r="E66" s="73">
        <v>3.377</v>
      </c>
      <c r="F66" s="75">
        <v>13.28</v>
      </c>
      <c r="G66" s="74">
        <v>2.231</v>
      </c>
      <c r="H66" s="44">
        <v>1.135</v>
      </c>
      <c r="I66" s="73">
        <v>0</v>
      </c>
      <c r="J66" s="75">
        <v>3.366</v>
      </c>
      <c r="K66" s="75">
        <v>16.646</v>
      </c>
      <c r="L66" s="74"/>
      <c r="M66" s="44"/>
      <c r="N66" s="73"/>
      <c r="O66" s="75">
        <v>0</v>
      </c>
      <c r="P66" s="75">
        <v>16.646</v>
      </c>
      <c r="Q66" s="74">
        <v>2.479</v>
      </c>
      <c r="R66" s="44">
        <v>0</v>
      </c>
      <c r="S66" s="209">
        <v>0</v>
      </c>
      <c r="T66" s="75">
        <v>2.479</v>
      </c>
      <c r="U66" s="75">
        <v>19.125</v>
      </c>
      <c r="V66" s="74">
        <v>5.479</v>
      </c>
      <c r="W66" s="44">
        <v>4.337</v>
      </c>
      <c r="X66" s="73">
        <v>3.982</v>
      </c>
      <c r="Y66" s="75">
        <v>13.798</v>
      </c>
      <c r="Z66" s="74">
        <v>2.635</v>
      </c>
      <c r="AA66" s="44">
        <v>1.209</v>
      </c>
      <c r="AB66" s="73">
        <v>0</v>
      </c>
      <c r="AC66" s="75">
        <v>3.844</v>
      </c>
      <c r="AD66" s="75">
        <v>17.642</v>
      </c>
      <c r="AE66" s="74"/>
      <c r="AF66" s="44"/>
      <c r="AG66" s="73"/>
      <c r="AH66" s="75">
        <v>0</v>
      </c>
      <c r="AI66" s="75">
        <v>17.642</v>
      </c>
      <c r="AJ66" s="74">
        <v>2.184</v>
      </c>
      <c r="AK66" s="44">
        <v>3.41</v>
      </c>
      <c r="AL66" s="73">
        <v>0</v>
      </c>
      <c r="AM66" s="75">
        <v>5.594</v>
      </c>
      <c r="AN66" s="75">
        <v>23.236</v>
      </c>
      <c r="AO66" s="74">
        <v>4.632</v>
      </c>
      <c r="AP66" s="44">
        <v>3.833</v>
      </c>
      <c r="AQ66" s="73">
        <v>3.136</v>
      </c>
      <c r="AR66" s="75">
        <v>11.601</v>
      </c>
      <c r="AS66" s="74">
        <v>1.881</v>
      </c>
      <c r="AT66" s="44">
        <v>0.737</v>
      </c>
      <c r="AU66" s="73">
        <v>0</v>
      </c>
      <c r="AV66" s="75">
        <v>2.618</v>
      </c>
      <c r="AW66" s="75">
        <v>14.219</v>
      </c>
      <c r="AX66" s="74"/>
      <c r="AY66" s="44"/>
      <c r="AZ66" s="73">
        <v>0.601</v>
      </c>
      <c r="BA66" s="75">
        <v>0.601</v>
      </c>
      <c r="BB66" s="75">
        <v>14.82</v>
      </c>
      <c r="BC66" s="74">
        <v>1.596</v>
      </c>
      <c r="BD66" s="106">
        <v>2.504</v>
      </c>
      <c r="BE66" s="73">
        <v>2.94</v>
      </c>
      <c r="BF66" s="75">
        <v>7.039999999999999</v>
      </c>
      <c r="BG66" s="75">
        <f>BF66-AM66</f>
        <v>1.445999999999999</v>
      </c>
      <c r="BH66" s="195">
        <f>BG66/AM66</f>
        <v>0.2584912406149444</v>
      </c>
      <c r="BI66" s="75">
        <v>21.86</v>
      </c>
      <c r="BJ66" s="196">
        <f>BI66-AN66</f>
        <v>-1.376000000000001</v>
      </c>
      <c r="BK66" s="195">
        <f>BJ66/AN66</f>
        <v>-0.05921845412291277</v>
      </c>
      <c r="BL66" s="161">
        <v>3.671</v>
      </c>
      <c r="BM66" s="106">
        <v>3.519</v>
      </c>
      <c r="BN66" s="162">
        <v>2.452</v>
      </c>
      <c r="BO66" s="163">
        <v>9.641999999999999</v>
      </c>
      <c r="BP66" s="74">
        <v>1.312</v>
      </c>
      <c r="BQ66" s="210">
        <v>0.834</v>
      </c>
      <c r="BR66" s="162">
        <v>0</v>
      </c>
      <c r="BS66" s="75">
        <v>2.146</v>
      </c>
      <c r="BT66" s="75">
        <f>BS66-AV66</f>
        <v>-0.472</v>
      </c>
      <c r="BU66" s="197">
        <f>BT66/AV66</f>
        <v>-0.1802902979373568</v>
      </c>
      <c r="BV66" s="75">
        <v>11.788</v>
      </c>
      <c r="BW66" s="75">
        <f>BV66-AW66</f>
        <v>-2.430999999999999</v>
      </c>
      <c r="BX66" s="195">
        <f>BW66/AW66</f>
        <v>-0.1709684225332301</v>
      </c>
      <c r="BY66" s="75">
        <v>0</v>
      </c>
      <c r="BZ66" s="75">
        <v>0</v>
      </c>
      <c r="CA66" s="75">
        <f>BZ66-AY66</f>
        <v>0</v>
      </c>
      <c r="CB66" s="195">
        <f>CA66/AY66</f>
      </c>
      <c r="CC66" s="75">
        <v>0.857</v>
      </c>
      <c r="CD66" s="75">
        <f>CC66-AZ66</f>
        <v>0.256</v>
      </c>
      <c r="CE66" s="195">
        <f>CD66/AZ66</f>
        <v>0.4259567387687188</v>
      </c>
      <c r="CF66" s="75">
        <v>0.857</v>
      </c>
      <c r="CG66" s="75">
        <f>CF66-BA66</f>
        <v>0.256</v>
      </c>
      <c r="CH66" s="195">
        <f>CG66/BA66</f>
        <v>0.4259567387687188</v>
      </c>
      <c r="CI66" s="75">
        <v>12.645</v>
      </c>
      <c r="CJ66" s="75">
        <f>CI66-BB66</f>
        <v>-2.175000000000001</v>
      </c>
      <c r="CK66" s="195">
        <f>CJ66/BB66</f>
        <v>-0.1467611336032389</v>
      </c>
      <c r="CL66" s="75">
        <v>1.961</v>
      </c>
      <c r="CM66" s="75">
        <f>CL66-BC66</f>
        <v>0.365</v>
      </c>
      <c r="CN66" s="195">
        <f>CM66/BC66</f>
        <v>0.2286967418546366</v>
      </c>
      <c r="CO66" s="75">
        <v>2.996</v>
      </c>
      <c r="CP66" s="75">
        <f>CO66-BD66</f>
        <v>0.492</v>
      </c>
      <c r="CQ66" s="195">
        <f>CP66/BD66</f>
        <v>0.1964856230031949</v>
      </c>
      <c r="CR66" s="75">
        <v>3.651</v>
      </c>
      <c r="CS66" s="75">
        <f>CR66-BE66</f>
        <v>0.7109999999999999</v>
      </c>
      <c r="CT66" s="195">
        <f>CS66/BE66</f>
        <v>0.2418367346938775</v>
      </c>
      <c r="CU66" s="75">
        <v>8.608000000000001</v>
      </c>
      <c r="CV66" s="75">
        <f>CU66-BF66</f>
        <v>1.568000000000001</v>
      </c>
      <c r="CW66" s="195">
        <f>CV66/BF66</f>
        <v>0.2227272727272729</v>
      </c>
      <c r="CX66" s="75">
        <v>21.253</v>
      </c>
      <c r="CY66" s="75">
        <f>CX66-BI66</f>
        <v>-0.6069999999999993</v>
      </c>
      <c r="CZ66" s="195">
        <f>CY66/BI66</f>
        <v>-0.02776761207685267</v>
      </c>
    </row>
    <row r="67" ht="17" customHeight="1">
      <c r="A67" t="s" s="71">
        <v>115</v>
      </c>
      <c r="B67" s="211">
        <v>118.5</v>
      </c>
      <c r="C67" s="161">
        <v>14.541</v>
      </c>
      <c r="D67" s="106">
        <v>13.31</v>
      </c>
      <c r="E67" s="162">
        <v>34.562</v>
      </c>
      <c r="F67" s="163">
        <v>62.413</v>
      </c>
      <c r="G67" s="161">
        <v>10.928</v>
      </c>
      <c r="H67" s="106">
        <v>6.545</v>
      </c>
      <c r="I67" s="162">
        <v>1.39</v>
      </c>
      <c r="J67" s="163">
        <v>18.863</v>
      </c>
      <c r="K67" s="163">
        <v>81.276</v>
      </c>
      <c r="L67" s="161">
        <v>0</v>
      </c>
      <c r="M67" s="106">
        <v>0</v>
      </c>
      <c r="N67" s="162">
        <v>4.235</v>
      </c>
      <c r="O67" s="75">
        <v>4.235</v>
      </c>
      <c r="P67" s="163">
        <v>85.511</v>
      </c>
      <c r="Q67" s="161">
        <v>9.856</v>
      </c>
      <c r="R67" s="106">
        <v>13.438</v>
      </c>
      <c r="S67" s="162">
        <v>16.352</v>
      </c>
      <c r="T67" s="163">
        <v>39.646</v>
      </c>
      <c r="U67" s="163">
        <v>125.157</v>
      </c>
      <c r="V67" s="161">
        <v>15.771</v>
      </c>
      <c r="W67" s="106">
        <v>14.721</v>
      </c>
      <c r="X67" s="162">
        <v>13.297</v>
      </c>
      <c r="Y67" s="163">
        <v>43.789</v>
      </c>
      <c r="Z67" s="161">
        <v>10.476</v>
      </c>
      <c r="AA67" s="106">
        <v>5.919</v>
      </c>
      <c r="AB67" s="162">
        <v>1.045</v>
      </c>
      <c r="AC67" s="163">
        <v>17.44</v>
      </c>
      <c r="AD67" s="163">
        <v>61.229</v>
      </c>
      <c r="AE67" s="161">
        <v>0</v>
      </c>
      <c r="AF67" s="106">
        <v>0</v>
      </c>
      <c r="AG67" s="162">
        <v>5.006</v>
      </c>
      <c r="AH67" s="75">
        <v>5.006</v>
      </c>
      <c r="AI67" s="163">
        <v>66.235</v>
      </c>
      <c r="AJ67" s="161">
        <v>9.653</v>
      </c>
      <c r="AK67" s="106">
        <v>13.847</v>
      </c>
      <c r="AL67" s="162">
        <v>15.04</v>
      </c>
      <c r="AM67" s="163">
        <v>38.54</v>
      </c>
      <c r="AN67" s="163">
        <v>104.775</v>
      </c>
      <c r="AO67" s="161">
        <v>16.839</v>
      </c>
      <c r="AP67" s="106">
        <v>15.391</v>
      </c>
      <c r="AQ67" s="162">
        <v>13.9</v>
      </c>
      <c r="AR67" s="75">
        <v>46.13</v>
      </c>
      <c r="AS67" s="161">
        <v>9.715999999999999</v>
      </c>
      <c r="AT67" s="106">
        <v>5.928</v>
      </c>
      <c r="AU67" s="162">
        <v>1.388</v>
      </c>
      <c r="AV67" s="163">
        <v>17.032</v>
      </c>
      <c r="AW67" s="163">
        <v>63.16199999999999</v>
      </c>
      <c r="AX67" s="161">
        <v>0.025</v>
      </c>
      <c r="AY67" s="106">
        <v>0.066</v>
      </c>
      <c r="AZ67" s="162">
        <v>5.786</v>
      </c>
      <c r="BA67" s="75">
        <v>5.877</v>
      </c>
      <c r="BB67" s="163">
        <v>69.03899999999999</v>
      </c>
      <c r="BC67" s="161">
        <v>9.246</v>
      </c>
      <c r="BD67" s="106">
        <v>12.458</v>
      </c>
      <c r="BE67" s="162">
        <v>12.836</v>
      </c>
      <c r="BF67" s="163">
        <v>34.54</v>
      </c>
      <c r="BG67" s="163">
        <f>BF67-AM67</f>
        <v>-4</v>
      </c>
      <c r="BH67" s="212">
        <f>BG67/AM67</f>
        <v>-0.1037882719252724</v>
      </c>
      <c r="BI67" s="163">
        <v>103.579</v>
      </c>
      <c r="BJ67" s="213">
        <f>BI67-AN67</f>
        <v>-1.196000000000026</v>
      </c>
      <c r="BK67" s="212">
        <f>BJ67/AN67</f>
        <v>-0.01141493676926773</v>
      </c>
      <c r="BL67" s="161">
        <v>14.827</v>
      </c>
      <c r="BM67" s="106">
        <v>14.028</v>
      </c>
      <c r="BN67" s="162">
        <v>10.206</v>
      </c>
      <c r="BO67" s="75">
        <v>39.061</v>
      </c>
      <c r="BP67" s="161">
        <v>8.574</v>
      </c>
      <c r="BQ67" s="106">
        <v>5.612</v>
      </c>
      <c r="BR67" s="162">
        <v>1.927</v>
      </c>
      <c r="BS67" s="163">
        <v>16.113</v>
      </c>
      <c r="BT67" s="163">
        <f>BS67-AV67</f>
        <v>-0.9189999999999969</v>
      </c>
      <c r="BU67" s="214">
        <f>BT67/AV67</f>
        <v>-0.05395725692813511</v>
      </c>
      <c r="BV67" s="163">
        <v>55.174</v>
      </c>
      <c r="BW67" s="163">
        <f>BV67-AW67</f>
        <v>-7.987999999999992</v>
      </c>
      <c r="BX67" s="212">
        <f>BW67/AW67</f>
        <v>-0.1264684462176624</v>
      </c>
      <c r="BY67" s="163">
        <v>0.021</v>
      </c>
      <c r="BZ67" s="163">
        <v>0.157</v>
      </c>
      <c r="CA67" s="163">
        <f>BZ67-AY67</f>
        <v>0.091</v>
      </c>
      <c r="CB67" s="212">
        <f>CA67/AY67</f>
        <v>1.378787878787879</v>
      </c>
      <c r="CC67" s="163">
        <v>3.892</v>
      </c>
      <c r="CD67" s="163">
        <f>CC67-AZ67</f>
        <v>-1.894</v>
      </c>
      <c r="CE67" s="212">
        <f>CD67/AZ67</f>
        <v>-0.3273418596612513</v>
      </c>
      <c r="CF67" s="163">
        <v>4.07</v>
      </c>
      <c r="CG67" s="163">
        <f>CF67-BA67</f>
        <v>-1.806999999999999</v>
      </c>
      <c r="CH67" s="212">
        <f>CG67/BA67</f>
        <v>-0.3074697975157393</v>
      </c>
      <c r="CI67" s="163">
        <v>59.244</v>
      </c>
      <c r="CJ67" s="163">
        <f>CI67-BB67</f>
        <v>-9.794999999999987</v>
      </c>
      <c r="CK67" s="212">
        <f>CJ67/BB67</f>
        <v>-0.1418763307695649</v>
      </c>
      <c r="CL67" s="163">
        <v>7.355</v>
      </c>
      <c r="CM67" s="163">
        <f>CL67-BC67</f>
        <v>-1.891</v>
      </c>
      <c r="CN67" s="212">
        <f>CM67/BC67</f>
        <v>-0.2045208738914125</v>
      </c>
      <c r="CO67" s="163">
        <v>12.523</v>
      </c>
      <c r="CP67" s="163">
        <f>CO67-BD67</f>
        <v>0.0649999999999995</v>
      </c>
      <c r="CQ67" s="212">
        <f>CP67/BD67</f>
        <v>0.005217530903836852</v>
      </c>
      <c r="CR67" s="163">
        <v>15.097</v>
      </c>
      <c r="CS67" s="163">
        <f>CR67-BE67</f>
        <v>2.260999999999999</v>
      </c>
      <c r="CT67" s="212">
        <f>CS67/BE67</f>
        <v>0.1761452165783733</v>
      </c>
      <c r="CU67" s="163">
        <v>34.975</v>
      </c>
      <c r="CV67" s="163">
        <f>CU67-BF67</f>
        <v>0.4350000000000023</v>
      </c>
      <c r="CW67" s="212">
        <f>CV67/BF67</f>
        <v>0.01259409380428495</v>
      </c>
      <c r="CX67" s="163">
        <v>94.21899999999999</v>
      </c>
      <c r="CY67" s="163">
        <f>CX67-BI67</f>
        <v>-9.359999999999985</v>
      </c>
      <c r="CZ67" s="212">
        <f>CY67/BI67</f>
        <v>-0.09036580774095122</v>
      </c>
    </row>
    <row r="68" ht="17" customHeight="1">
      <c r="A68" t="s" s="71">
        <v>116</v>
      </c>
      <c r="B68" s="207"/>
      <c r="C68" s="74">
        <v>11.301</v>
      </c>
      <c r="D68" s="44">
        <v>10.509</v>
      </c>
      <c r="E68" s="73">
        <v>31.923</v>
      </c>
      <c r="F68" s="75">
        <v>53.733</v>
      </c>
      <c r="G68" s="74">
        <v>8.845000000000001</v>
      </c>
      <c r="H68" s="44">
        <v>5.329</v>
      </c>
      <c r="I68" s="73">
        <v>1.342</v>
      </c>
      <c r="J68" s="75">
        <v>15.516</v>
      </c>
      <c r="K68" s="75">
        <v>69.24900000000001</v>
      </c>
      <c r="L68" s="74">
        <v>0</v>
      </c>
      <c r="M68" s="44">
        <v>0</v>
      </c>
      <c r="N68" s="73">
        <v>3.145</v>
      </c>
      <c r="O68" s="75">
        <v>3.145</v>
      </c>
      <c r="P68" s="75">
        <v>72.39400000000001</v>
      </c>
      <c r="Q68" s="74">
        <v>7.925</v>
      </c>
      <c r="R68" s="44">
        <v>10.391</v>
      </c>
      <c r="S68" s="73">
        <v>12.097</v>
      </c>
      <c r="T68" s="75">
        <v>30.413</v>
      </c>
      <c r="U68" s="75">
        <v>102.807</v>
      </c>
      <c r="V68" s="74">
        <v>11.831</v>
      </c>
      <c r="W68" s="44">
        <v>11.341</v>
      </c>
      <c r="X68" s="73">
        <v>10.139</v>
      </c>
      <c r="Y68" s="75">
        <v>33.31099999999999</v>
      </c>
      <c r="Z68" s="74">
        <v>6.179</v>
      </c>
      <c r="AA68" s="44">
        <v>3.883</v>
      </c>
      <c r="AB68" s="73">
        <v>0.967</v>
      </c>
      <c r="AC68" s="75">
        <v>11.029</v>
      </c>
      <c r="AD68" s="75">
        <v>44.34</v>
      </c>
      <c r="AE68" s="74"/>
      <c r="AF68" s="44"/>
      <c r="AG68" s="73">
        <v>3.631</v>
      </c>
      <c r="AH68" s="75">
        <v>3.631</v>
      </c>
      <c r="AI68" s="75">
        <v>47.971</v>
      </c>
      <c r="AJ68" s="74">
        <v>7.216</v>
      </c>
      <c r="AK68" s="44">
        <v>9.772</v>
      </c>
      <c r="AL68" s="73">
        <v>10.15</v>
      </c>
      <c r="AM68" s="75">
        <v>27.138</v>
      </c>
      <c r="AN68" s="75">
        <v>75.10899999999999</v>
      </c>
      <c r="AO68" s="74">
        <v>11.754</v>
      </c>
      <c r="AP68" s="44">
        <v>11.05</v>
      </c>
      <c r="AQ68" s="73">
        <v>10.1</v>
      </c>
      <c r="AR68" s="75">
        <v>32.904</v>
      </c>
      <c r="AS68" s="74">
        <v>7.173</v>
      </c>
      <c r="AT68" s="44">
        <v>4.477</v>
      </c>
      <c r="AU68" s="73">
        <v>1.322</v>
      </c>
      <c r="AV68" s="75">
        <v>12.972</v>
      </c>
      <c r="AW68" s="75">
        <v>45.876</v>
      </c>
      <c r="AX68" s="74"/>
      <c r="AY68" s="44"/>
      <c r="AZ68" s="73">
        <v>4.308</v>
      </c>
      <c r="BA68" s="75">
        <v>4.308</v>
      </c>
      <c r="BB68" s="75">
        <v>50.184</v>
      </c>
      <c r="BC68" s="74">
        <v>6.667</v>
      </c>
      <c r="BD68" s="44">
        <v>8.577</v>
      </c>
      <c r="BE68" s="73">
        <v>9.207000000000001</v>
      </c>
      <c r="BF68" s="75">
        <v>24.451</v>
      </c>
      <c r="BG68" s="75">
        <f>BF68-AM68</f>
        <v>-2.687000000000001</v>
      </c>
      <c r="BH68" s="195">
        <f>BG68/AM68</f>
        <v>-0.09901245486034346</v>
      </c>
      <c r="BI68" s="75">
        <v>74.63500000000001</v>
      </c>
      <c r="BJ68" s="196">
        <f>BI68-AN68</f>
        <v>-0.4739999999999895</v>
      </c>
      <c r="BK68" s="195">
        <f>BJ68/AN68</f>
        <v>-0.006310828262924411</v>
      </c>
      <c r="BL68" s="74">
        <v>11.301</v>
      </c>
      <c r="BM68" s="44">
        <v>13.087</v>
      </c>
      <c r="BN68" s="73">
        <v>9.608000000000001</v>
      </c>
      <c r="BO68" s="75">
        <v>33.996</v>
      </c>
      <c r="BP68" s="74">
        <v>6.578</v>
      </c>
      <c r="BQ68" s="44">
        <v>4.408</v>
      </c>
      <c r="BR68" s="73">
        <v>1.823</v>
      </c>
      <c r="BS68" s="75">
        <v>12.809</v>
      </c>
      <c r="BT68" s="75">
        <f>BS68-AV68</f>
        <v>-0.1630000000000003</v>
      </c>
      <c r="BU68" s="197">
        <f>BT68/AV68</f>
        <v>-0.01256552574776443</v>
      </c>
      <c r="BV68" s="75">
        <v>46.80499999999999</v>
      </c>
      <c r="BW68" s="75">
        <f>BV68-AW68</f>
        <v>0.9289999999999878</v>
      </c>
      <c r="BX68" s="195">
        <f>BW68/AW68</f>
        <v>0.02025023977678934</v>
      </c>
      <c r="BY68" s="75">
        <v>0</v>
      </c>
      <c r="BZ68" s="75">
        <v>0</v>
      </c>
      <c r="CA68" s="75">
        <f>BZ68-AY68</f>
        <v>0</v>
      </c>
      <c r="CB68" s="195">
        <f>CA68/AY68</f>
      </c>
      <c r="CC68" s="75">
        <v>3.764</v>
      </c>
      <c r="CD68" s="75">
        <f>CC68-AZ68</f>
        <v>-0.544</v>
      </c>
      <c r="CE68" s="195">
        <f>CD68/AZ68</f>
        <v>-0.1262766945218199</v>
      </c>
      <c r="CF68" s="75">
        <v>3.764</v>
      </c>
      <c r="CG68" s="75">
        <f>CF68-BA68</f>
        <v>-0.544</v>
      </c>
      <c r="CH68" s="195">
        <f>CG68/BA68</f>
        <v>-0.1262766945218199</v>
      </c>
      <c r="CI68" s="75">
        <v>50.569</v>
      </c>
      <c r="CJ68" s="75">
        <f>CI68-BB68</f>
        <v>0.3849999999999909</v>
      </c>
      <c r="CK68" s="195">
        <f>CJ68/BB68</f>
        <v>0.007671767894149348</v>
      </c>
      <c r="CL68" s="75">
        <v>5.383</v>
      </c>
      <c r="CM68" s="75">
        <f>CL68-BC68</f>
        <v>-1.284</v>
      </c>
      <c r="CN68" s="195">
        <f>CM68/BC68</f>
        <v>-0.1925903704814759</v>
      </c>
      <c r="CO68" s="75">
        <v>9.41</v>
      </c>
      <c r="CP68" s="75">
        <f>CO68-BD68</f>
        <v>0.8330000000000002</v>
      </c>
      <c r="CQ68" s="195">
        <f>CP68/BD68</f>
        <v>0.09712020519995339</v>
      </c>
      <c r="CR68" s="75">
        <v>11.201</v>
      </c>
      <c r="CS68" s="75">
        <f>CR68-BE68</f>
        <v>1.994</v>
      </c>
      <c r="CT68" s="195">
        <f>CS68/BE68</f>
        <v>0.2165743456066036</v>
      </c>
      <c r="CU68" s="75">
        <v>25.994</v>
      </c>
      <c r="CV68" s="75">
        <f>CU68-BF68</f>
        <v>1.542999999999999</v>
      </c>
      <c r="CW68" s="195">
        <f>CV68/BF68</f>
        <v>0.06310580344362191</v>
      </c>
      <c r="CX68" s="75">
        <v>76.56299999999999</v>
      </c>
      <c r="CY68" s="75">
        <f>CX68-BI68</f>
        <v>1.927999999999983</v>
      </c>
      <c r="CZ68" s="195">
        <f>CY68/BI68</f>
        <v>0.02583238427011433</v>
      </c>
    </row>
    <row r="69" ht="17" customHeight="1">
      <c r="A69" t="s" s="215">
        <v>117</v>
      </c>
      <c r="B69" s="216">
        <v>677.9640000000001</v>
      </c>
      <c r="C69" s="217">
        <v>107.764</v>
      </c>
      <c r="D69" s="218">
        <v>93.64700000000001</v>
      </c>
      <c r="E69" s="219">
        <v>75.005</v>
      </c>
      <c r="F69" s="220">
        <v>276.416</v>
      </c>
      <c r="G69" s="217">
        <v>49.31</v>
      </c>
      <c r="H69" s="218">
        <v>27.568</v>
      </c>
      <c r="I69" s="219">
        <v>3.442</v>
      </c>
      <c r="J69" s="220">
        <v>80.31999999999999</v>
      </c>
      <c r="K69" s="220">
        <v>356.736</v>
      </c>
      <c r="L69" s="217">
        <v>1.988</v>
      </c>
      <c r="M69" s="218">
        <v>2.578</v>
      </c>
      <c r="N69" s="219">
        <v>61.952</v>
      </c>
      <c r="O69" s="220">
        <v>66.518</v>
      </c>
      <c r="P69" s="220">
        <v>423.254</v>
      </c>
      <c r="Q69" s="217">
        <v>123.335</v>
      </c>
      <c r="R69" s="218">
        <v>182.913</v>
      </c>
      <c r="S69" s="219">
        <v>231.2</v>
      </c>
      <c r="T69" s="220">
        <v>537.448</v>
      </c>
      <c r="U69" s="220">
        <v>960.702</v>
      </c>
      <c r="V69" s="217">
        <v>245.666</v>
      </c>
      <c r="W69" s="218">
        <v>193.007</v>
      </c>
      <c r="X69" s="219">
        <v>184.886</v>
      </c>
      <c r="Y69" s="220">
        <v>623.559</v>
      </c>
      <c r="Z69" s="217">
        <v>123.99</v>
      </c>
      <c r="AA69" s="218">
        <v>71.515</v>
      </c>
      <c r="AB69" s="219">
        <v>10.292</v>
      </c>
      <c r="AC69" s="220">
        <v>205.797</v>
      </c>
      <c r="AD69" s="220">
        <v>829.356</v>
      </c>
      <c r="AE69" s="217">
        <v>5.155</v>
      </c>
      <c r="AF69" s="218">
        <v>7.684</v>
      </c>
      <c r="AG69" s="219">
        <v>55.178</v>
      </c>
      <c r="AH69" s="220">
        <v>68.017</v>
      </c>
      <c r="AI69" s="220">
        <v>897.373</v>
      </c>
      <c r="AJ69" s="217">
        <v>140.715</v>
      </c>
      <c r="AK69" s="218">
        <v>187.225</v>
      </c>
      <c r="AL69" s="219">
        <v>231.504</v>
      </c>
      <c r="AM69" s="220">
        <v>559.444</v>
      </c>
      <c r="AN69" s="220">
        <v>1456.817</v>
      </c>
      <c r="AO69" s="217">
        <v>259.756</v>
      </c>
      <c r="AP69" s="218">
        <v>220.956</v>
      </c>
      <c r="AQ69" s="114">
        <v>199.147</v>
      </c>
      <c r="AR69" s="221">
        <v>679.8589999999999</v>
      </c>
      <c r="AS69" s="217">
        <v>130.096</v>
      </c>
      <c r="AT69" s="218">
        <v>82.67</v>
      </c>
      <c r="AU69" s="219">
        <v>11.377</v>
      </c>
      <c r="AV69" s="220">
        <v>224.143</v>
      </c>
      <c r="AW69" s="220">
        <v>904.002</v>
      </c>
      <c r="AX69" s="217">
        <v>2.906</v>
      </c>
      <c r="AY69" s="218">
        <v>3.79</v>
      </c>
      <c r="AZ69" s="114">
        <v>59.109</v>
      </c>
      <c r="BA69" s="220">
        <v>65.80500000000001</v>
      </c>
      <c r="BB69" s="220">
        <v>923.592</v>
      </c>
      <c r="BC69" s="217">
        <v>115.344</v>
      </c>
      <c r="BD69" s="218">
        <v>160.308</v>
      </c>
      <c r="BE69" s="219">
        <v>194.901</v>
      </c>
      <c r="BF69" s="220">
        <v>470.553</v>
      </c>
      <c r="BG69" s="220">
        <f>BF69-AM69</f>
        <v>-88.89099999999996</v>
      </c>
      <c r="BH69" s="222">
        <f>BG69/AM69</f>
        <v>-0.1588916853161353</v>
      </c>
      <c r="BI69" s="220">
        <v>1388.94</v>
      </c>
      <c r="BJ69" s="223">
        <f>BI69-AN69</f>
        <v>-67.87699999999995</v>
      </c>
      <c r="BK69" s="222">
        <f>BJ69/AN69</f>
        <v>-0.04659267430294948</v>
      </c>
      <c r="BL69" s="217">
        <v>231.595</v>
      </c>
      <c r="BM69" s="218">
        <v>185.983</v>
      </c>
      <c r="BN69" s="114">
        <v>156.577</v>
      </c>
      <c r="BO69" s="221">
        <v>574.155</v>
      </c>
      <c r="BP69" s="220">
        <v>138.298</v>
      </c>
      <c r="BQ69" s="217">
        <v>82.334</v>
      </c>
      <c r="BR69" s="114">
        <v>8.709</v>
      </c>
      <c r="BS69" s="220">
        <v>229.341</v>
      </c>
      <c r="BT69" s="220">
        <f>BS69-AV69</f>
        <v>5.197999999999979</v>
      </c>
      <c r="BU69" s="224">
        <f>BT69/AV69</f>
        <v>0.02319055245981351</v>
      </c>
      <c r="BV69" s="220">
        <v>803.496</v>
      </c>
      <c r="BW69" s="220">
        <f>BV69-AW69</f>
        <v>-100.506</v>
      </c>
      <c r="BX69" s="222">
        <f>BW69/AW69</f>
        <v>-0.1111789575686779</v>
      </c>
      <c r="BY69" s="220">
        <v>3.187</v>
      </c>
      <c r="BZ69" s="220">
        <v>4.376</v>
      </c>
      <c r="CA69" s="220">
        <f>BZ69-AY69</f>
        <v>0.5860000000000003</v>
      </c>
      <c r="CB69" s="222">
        <f>CA69/AY69</f>
        <v>0.1546174142480212</v>
      </c>
      <c r="CC69" s="220">
        <v>60.791</v>
      </c>
      <c r="CD69" s="220">
        <f>CC69-AZ69</f>
        <v>1.681999999999995</v>
      </c>
      <c r="CE69" s="222">
        <f>CD69/AZ69</f>
        <v>0.0284559035003129</v>
      </c>
      <c r="CF69" s="220">
        <v>68.354</v>
      </c>
      <c r="CG69" s="220">
        <f>CF69-BA69</f>
        <v>2.548999999999992</v>
      </c>
      <c r="CH69" s="222">
        <f>CG69/BA69</f>
        <v>0.03873565838462111</v>
      </c>
      <c r="CI69" s="220">
        <v>871.85</v>
      </c>
      <c r="CJ69" s="220">
        <f>CI69-BB69</f>
        <v>-51.74199999999996</v>
      </c>
      <c r="CK69" s="222">
        <f>CJ69/BB69</f>
        <v>-0.05602257273774563</v>
      </c>
      <c r="CL69" s="220">
        <v>128.305</v>
      </c>
      <c r="CM69" s="220">
        <f>CL69-BC69</f>
        <v>12.96100000000001</v>
      </c>
      <c r="CN69" s="222">
        <f>CM69/BC69</f>
        <v>0.1123682202802054</v>
      </c>
      <c r="CO69" s="220">
        <v>182.062</v>
      </c>
      <c r="CP69" s="220">
        <f>CO69-BD69</f>
        <v>21.75400000000002</v>
      </c>
      <c r="CQ69" s="222">
        <f>CP69/BD69</f>
        <v>0.1357012750455375</v>
      </c>
      <c r="CR69" s="220">
        <v>227.165</v>
      </c>
      <c r="CS69" s="220">
        <f>CR69-BE69</f>
        <v>32.26399999999998</v>
      </c>
      <c r="CT69" s="222">
        <f>CS69/BE69</f>
        <v>0.1655404538714526</v>
      </c>
      <c r="CU69" s="220">
        <v>537.532</v>
      </c>
      <c r="CV69" s="220">
        <f>CU69-BF69</f>
        <v>66.97900000000004</v>
      </c>
      <c r="CW69" s="222">
        <f>CV69/BF69</f>
        <v>0.1423410327848298</v>
      </c>
      <c r="CX69" s="220">
        <v>1409.382</v>
      </c>
      <c r="CY69" s="220">
        <f>CX69-BI69</f>
        <v>20.44200000000001</v>
      </c>
      <c r="CZ69" s="222">
        <f>CY69/BI69</f>
        <v>0.0147176983886993</v>
      </c>
    </row>
  </sheetData>
  <pageMargins left="0.75" right="0.75" top="1" bottom="1" header="0.5" footer="0.5"/>
  <pageSetup firstPageNumber="1" fitToHeight="1" fitToWidth="1" scale="25" useFirstPageNumber="0" orientation="portrait" pageOrder="downThenOver"/>
  <headerFooter>
    <oddFooter>&amp;L&amp;"Helvetica,Regular"&amp;11&amp;K000000	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CK65"/>
  <sheetViews>
    <sheetView workbookViewId="0" showGridLines="0" defaultGridColor="1"/>
  </sheetViews>
  <sheetFormatPr defaultColWidth="6.625" defaultRowHeight="15" customHeight="1" outlineLevelRow="0" outlineLevelCol="0"/>
  <cols>
    <col min="1" max="1" width="32.25" style="225" customWidth="1"/>
    <col min="2" max="2" width="6.875" style="225" customWidth="1"/>
    <col min="3" max="3" width="6.875" style="225" customWidth="1"/>
    <col min="4" max="4" width="6.875" style="225" customWidth="1"/>
    <col min="5" max="5" width="6.875" style="225" customWidth="1"/>
    <col min="6" max="6" width="6.875" style="225" customWidth="1"/>
    <col min="7" max="7" width="6.875" style="225" customWidth="1"/>
    <col min="8" max="8" width="6.875" style="225" customWidth="1"/>
    <col min="9" max="9" width="6.875" style="225" customWidth="1"/>
    <col min="10" max="10" width="6.875" style="225" customWidth="1"/>
    <col min="11" max="11" width="6.875" style="225" customWidth="1"/>
    <col min="12" max="12" width="6.875" style="225" customWidth="1"/>
    <col min="13" max="13" width="6.875" style="225" customWidth="1"/>
    <col min="14" max="14" width="6.875" style="225" customWidth="1"/>
    <col min="15" max="15" width="6.875" style="225" customWidth="1"/>
    <col min="16" max="16" width="6.875" style="225" customWidth="1"/>
    <col min="17" max="17" width="6.875" style="225" customWidth="1"/>
    <col min="18" max="18" width="6.875" style="225" customWidth="1"/>
    <col min="19" max="19" width="6.875" style="225" customWidth="1"/>
    <col min="20" max="20" width="6.875" style="225" customWidth="1"/>
    <col min="21" max="21" width="6.875" style="225" customWidth="1"/>
    <col min="22" max="22" width="6.875" style="225" customWidth="1"/>
    <col min="23" max="23" width="6.875" style="225" customWidth="1"/>
    <col min="24" max="24" width="6.875" style="225" customWidth="1"/>
    <col min="25" max="25" width="6.875" style="225" customWidth="1"/>
    <col min="26" max="26" width="6.875" style="225" customWidth="1"/>
    <col min="27" max="27" width="6.875" style="225" customWidth="1"/>
    <col min="28" max="28" width="6.875" style="225" customWidth="1"/>
    <col min="29" max="29" width="6.875" style="225" customWidth="1"/>
    <col min="30" max="30" width="6.875" style="225" customWidth="1"/>
    <col min="31" max="31" width="6.875" style="225" customWidth="1"/>
    <col min="32" max="32" width="6.875" style="225" customWidth="1"/>
    <col min="33" max="33" width="6.875" style="225" customWidth="1"/>
    <col min="34" max="34" width="6.875" style="225" customWidth="1"/>
    <col min="35" max="35" width="6.875" style="225" customWidth="1"/>
    <col min="36" max="36" width="6.875" style="225" customWidth="1"/>
    <col min="37" max="37" width="6.875" style="225" customWidth="1"/>
    <col min="38" max="38" width="6.875" style="225" customWidth="1"/>
    <col min="39" max="39" width="6.875" style="225" customWidth="1"/>
    <col min="40" max="40" width="6.875" style="225" customWidth="1"/>
    <col min="41" max="41" width="6.875" style="225" customWidth="1"/>
    <col min="42" max="42" width="6.875" style="225" customWidth="1"/>
    <col min="43" max="43" width="6.875" style="225" customWidth="1"/>
    <col min="44" max="44" width="6.875" style="225" customWidth="1"/>
    <col min="45" max="45" width="6.875" style="225" customWidth="1"/>
    <col min="46" max="46" width="6.875" style="225" customWidth="1"/>
    <col min="47" max="47" width="6.875" style="225" customWidth="1"/>
    <col min="48" max="48" width="6.875" style="225" customWidth="1"/>
    <col min="49" max="49" width="6.875" style="225" customWidth="1"/>
    <col min="50" max="50" width="6.875" style="225" customWidth="1"/>
    <col min="51" max="51" width="6.875" style="225" customWidth="1"/>
    <col min="52" max="52" width="6.875" style="225" customWidth="1"/>
    <col min="53" max="53" width="6.875" style="225" customWidth="1"/>
    <col min="54" max="54" width="6.875" style="225" customWidth="1"/>
    <col min="55" max="55" width="6.875" style="225" customWidth="1"/>
    <col min="56" max="56" width="6.875" style="225" customWidth="1"/>
    <col min="57" max="57" width="6.875" style="225" customWidth="1"/>
    <col min="58" max="58" width="6.875" style="225" customWidth="1"/>
    <col min="59" max="59" width="6.875" style="225" customWidth="1"/>
    <col min="60" max="60" width="6.875" style="225" customWidth="1"/>
    <col min="61" max="61" width="6.875" style="225" customWidth="1"/>
    <col min="62" max="62" width="6.875" style="225" customWidth="1"/>
    <col min="63" max="63" width="6.875" style="225" customWidth="1"/>
    <col min="64" max="64" width="6.875" style="225" customWidth="1"/>
    <col min="65" max="65" width="6.875" style="225" customWidth="1"/>
    <col min="66" max="66" width="6.875" style="225" customWidth="1"/>
    <col min="67" max="67" width="6.875" style="225" customWidth="1"/>
    <col min="68" max="68" width="6.875" style="225" customWidth="1"/>
    <col min="69" max="69" width="6.875" style="225" customWidth="1"/>
    <col min="70" max="70" width="6.875" style="225" customWidth="1"/>
    <col min="71" max="71" width="6.875" style="225" customWidth="1"/>
    <col min="72" max="72" width="6.875" style="225" customWidth="1"/>
    <col min="73" max="73" width="6.875" style="225" customWidth="1"/>
    <col min="74" max="74" width="6.875" style="225" customWidth="1"/>
    <col min="75" max="75" width="6.875" style="225" customWidth="1"/>
    <col min="76" max="76" width="6.875" style="225" customWidth="1"/>
    <col min="77" max="77" width="6.875" style="225" customWidth="1"/>
    <col min="78" max="78" width="6.875" style="225" customWidth="1"/>
    <col min="79" max="79" width="6.875" style="225" customWidth="1"/>
    <col min="80" max="80" width="6.875" style="225" customWidth="1"/>
    <col min="81" max="81" width="6.875" style="225" customWidth="1"/>
    <col min="82" max="82" width="6.875" style="225" customWidth="1"/>
    <col min="83" max="83" width="6.875" style="225" customWidth="1"/>
    <col min="84" max="84" width="6.875" style="225" customWidth="1"/>
    <col min="85" max="85" width="6.875" style="225" customWidth="1"/>
    <col min="86" max="86" width="6.875" style="225" customWidth="1"/>
    <col min="87" max="87" width="6.875" style="225" customWidth="1"/>
    <col min="88" max="88" width="6.875" style="225" customWidth="1"/>
    <col min="89" max="89" width="6.875" style="225" customWidth="1"/>
    <col min="90" max="256" width="6.625" style="225" customWidth="1"/>
  </cols>
  <sheetData>
    <row r="1" ht="19.5" customHeight="1">
      <c r="A1" s="226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7"/>
      <c r="AP1" s="227"/>
      <c r="AQ1" t="s" s="228">
        <v>142</v>
      </c>
      <c r="AR1" s="229"/>
      <c r="AS1" s="229"/>
      <c r="AT1" s="229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</row>
    <row r="2" ht="18.75" customHeight="1">
      <c r="A2" s="230"/>
      <c r="B2" s="231">
        <v>2010</v>
      </c>
      <c r="C2" s="231">
        <v>2011</v>
      </c>
      <c r="D2" s="11"/>
      <c r="E2" s="11"/>
      <c r="F2" s="11"/>
      <c r="G2" s="11"/>
      <c r="H2" s="11"/>
      <c r="I2" s="11"/>
      <c r="J2" s="12"/>
      <c r="K2" s="13"/>
      <c r="L2" s="11"/>
      <c r="M2" s="11"/>
      <c r="N2" s="11"/>
      <c r="O2" s="11"/>
      <c r="P2" s="11"/>
      <c r="Q2" s="11"/>
      <c r="R2" s="11"/>
      <c r="S2" s="11"/>
      <c r="T2" s="11"/>
      <c r="U2" s="232">
        <v>2011</v>
      </c>
      <c r="V2" s="233">
        <v>2012</v>
      </c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232">
        <v>2012</v>
      </c>
      <c r="AO2" s="233">
        <v>2013</v>
      </c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231">
        <v>2014</v>
      </c>
      <c r="BI2" s="11"/>
      <c r="BJ2" s="11"/>
      <c r="BK2" s="11"/>
      <c r="BL2" s="11"/>
      <c r="BM2" s="11"/>
      <c r="BN2" s="11"/>
      <c r="BO2" s="11"/>
      <c r="BP2" s="11"/>
      <c r="BQ2" t="s" s="231">
        <v>143</v>
      </c>
      <c r="BR2" s="11"/>
      <c r="BS2" t="s" s="231">
        <v>143</v>
      </c>
      <c r="BT2" s="11"/>
      <c r="BU2" t="s" s="231">
        <v>143</v>
      </c>
      <c r="BV2" s="11"/>
      <c r="BW2" t="s" s="231">
        <v>143</v>
      </c>
      <c r="BX2" s="11"/>
      <c r="BY2" t="s" s="231">
        <v>143</v>
      </c>
      <c r="BZ2" s="11"/>
      <c r="CA2" t="s" s="231">
        <v>143</v>
      </c>
      <c r="CB2" s="11"/>
      <c r="CC2" t="s" s="231">
        <v>143</v>
      </c>
      <c r="CD2" s="11"/>
      <c r="CE2" t="s" s="231">
        <v>143</v>
      </c>
      <c r="CF2" s="11"/>
      <c r="CG2" t="s" s="231">
        <v>143</v>
      </c>
      <c r="CH2" s="11"/>
      <c r="CI2" t="s" s="231">
        <v>143</v>
      </c>
      <c r="CJ2" s="11"/>
      <c r="CK2" t="s" s="231">
        <v>143</v>
      </c>
    </row>
    <row r="3" ht="16" customHeight="1">
      <c r="A3" s="234"/>
      <c r="B3" s="234"/>
      <c r="C3" t="s" s="235">
        <v>4</v>
      </c>
      <c r="D3" t="s" s="235">
        <v>5</v>
      </c>
      <c r="E3" t="s" s="235">
        <v>6</v>
      </c>
      <c r="F3" t="s" s="236">
        <v>7</v>
      </c>
      <c r="G3" t="s" s="237">
        <v>8</v>
      </c>
      <c r="H3" t="s" s="235">
        <v>9</v>
      </c>
      <c r="I3" t="s" s="235">
        <v>10</v>
      </c>
      <c r="J3" t="s" s="236">
        <v>11</v>
      </c>
      <c r="K3" t="s" s="237">
        <v>12</v>
      </c>
      <c r="L3" t="s" s="235">
        <v>13</v>
      </c>
      <c r="M3" t="s" s="235">
        <v>14</v>
      </c>
      <c r="N3" t="s" s="235">
        <v>15</v>
      </c>
      <c r="O3" t="s" s="235">
        <v>16</v>
      </c>
      <c r="P3" t="s" s="235">
        <v>17</v>
      </c>
      <c r="Q3" t="s" s="235">
        <v>18</v>
      </c>
      <c r="R3" t="s" s="238">
        <v>19</v>
      </c>
      <c r="S3" t="s" s="29">
        <v>20</v>
      </c>
      <c r="T3" t="s" s="31">
        <v>21</v>
      </c>
      <c r="U3" t="s" s="31">
        <v>22</v>
      </c>
      <c r="V3" t="s" s="237">
        <v>23</v>
      </c>
      <c r="W3" t="s" s="235">
        <v>24</v>
      </c>
      <c r="X3" t="s" s="235">
        <v>25</v>
      </c>
      <c r="Y3" t="s" s="236">
        <v>7</v>
      </c>
      <c r="Z3" t="s" s="237">
        <v>26</v>
      </c>
      <c r="AA3" t="s" s="235">
        <v>27</v>
      </c>
      <c r="AB3" t="s" s="235">
        <v>28</v>
      </c>
      <c r="AC3" t="s" s="236">
        <v>11</v>
      </c>
      <c r="AD3" t="s" s="237">
        <v>12</v>
      </c>
      <c r="AE3" t="s" s="235">
        <v>29</v>
      </c>
      <c r="AF3" t="s" s="235">
        <v>30</v>
      </c>
      <c r="AG3" t="s" s="235">
        <v>31</v>
      </c>
      <c r="AH3" t="s" s="235">
        <v>16</v>
      </c>
      <c r="AI3" t="s" s="235">
        <v>17</v>
      </c>
      <c r="AJ3" t="s" s="235">
        <v>32</v>
      </c>
      <c r="AK3" t="s" s="238">
        <v>33</v>
      </c>
      <c r="AL3" t="s" s="29">
        <v>34</v>
      </c>
      <c r="AM3" t="s" s="31">
        <v>21</v>
      </c>
      <c r="AN3" t="s" s="31">
        <v>22</v>
      </c>
      <c r="AO3" t="s" s="237">
        <v>35</v>
      </c>
      <c r="AP3" t="s" s="235">
        <v>36</v>
      </c>
      <c r="AQ3" t="s" s="235">
        <v>37</v>
      </c>
      <c r="AR3" t="s" s="236">
        <v>7</v>
      </c>
      <c r="AS3" t="s" s="237">
        <v>38</v>
      </c>
      <c r="AT3" t="s" s="235">
        <v>39</v>
      </c>
      <c r="AU3" t="s" s="235">
        <v>40</v>
      </c>
      <c r="AV3" t="s" s="236">
        <v>11</v>
      </c>
      <c r="AW3" t="s" s="237">
        <v>12</v>
      </c>
      <c r="AX3" t="s" s="235">
        <v>41</v>
      </c>
      <c r="AY3" t="s" s="235">
        <v>42</v>
      </c>
      <c r="AZ3" t="s" s="235">
        <v>43</v>
      </c>
      <c r="BA3" t="s" s="235">
        <v>16</v>
      </c>
      <c r="BB3" t="s" s="236">
        <v>17</v>
      </c>
      <c r="BC3" t="s" s="237">
        <v>44</v>
      </c>
      <c r="BD3" t="s" s="238">
        <v>45</v>
      </c>
      <c r="BE3" t="s" s="29">
        <v>46</v>
      </c>
      <c r="BF3" t="s" s="31">
        <v>21</v>
      </c>
      <c r="BG3" t="s" s="31">
        <v>22</v>
      </c>
      <c r="BH3" t="s" s="237">
        <v>49</v>
      </c>
      <c r="BI3" t="s" s="235">
        <v>50</v>
      </c>
      <c r="BJ3" t="s" s="235">
        <v>51</v>
      </c>
      <c r="BK3" t="s" s="236">
        <v>7</v>
      </c>
      <c r="BL3" t="s" s="31">
        <v>52</v>
      </c>
      <c r="BM3" t="s" s="31">
        <v>53</v>
      </c>
      <c r="BN3" t="s" s="30">
        <v>54</v>
      </c>
      <c r="BO3" t="s" s="28">
        <v>11</v>
      </c>
      <c r="BP3" t="s" s="28">
        <v>12</v>
      </c>
      <c r="BQ3" t="s" s="29">
        <v>144</v>
      </c>
      <c r="BR3" t="s" s="30">
        <v>55</v>
      </c>
      <c r="BS3" t="s" s="29">
        <v>144</v>
      </c>
      <c r="BT3" t="s" s="30">
        <v>56</v>
      </c>
      <c r="BU3" t="s" s="29">
        <v>144</v>
      </c>
      <c r="BV3" t="s" s="30">
        <v>57</v>
      </c>
      <c r="BW3" t="s" s="29">
        <v>144</v>
      </c>
      <c r="BX3" t="s" s="30">
        <v>16</v>
      </c>
      <c r="BY3" t="s" s="29">
        <v>144</v>
      </c>
      <c r="BZ3" t="s" s="30">
        <v>17</v>
      </c>
      <c r="CA3" t="s" s="29">
        <v>144</v>
      </c>
      <c r="CB3" t="s" s="30">
        <v>58</v>
      </c>
      <c r="CC3" t="s" s="29">
        <v>144</v>
      </c>
      <c r="CD3" t="s" s="30">
        <v>59</v>
      </c>
      <c r="CE3" t="s" s="29">
        <v>144</v>
      </c>
      <c r="CF3" t="s" s="30">
        <v>60</v>
      </c>
      <c r="CG3" t="s" s="29">
        <v>144</v>
      </c>
      <c r="CH3" t="s" s="30">
        <v>21</v>
      </c>
      <c r="CI3" t="s" s="29">
        <v>144</v>
      </c>
      <c r="CJ3" t="s" s="30">
        <v>61</v>
      </c>
      <c r="CK3" t="s" s="28">
        <v>144</v>
      </c>
    </row>
    <row r="4" ht="16" customHeight="1">
      <c r="A4" t="s" s="239">
        <v>62</v>
      </c>
      <c r="B4" s="240">
        <v>0.3562519229296478</v>
      </c>
      <c r="C4" s="241">
        <v>0.5019292425527143</v>
      </c>
      <c r="D4" s="242">
        <v>0.4867782526470932</v>
      </c>
      <c r="E4" s="243">
        <v>0.447191581512904</v>
      </c>
      <c r="F4" s="240">
        <v>0.4783721366553624</v>
      </c>
      <c r="G4" s="241">
        <v>0.3708102749656588</v>
      </c>
      <c r="H4" s="242">
        <v>0.3230860428782222</v>
      </c>
      <c r="I4" s="243">
        <v>0.2739070603624688</v>
      </c>
      <c r="J4" s="240">
        <v>0.3226064548249309</v>
      </c>
      <c r="K4" s="240">
        <v>0.4000549085918665</v>
      </c>
      <c r="L4" s="241">
        <v>0.265858419763267</v>
      </c>
      <c r="M4" s="242">
        <v>0.2747011590541438</v>
      </c>
      <c r="N4" s="243">
        <v>0.3089397536840801</v>
      </c>
      <c r="O4" s="240">
        <v>0.2828875162283616</v>
      </c>
      <c r="P4" s="240">
        <v>0.3605658714825291</v>
      </c>
      <c r="Q4" s="241">
        <v>0.3786994959575606</v>
      </c>
      <c r="R4" s="242">
        <v>0.4486842542893335</v>
      </c>
      <c r="S4" s="243">
        <v>0.5252385577995264</v>
      </c>
      <c r="T4" s="240">
        <v>0.450893370373431</v>
      </c>
      <c r="U4" s="240">
        <v>0.3833310866769747</v>
      </c>
      <c r="V4" s="241">
        <v>0.5544109598184392</v>
      </c>
      <c r="W4" s="242">
        <v>0.5320956386056347</v>
      </c>
      <c r="X4" s="243">
        <v>0.4774778213183712</v>
      </c>
      <c r="Y4" s="240">
        <v>0.5210914915912586</v>
      </c>
      <c r="Z4" s="241">
        <v>0.4198284115928343</v>
      </c>
      <c r="AA4" s="242">
        <v>0.3342141046753718</v>
      </c>
      <c r="AB4" s="243">
        <v>0.2954756063362008</v>
      </c>
      <c r="AC4" s="240">
        <v>0.3495757571743179</v>
      </c>
      <c r="AD4" s="240">
        <v>0.4353968742363506</v>
      </c>
      <c r="AE4" s="241">
        <v>0.288577242260516</v>
      </c>
      <c r="AF4" s="242">
        <v>0.3014935199166673</v>
      </c>
      <c r="AG4" s="243">
        <v>0.2914648276383139</v>
      </c>
      <c r="AH4" s="240">
        <v>0.2938710737954895</v>
      </c>
      <c r="AI4" s="240">
        <v>0.3877311943870893</v>
      </c>
      <c r="AJ4" s="241">
        <v>0.3413193019846373</v>
      </c>
      <c r="AK4" s="242">
        <v>0.4395203907066195</v>
      </c>
      <c r="AL4" s="243">
        <v>0.5199389673960022</v>
      </c>
      <c r="AM4" s="240">
        <v>0.4335260583533403</v>
      </c>
      <c r="AN4" s="240">
        <v>0.3993667579983426</v>
      </c>
      <c r="AO4" s="241">
        <v>0.5180358712760951</v>
      </c>
      <c r="AP4" s="242">
        <v>0.4953560802368894</v>
      </c>
      <c r="AQ4" s="243">
        <v>0.47282482438145</v>
      </c>
      <c r="AR4" s="240">
        <v>0.4954071685214922</v>
      </c>
      <c r="AS4" s="241">
        <v>0.4157941472394808</v>
      </c>
      <c r="AT4" s="242">
        <v>0.3236313779094105</v>
      </c>
      <c r="AU4" s="243">
        <v>0.264301265514612</v>
      </c>
      <c r="AV4" s="240">
        <v>0.3344547380189881</v>
      </c>
      <c r="AW4" s="240">
        <v>0.4144864424781111</v>
      </c>
      <c r="AX4" s="241">
        <v>0.2621342184033829</v>
      </c>
      <c r="AY4" s="242">
        <v>0.2540669023950615</v>
      </c>
      <c r="AZ4" s="242">
        <v>0.2761728818761168</v>
      </c>
      <c r="BA4" s="242">
        <v>0.2639672209174344</v>
      </c>
      <c r="BB4" s="242">
        <v>0.3634245318381247</v>
      </c>
      <c r="BC4" s="242">
        <v>0.3558054001462455</v>
      </c>
      <c r="BD4" s="242">
        <v>0.4069733687662681</v>
      </c>
      <c r="BE4" s="242">
        <v>0.4650905447591466</v>
      </c>
      <c r="BF4" s="244">
        <v>0.4093181314979861</v>
      </c>
      <c r="BG4" s="244">
        <v>0.3751005250017656</v>
      </c>
      <c r="BH4" s="244">
        <v>0.4798260617245317</v>
      </c>
      <c r="BI4" s="244">
        <v>0.4671497933030286</v>
      </c>
      <c r="BJ4" s="244">
        <v>0.429106733542332</v>
      </c>
      <c r="BK4" s="244">
        <v>0.4584122770557205</v>
      </c>
      <c r="BL4" s="244">
        <v>0.3508114302607815</v>
      </c>
      <c r="BM4" s="242">
        <v>0.3229898558485184</v>
      </c>
      <c r="BN4" s="242">
        <v>0.2775715557289285</v>
      </c>
      <c r="BO4" s="242">
        <v>0.3171899374368174</v>
      </c>
      <c r="BP4" s="242">
        <v>0.3874197536873569</v>
      </c>
      <c r="BQ4" s="245">
        <v>-0.02706668879075413</v>
      </c>
      <c r="BR4" s="242">
        <v>0.2859129678640827</v>
      </c>
      <c r="BS4" s="245">
        <v>0.0237787494606998</v>
      </c>
      <c r="BT4" s="242">
        <v>0.2753192464281074</v>
      </c>
      <c r="BU4" s="245">
        <v>0.02125234403304588</v>
      </c>
      <c r="BV4" s="242">
        <v>0.314837686839975</v>
      </c>
      <c r="BW4" s="245">
        <f>BV4-AZ4</f>
        <v>0.03866480496385827</v>
      </c>
      <c r="BX4" s="242">
        <v>0.291627476058168</v>
      </c>
      <c r="BY4" s="245">
        <f>BX4-BA4</f>
        <v>0.02766025514073367</v>
      </c>
      <c r="BZ4" s="242">
        <v>0.3553862168336145</v>
      </c>
      <c r="CA4" s="245">
        <v>-0.008038315004510188</v>
      </c>
      <c r="CB4" s="242">
        <v>0.4277700367679258</v>
      </c>
      <c r="CC4" s="245">
        <f>CB4-BC4</f>
        <v>0.07196463662168034</v>
      </c>
      <c r="CD4" s="242">
        <v>0.5053412152657595</v>
      </c>
      <c r="CE4" s="245">
        <f>CD4-BD4</f>
        <v>0.09836784649949137</v>
      </c>
      <c r="CF4" s="242">
        <v>0.5915246875532161</v>
      </c>
      <c r="CG4" s="245">
        <f>CF4-BE4</f>
        <v>0.1264341427940694</v>
      </c>
      <c r="CH4" s="242">
        <v>0.5081870665190124</v>
      </c>
      <c r="CI4" s="245">
        <f>CH4-BF4</f>
        <v>0.09886893502102623</v>
      </c>
      <c r="CJ4" s="242">
        <v>0.3936865704319773</v>
      </c>
      <c r="CK4" s="245">
        <f>CJ4-BG4</f>
        <v>0.0185860454302117</v>
      </c>
    </row>
    <row r="5" ht="16" customHeight="1">
      <c r="A5" t="s" s="246">
        <v>63</v>
      </c>
      <c r="B5" s="240">
        <v>0.3839938218657675</v>
      </c>
      <c r="C5" s="241">
        <v>0.5544043608952253</v>
      </c>
      <c r="D5" s="242">
        <v>0.3575197852100624</v>
      </c>
      <c r="E5" s="243">
        <v>0.3713114816710102</v>
      </c>
      <c r="F5" s="240">
        <v>0.5283833849014445</v>
      </c>
      <c r="G5" s="241">
        <v>0.4050483702857728</v>
      </c>
      <c r="H5" s="242">
        <v>0.2658427034794072</v>
      </c>
      <c r="I5" s="243">
        <v>0.2209001638544254</v>
      </c>
      <c r="J5" s="240">
        <v>0.3564000430126323</v>
      </c>
      <c r="K5" s="240">
        <v>0.4419166218523731</v>
      </c>
      <c r="L5" s="241">
        <v>0.3053380510785029</v>
      </c>
      <c r="M5" s="242">
        <v>0.2303440231260103</v>
      </c>
      <c r="N5" s="243">
        <v>0.2422389732918981</v>
      </c>
      <c r="O5" s="240">
        <v>0.3169178018207947</v>
      </c>
      <c r="P5" s="240">
        <v>0.3997924773728668</v>
      </c>
      <c r="Q5" s="241">
        <v>0.415758289551546</v>
      </c>
      <c r="R5" s="242">
        <v>0.3546524134214905</v>
      </c>
      <c r="S5" s="243">
        <v>0.4374079910532737</v>
      </c>
      <c r="T5" s="240">
        <v>0.4988144573112572</v>
      </c>
      <c r="U5" s="240">
        <v>0.4247517483094665</v>
      </c>
      <c r="V5" s="241">
        <v>0.6289394563157857</v>
      </c>
      <c r="W5" s="242">
        <v>0.4185676513919155</v>
      </c>
      <c r="X5" s="243">
        <v>0.3966970118917297</v>
      </c>
      <c r="Y5" s="240">
        <v>0.5875437814938598</v>
      </c>
      <c r="Z5" s="241">
        <v>0.4715416671876853</v>
      </c>
      <c r="AA5" s="242">
        <v>0.2752820305972465</v>
      </c>
      <c r="AB5" s="243">
        <v>0.2429098167302688</v>
      </c>
      <c r="AC5" s="240">
        <v>0.3927206262374766</v>
      </c>
      <c r="AD5" s="240">
        <v>0.4901322038656681</v>
      </c>
      <c r="AE5" s="241">
        <v>0.338435026486877</v>
      </c>
      <c r="AF5" s="242">
        <v>0.260464002537266</v>
      </c>
      <c r="AG5" s="243">
        <v>0.2304002128029629</v>
      </c>
      <c r="AH5" s="240">
        <v>0.3363495810898847</v>
      </c>
      <c r="AI5" s="240">
        <v>0.4384971626416824</v>
      </c>
      <c r="AJ5" s="241">
        <v>0.3608824992811777</v>
      </c>
      <c r="AK5" s="242">
        <v>0.3475499575417166</v>
      </c>
      <c r="AL5" s="243">
        <v>0.4382410914336577</v>
      </c>
      <c r="AM5" s="240">
        <v>0.4774837106030927</v>
      </c>
      <c r="AN5" s="240">
        <v>0.4482974692591387</v>
      </c>
      <c r="AO5" s="240">
        <v>0.5883459809718004</v>
      </c>
      <c r="AP5" s="240">
        <v>0.5620884346062143</v>
      </c>
      <c r="AQ5" s="240">
        <v>0.5458473250624196</v>
      </c>
      <c r="AR5" s="240">
        <v>0.5655385406226091</v>
      </c>
      <c r="AS5" s="241">
        <v>0.4872666807869825</v>
      </c>
      <c r="AT5" s="242">
        <v>0.278804235980693</v>
      </c>
      <c r="AU5" s="243">
        <v>0.2195927547634523</v>
      </c>
      <c r="AV5" s="240">
        <v>0.3888410181988031</v>
      </c>
      <c r="AW5" s="240">
        <v>0.476701615840389</v>
      </c>
      <c r="AX5" s="241">
        <v>0.3058293460881041</v>
      </c>
      <c r="AY5" s="242">
        <v>0.2925959035469195</v>
      </c>
      <c r="AZ5" s="243">
        <v>0.3054351151856539</v>
      </c>
      <c r="BA5" s="240">
        <v>0.3012416977636451</v>
      </c>
      <c r="BB5" s="240">
        <v>0.4175721587645848</v>
      </c>
      <c r="BC5" s="241">
        <v>0.4054021443725697</v>
      </c>
      <c r="BD5" s="242">
        <v>0.4615692228056572</v>
      </c>
      <c r="BE5" s="243">
        <v>0.5361219175633368</v>
      </c>
      <c r="BF5" s="247">
        <v>0.4677681338672541</v>
      </c>
      <c r="BG5" s="247">
        <v>0.4302094681081771</v>
      </c>
      <c r="BH5" s="247">
        <v>0.5319754066222413</v>
      </c>
      <c r="BI5" s="247">
        <v>0.5212797303437793</v>
      </c>
      <c r="BJ5" s="247">
        <v>0.4925324938148752</v>
      </c>
      <c r="BK5" s="247">
        <v>0.5150619707019604</v>
      </c>
      <c r="BL5" s="247">
        <v>0.3941077939296706</v>
      </c>
      <c r="BM5" s="240">
        <v>0.3725456879082734</v>
      </c>
      <c r="BN5" s="240">
        <v>0.324181085827574</v>
      </c>
      <c r="BO5" s="240">
        <v>0.3637097001964155</v>
      </c>
      <c r="BP5" s="240">
        <v>0.4389677352544211</v>
      </c>
      <c r="BQ5" s="248">
        <v>-0.03773388058596788</v>
      </c>
      <c r="BR5" s="240">
        <v>0.3425652907662552</v>
      </c>
      <c r="BS5" s="248">
        <v>0.03673594467815106</v>
      </c>
      <c r="BT5" s="240">
        <v>0.3202976647371497</v>
      </c>
      <c r="BU5" s="248">
        <v>0.02770176119023021</v>
      </c>
      <c r="BV5" s="240">
        <v>0.3546300377504646</v>
      </c>
      <c r="BW5" s="248">
        <f>BV5-AZ5</f>
        <v>0.04919492256481067</v>
      </c>
      <c r="BX5" s="240">
        <v>0.3389962255773857</v>
      </c>
      <c r="BY5" s="248">
        <f>BX5-BA5</f>
        <v>0.03775452781374067</v>
      </c>
      <c r="BZ5" s="240">
        <v>0.4052777026892663</v>
      </c>
      <c r="CA5" s="248">
        <v>-0.008038315004510188</v>
      </c>
      <c r="CB5" s="240">
        <v>0.4910481622157418</v>
      </c>
      <c r="CC5" s="248">
        <f>CB5-BC5</f>
        <v>0.08564601784317211</v>
      </c>
      <c r="CD5" s="240">
        <v>0.5820614328281568</v>
      </c>
      <c r="CE5" s="248">
        <f>CD5-BD5</f>
        <v>0.1204922100224997</v>
      </c>
      <c r="CF5" s="240">
        <v>0.6926592350359261</v>
      </c>
      <c r="CG5" s="248">
        <f>CF5-BE5</f>
        <v>0.1565373174725893</v>
      </c>
      <c r="CH5" s="240">
        <v>0.5886605684744175</v>
      </c>
      <c r="CI5" s="248">
        <f>CH5-BF5</f>
        <v>0.1208924346071634</v>
      </c>
      <c r="CJ5" s="240">
        <v>0.4515002332433318</v>
      </c>
      <c r="CK5" s="248">
        <f>CJ5-BG5</f>
        <v>0.02129076513515471</v>
      </c>
    </row>
    <row r="6" ht="16.5" customHeight="1">
      <c r="A6" t="s" s="249">
        <v>64</v>
      </c>
      <c r="B6" s="250">
        <v>0.4383575388645062</v>
      </c>
      <c r="C6" s="251">
        <v>0.6891210416884156</v>
      </c>
      <c r="D6" s="252">
        <v>0.6916505311873939</v>
      </c>
      <c r="E6" s="253">
        <v>0.6508953983540384</v>
      </c>
      <c r="F6" s="250">
        <v>0.6767413834951457</v>
      </c>
      <c r="G6" s="254">
        <v>0.5350810994246673</v>
      </c>
      <c r="H6" s="255">
        <v>0.4681319901172705</v>
      </c>
      <c r="I6" s="256">
        <v>0.4626198377382237</v>
      </c>
      <c r="J6" s="257">
        <v>0.4883859319617815</v>
      </c>
      <c r="K6" s="257">
        <v>0.5820433388015759</v>
      </c>
      <c r="L6" s="254">
        <v>0.4506174966071614</v>
      </c>
      <c r="M6" s="255">
        <v>0.4682551893029892</v>
      </c>
      <c r="N6" s="256">
        <v>0.5501337198849334</v>
      </c>
      <c r="O6" s="257">
        <v>0.4890115745626377</v>
      </c>
      <c r="P6" s="257">
        <v>0.5506919750287469</v>
      </c>
      <c r="Q6" s="254">
        <v>0.5813315803667745</v>
      </c>
      <c r="R6" s="255">
        <v>0.6666504854368932</v>
      </c>
      <c r="S6" s="256">
        <v>0.6777020913804505</v>
      </c>
      <c r="T6" s="257">
        <v>0.6416256346442474</v>
      </c>
      <c r="U6" s="250">
        <v>0.5736122399181334</v>
      </c>
      <c r="V6" s="251">
        <v>0.7511990030274558</v>
      </c>
      <c r="W6" s="252">
        <v>0.7104030614142768</v>
      </c>
      <c r="X6" s="253">
        <v>0.7053273045203049</v>
      </c>
      <c r="Y6" s="250">
        <v>0.7225714759889517</v>
      </c>
      <c r="Z6" s="254">
        <v>0.5625840075512406</v>
      </c>
      <c r="AA6" s="255">
        <v>0.4823581924000417</v>
      </c>
      <c r="AB6" s="256">
        <v>0.4802924105537577</v>
      </c>
      <c r="AC6" s="257">
        <v>0.5081252363467169</v>
      </c>
      <c r="AD6" s="257">
        <v>0.6153483561678342</v>
      </c>
      <c r="AE6" s="254">
        <v>0.4694499251835613</v>
      </c>
      <c r="AF6" s="255">
        <v>0.5194488159863591</v>
      </c>
      <c r="AG6" s="256">
        <v>0.4791626438331536</v>
      </c>
      <c r="AH6" s="257">
        <v>0.4894645683832841</v>
      </c>
      <c r="AI6" s="257">
        <v>0.5730808069847007</v>
      </c>
      <c r="AJ6" s="254">
        <v>0.4765377823015625</v>
      </c>
      <c r="AK6" s="255">
        <v>0.6633578523912262</v>
      </c>
      <c r="AL6" s="256">
        <v>0.6968166475275777</v>
      </c>
      <c r="AM6" s="257">
        <v>0.6116817706134797</v>
      </c>
      <c r="AN6" s="257">
        <v>0.5827837814487653</v>
      </c>
      <c r="AO6" s="251">
        <v>0.7140850515015488</v>
      </c>
      <c r="AP6" s="252">
        <v>0.7093934928340268</v>
      </c>
      <c r="AQ6" s="253">
        <v>0.6949446706336779</v>
      </c>
      <c r="AR6" s="250">
        <v>0.7060326576171642</v>
      </c>
      <c r="AS6" s="254">
        <v>0.6233232425386552</v>
      </c>
      <c r="AT6" s="255">
        <v>0.5009106726519817</v>
      </c>
      <c r="AU6" s="256">
        <v>0.3849267349874146</v>
      </c>
      <c r="AV6" s="257">
        <v>0.5030300019559727</v>
      </c>
      <c r="AW6" s="257">
        <v>0.6039705489698248</v>
      </c>
      <c r="AX6" s="254">
        <v>0.4643328070083864</v>
      </c>
      <c r="AY6" s="255">
        <v>0.4468952265372169</v>
      </c>
      <c r="AZ6" s="256">
        <v>0.4727503595828839</v>
      </c>
      <c r="BA6" s="257">
        <v>0.4612019546456545</v>
      </c>
      <c r="BB6" s="257">
        <v>0.5558580556444633</v>
      </c>
      <c r="BC6" s="254">
        <v>0.5965700795142151</v>
      </c>
      <c r="BD6" s="255">
        <v>0.6515793509528945</v>
      </c>
      <c r="BE6" s="256">
        <v>0.6830380693878972</v>
      </c>
      <c r="BF6" s="257">
        <v>0.6436438385277425</v>
      </c>
      <c r="BG6" s="257">
        <v>0.5779844139291572</v>
      </c>
      <c r="BH6" s="257">
        <v>0.6855549030866132</v>
      </c>
      <c r="BI6" s="254">
        <v>0.7071379353521343</v>
      </c>
      <c r="BJ6" s="255">
        <v>0.7073464066360441</v>
      </c>
      <c r="BK6" s="255">
        <v>0.6997755865695794</v>
      </c>
      <c r="BL6" s="255">
        <v>0.5329172577310319</v>
      </c>
      <c r="BM6" s="258">
        <v>0.4859252205345026</v>
      </c>
      <c r="BN6" s="258">
        <v>0.4228376303487955</v>
      </c>
      <c r="BO6" s="258">
        <v>0.4806189942743341</v>
      </c>
      <c r="BP6" s="259">
        <v>0.5895918854708649</v>
      </c>
      <c r="BQ6" s="260">
        <v>-0.01437866349895989</v>
      </c>
      <c r="BR6" s="261">
        <v>0.5047826865191216</v>
      </c>
      <c r="BS6" s="260">
        <v>0.0404498795107352</v>
      </c>
      <c r="BT6" s="261">
        <v>0.4398849958241988</v>
      </c>
      <c r="BU6" s="260">
        <v>-0.00701023071301804</v>
      </c>
      <c r="BV6" s="261">
        <v>0.458647294138799</v>
      </c>
      <c r="BW6" s="260">
        <f>BV6-AZ6</f>
        <v>-0.01410306544408485</v>
      </c>
      <c r="BX6" s="261">
        <v>0.4678708367044229</v>
      </c>
      <c r="BY6" s="260">
        <f>BX6-BA6</f>
        <v>0.006668882058768366</v>
      </c>
      <c r="BZ6" s="261">
        <v>0.5485723379012215</v>
      </c>
      <c r="CA6" s="260">
        <v>-0.008038315004510188</v>
      </c>
      <c r="CB6" s="261">
        <v>0.5493045464035912</v>
      </c>
      <c r="CC6" s="260">
        <f>CB6-BC6</f>
        <v>-0.04726553311062398</v>
      </c>
      <c r="CD6" s="261">
        <v>0.5787819961344839</v>
      </c>
      <c r="CE6" s="260">
        <f>CD6-BD6</f>
        <v>-0.07279735481841065</v>
      </c>
      <c r="CF6" s="261">
        <v>0.5817347952987438</v>
      </c>
      <c r="CG6" s="260">
        <f>CF6-BE6</f>
        <v>-0.1013032740891534</v>
      </c>
      <c r="CH6" s="261">
        <v>0.5698443421392054</v>
      </c>
      <c r="CI6" s="260">
        <f>CH6-BF6</f>
        <v>-0.07379949638853711</v>
      </c>
      <c r="CJ6" s="261">
        <v>0.5539340485584668</v>
      </c>
      <c r="CK6" s="260">
        <f>CJ6-BG6</f>
        <v>-0.02405036537069039</v>
      </c>
    </row>
    <row r="7" ht="17" customHeight="1">
      <c r="A7" t="s" s="262">
        <v>65</v>
      </c>
      <c r="B7" s="212">
        <v>0.4549629197708885</v>
      </c>
      <c r="C7" s="263">
        <v>0.7166780371627995</v>
      </c>
      <c r="D7" s="264">
        <v>0.7253899697159565</v>
      </c>
      <c r="E7" s="265">
        <v>0.684318784191662</v>
      </c>
      <c r="F7" s="212">
        <v>0.7082424512670565</v>
      </c>
      <c r="G7" s="266">
        <v>0.5534325146198831</v>
      </c>
      <c r="H7" s="267">
        <v>0.494256527070364</v>
      </c>
      <c r="I7" s="268">
        <v>0.4934823464912281</v>
      </c>
      <c r="J7" s="269">
        <v>0.5135098700276332</v>
      </c>
      <c r="K7" s="269">
        <v>0.6103382253400538</v>
      </c>
      <c r="L7" s="266">
        <v>0.4742409451046972</v>
      </c>
      <c r="M7" s="267">
        <v>0.4991671382757971</v>
      </c>
      <c r="N7" s="268">
        <v>0.5839446150097466</v>
      </c>
      <c r="O7" s="269">
        <v>0.5184129242944318</v>
      </c>
      <c r="P7" s="269">
        <v>0.5793597356103936</v>
      </c>
      <c r="Q7" s="266">
        <v>0.6111216987360875</v>
      </c>
      <c r="R7" s="267">
        <v>0.6950296539961013</v>
      </c>
      <c r="S7" s="268">
        <v>0.7071236559139785</v>
      </c>
      <c r="T7" s="269">
        <v>0.6708314740655988</v>
      </c>
      <c r="U7" s="212">
        <v>0.6024156258511576</v>
      </c>
      <c r="V7" s="263">
        <v>0.7925013912469345</v>
      </c>
      <c r="W7" s="264">
        <v>0.7456423699334542</v>
      </c>
      <c r="X7" s="265">
        <v>0.7401572274099226</v>
      </c>
      <c r="Y7" s="212">
        <v>0.7597367682025576</v>
      </c>
      <c r="Z7" s="266">
        <v>0.5883921393762183</v>
      </c>
      <c r="AA7" s="267">
        <v>0.5082670746085644</v>
      </c>
      <c r="AB7" s="268">
        <v>0.5136267665692008</v>
      </c>
      <c r="AC7" s="269">
        <v>0.5364488625409678</v>
      </c>
      <c r="AD7" s="269">
        <v>0.6480928153717627</v>
      </c>
      <c r="AE7" s="266">
        <v>0.4975039850971515</v>
      </c>
      <c r="AF7" s="267">
        <v>0.5564965100924354</v>
      </c>
      <c r="AG7" s="268">
        <v>0.5082679337231969</v>
      </c>
      <c r="AH7" s="269">
        <v>0.5208918843757946</v>
      </c>
      <c r="AI7" s="269">
        <v>0.6053830137234815</v>
      </c>
      <c r="AJ7" s="266">
        <v>0.5001355876249765</v>
      </c>
      <c r="AK7" s="267">
        <v>0.6982087962962963</v>
      </c>
      <c r="AL7" s="268">
        <v>0.7311205197132615</v>
      </c>
      <c r="AM7" s="269">
        <v>0.6425565566997203</v>
      </c>
      <c r="AN7" s="269">
        <v>0.6147271829961972</v>
      </c>
      <c r="AO7" s="263">
        <v>0.7515199726466705</v>
      </c>
      <c r="AP7" s="264">
        <v>0.7454124112364243</v>
      </c>
      <c r="AQ7" s="265">
        <v>0.7305225429164308</v>
      </c>
      <c r="AR7" s="212">
        <v>0.7423873944119559</v>
      </c>
      <c r="AS7" s="266">
        <v>0.6549740375243666</v>
      </c>
      <c r="AT7" s="267">
        <v>0.5215182041124317</v>
      </c>
      <c r="AU7" s="268">
        <v>0.403182261208577</v>
      </c>
      <c r="AV7" s="269">
        <v>0.5265027834008097</v>
      </c>
      <c r="AW7" s="269">
        <v>0.6338487225776227</v>
      </c>
      <c r="AX7" s="266">
        <v>0.4955482220335786</v>
      </c>
      <c r="AY7" s="267">
        <v>0.4685392614601019</v>
      </c>
      <c r="AZ7" s="268">
        <v>0.4985794346978558</v>
      </c>
      <c r="BA7" s="269">
        <v>0.4874358155352148</v>
      </c>
      <c r="BB7" s="269">
        <v>0.5845081092153461</v>
      </c>
      <c r="BC7" s="266">
        <v>0.6257197934352009</v>
      </c>
      <c r="BD7" s="267">
        <v>0.6833145151072125</v>
      </c>
      <c r="BE7" s="268">
        <v>0.71098259762309</v>
      </c>
      <c r="BF7" s="269">
        <v>0.6732305388698194</v>
      </c>
      <c r="BG7" s="269">
        <v>0.6068704682368021</v>
      </c>
      <c r="BH7" s="269">
        <v>0.7182023038106018</v>
      </c>
      <c r="BI7" s="266">
        <v>0.7415342105263157</v>
      </c>
      <c r="BJ7" s="267">
        <v>0.7466360144312394</v>
      </c>
      <c r="BK7" s="267">
        <v>0.7352549528914881</v>
      </c>
      <c r="BL7" s="267">
        <v>0.5601780701754385</v>
      </c>
      <c r="BM7" s="267">
        <v>0.5141239294472741</v>
      </c>
      <c r="BN7" s="267">
        <v>0.4479752875243665</v>
      </c>
      <c r="BO7" s="267">
        <v>0.5074993686138423</v>
      </c>
      <c r="BP7" s="268">
        <v>0.620748001680075</v>
      </c>
      <c r="BQ7" s="270">
        <v>-0.01310072089754766</v>
      </c>
      <c r="BR7" s="269">
        <v>0.5417407989058668</v>
      </c>
      <c r="BS7" s="270">
        <v>0.04619257687228823</v>
      </c>
      <c r="BT7" s="269">
        <v>0.4663724721750613</v>
      </c>
      <c r="BU7" s="270">
        <v>-0.002166789285040549</v>
      </c>
      <c r="BV7" s="269">
        <v>0.4824877412280702</v>
      </c>
      <c r="BW7" s="270">
        <f>BV7-AZ7</f>
        <v>-0.01609169346978556</v>
      </c>
      <c r="BX7" s="269">
        <v>0.4970233004385965</v>
      </c>
      <c r="BY7" s="270">
        <f>BX7-BA7</f>
        <v>0.009587484903381682</v>
      </c>
      <c r="BZ7" s="269">
        <v>0.5790532305657307</v>
      </c>
      <c r="CA7" s="270">
        <v>-0.008038315004510188</v>
      </c>
      <c r="CB7" s="269">
        <v>0.573070998396529</v>
      </c>
      <c r="CC7" s="270">
        <f>CB7-BC7</f>
        <v>-0.05264879503867193</v>
      </c>
      <c r="CD7" s="269">
        <v>0.6050585891812866</v>
      </c>
      <c r="CE7" s="270">
        <f>CD7-BD7</f>
        <v>-0.0782559259259259</v>
      </c>
      <c r="CF7" s="269">
        <v>0.6066601561026221</v>
      </c>
      <c r="CG7" s="270">
        <f>CF7-BE7</f>
        <v>-0.1043224415204679</v>
      </c>
      <c r="CH7" s="269">
        <v>0.5948198202707857</v>
      </c>
      <c r="CI7" s="270">
        <f>CH7-BF7</f>
        <v>-0.0784107185990337</v>
      </c>
      <c r="CJ7" s="269">
        <v>0.5830272750941281</v>
      </c>
      <c r="CK7" s="270">
        <f>CJ7-BG7</f>
        <v>-0.02384319314267402</v>
      </c>
    </row>
    <row r="8" ht="17" customHeight="1">
      <c r="A8" t="s" s="262">
        <v>66</v>
      </c>
      <c r="B8" s="212">
        <v>0.2411686406012176</v>
      </c>
      <c r="C8" s="263">
        <v>0.3618817204301075</v>
      </c>
      <c r="D8" s="264">
        <v>0.2909946986607143</v>
      </c>
      <c r="E8" s="265">
        <v>0.2539926915322581</v>
      </c>
      <c r="F8" s="212">
        <v>0.3026662037037037</v>
      </c>
      <c r="G8" s="266">
        <v>0.3171580439814815</v>
      </c>
      <c r="H8" s="267">
        <v>0.1579031137992832</v>
      </c>
      <c r="I8" s="268">
        <v>0.0961275462962963</v>
      </c>
      <c r="J8" s="269">
        <v>0.1900391674297924</v>
      </c>
      <c r="K8" s="269">
        <v>0.2460415611571516</v>
      </c>
      <c r="L8" s="266">
        <v>0.1700890456989247</v>
      </c>
      <c r="M8" s="267">
        <v>0.1011757952508961</v>
      </c>
      <c r="N8" s="268">
        <v>0.1486293402777778</v>
      </c>
      <c r="O8" s="269">
        <v>0.1398705464975845</v>
      </c>
      <c r="P8" s="269">
        <v>0.2102623181216931</v>
      </c>
      <c r="Q8" s="266">
        <v>0.2275739247311828</v>
      </c>
      <c r="R8" s="267">
        <v>0.3296478587962963</v>
      </c>
      <c r="S8" s="268">
        <v>0.3283210125448029</v>
      </c>
      <c r="T8" s="269">
        <v>0.2948062915157004</v>
      </c>
      <c r="U8" s="212">
        <v>0.2315720319634703</v>
      </c>
      <c r="V8" s="263">
        <v>0.260733142921147</v>
      </c>
      <c r="W8" s="264">
        <v>0.2919362727490422</v>
      </c>
      <c r="X8" s="265">
        <v>0.2917219702060932</v>
      </c>
      <c r="Y8" s="212">
        <v>0.281233630952381</v>
      </c>
      <c r="Z8" s="266">
        <v>0.2561124421296296</v>
      </c>
      <c r="AA8" s="267">
        <v>0.1746902161738351</v>
      </c>
      <c r="AB8" s="268">
        <v>0.08444693287037036</v>
      </c>
      <c r="AC8" s="269">
        <v>0.1717821752899878</v>
      </c>
      <c r="AD8" s="269">
        <v>0.2265079031211844</v>
      </c>
      <c r="AE8" s="266">
        <v>0.1363079637096774</v>
      </c>
      <c r="AF8" s="267">
        <v>0.07950744847670252</v>
      </c>
      <c r="AG8" s="268">
        <v>0.1335373263888889</v>
      </c>
      <c r="AH8" s="269">
        <v>0.1162651909722222</v>
      </c>
      <c r="AI8" s="269">
        <v>0.1894921019616788</v>
      </c>
      <c r="AJ8" s="266">
        <v>0.1963138440860215</v>
      </c>
      <c r="AK8" s="267">
        <v>0.2495028935185186</v>
      </c>
      <c r="AL8" s="268">
        <v>0.2894581653225807</v>
      </c>
      <c r="AM8" s="269">
        <v>0.245043685839372</v>
      </c>
      <c r="AN8" s="269">
        <v>0.2034558880730115</v>
      </c>
      <c r="AO8" s="263">
        <v>0.2695453629032258</v>
      </c>
      <c r="AP8" s="264">
        <v>0.2816688368055555</v>
      </c>
      <c r="AQ8" s="265">
        <v>0.2724574372759856</v>
      </c>
      <c r="AR8" s="212">
        <v>0.2743201581790124</v>
      </c>
      <c r="AS8" s="266">
        <v>0.2474700520833333</v>
      </c>
      <c r="AT8" s="267">
        <v>0.2561962365591398</v>
      </c>
      <c r="AU8" s="268">
        <v>0.1681423611111111</v>
      </c>
      <c r="AV8" s="269">
        <v>0.2242907222985348</v>
      </c>
      <c r="AW8" s="269">
        <v>0.2491672373772253</v>
      </c>
      <c r="AX8" s="266">
        <v>0.09364975358422939</v>
      </c>
      <c r="AY8" s="267">
        <v>0.189872311827957</v>
      </c>
      <c r="AZ8" s="268">
        <v>0.1660300925925926</v>
      </c>
      <c r="BA8" s="269">
        <v>0.1496748565821256</v>
      </c>
      <c r="BB8" s="269">
        <v>0.215638669490232</v>
      </c>
      <c r="BC8" s="266">
        <v>0.2504172267025089</v>
      </c>
      <c r="BD8" s="267">
        <v>0.2747242766203704</v>
      </c>
      <c r="BE8" s="268">
        <v>0.3511967965949821</v>
      </c>
      <c r="BF8" s="269">
        <v>0.2923017719655797</v>
      </c>
      <c r="BG8" s="269">
        <v>0.2349625190258752</v>
      </c>
      <c r="BH8" s="269">
        <v>0.2978670194892474</v>
      </c>
      <c r="BI8" s="266">
        <v>0.2986821676587301</v>
      </c>
      <c r="BJ8" s="267">
        <v>0.2407823140681003</v>
      </c>
      <c r="BK8" s="267">
        <v>0.2784581114969136</v>
      </c>
      <c r="BL8" s="267">
        <v>0.2091951099537037</v>
      </c>
      <c r="BM8" s="267">
        <v>0.1510655521953405</v>
      </c>
      <c r="BN8" s="267">
        <v>0.1243279513888889</v>
      </c>
      <c r="BO8" s="267">
        <v>0.161414548992674</v>
      </c>
      <c r="BP8" s="268">
        <v>0.2196130054864948</v>
      </c>
      <c r="BQ8" s="270">
        <v>-0.02955423189073048</v>
      </c>
      <c r="BR8" s="269">
        <v>0.0659051019265233</v>
      </c>
      <c r="BS8" s="270">
        <v>-0.02774465165770609</v>
      </c>
      <c r="BT8" s="269">
        <v>0.1253462141577061</v>
      </c>
      <c r="BU8" s="270">
        <v>-0.06452609767025089</v>
      </c>
      <c r="BV8" s="269">
        <v>0.1755419849537037</v>
      </c>
      <c r="BW8" s="270">
        <f>BV8-AZ8</f>
        <v>0.009511892361111079</v>
      </c>
      <c r="BX8" s="269">
        <v>0.1216853298611111</v>
      </c>
      <c r="BY8" s="270">
        <f>BX8-BA8</f>
        <v>-0.02798952672101451</v>
      </c>
      <c r="BZ8" s="269">
        <v>0.186611737510175</v>
      </c>
      <c r="CA8" s="270">
        <v>-0.008038315004510188</v>
      </c>
      <c r="CB8" s="269">
        <v>0.2670779289874552</v>
      </c>
      <c r="CC8" s="270">
        <f>CB8-BC8</f>
        <v>0.01666070228494626</v>
      </c>
      <c r="CD8" s="269">
        <v>0.2667474537037037</v>
      </c>
      <c r="CE8" s="270">
        <f>CD8-BD8</f>
        <v>-0.007976822916666737</v>
      </c>
      <c r="CF8" s="269">
        <v>0.2857461357526882</v>
      </c>
      <c r="CG8" s="270">
        <f>CF8-BE8</f>
        <v>-0.0654506608422939</v>
      </c>
      <c r="CH8" s="269">
        <v>0.2732605393266908</v>
      </c>
      <c r="CI8" s="270">
        <f>CH8-BF8</f>
        <v>-0.01904123263888891</v>
      </c>
      <c r="CJ8" s="269">
        <v>0.2084519834474886</v>
      </c>
      <c r="CK8" s="270">
        <f>CJ8-BG8</f>
        <v>-0.02651053557838659</v>
      </c>
    </row>
    <row r="9" ht="17" customHeight="1">
      <c r="A9" t="s" s="271">
        <v>67</v>
      </c>
      <c r="B9" s="250">
        <v>0.3832293262449497</v>
      </c>
      <c r="C9" s="251">
        <v>0.6980953562179812</v>
      </c>
      <c r="D9" s="252">
        <v>0.6935514249875343</v>
      </c>
      <c r="E9" s="253">
        <v>0.5506385499352586</v>
      </c>
      <c r="F9" s="250">
        <v>0.64589101100446</v>
      </c>
      <c r="G9" s="272">
        <v>0.4435571625945317</v>
      </c>
      <c r="H9" s="273">
        <v>0.3616541406293982</v>
      </c>
      <c r="I9" s="274">
        <v>0.3263442081151832</v>
      </c>
      <c r="J9" s="275">
        <v>0.3770144997890417</v>
      </c>
      <c r="K9" s="275">
        <v>0.510710002603338</v>
      </c>
      <c r="L9" s="272">
        <v>0.3158063108709115</v>
      </c>
      <c r="M9" s="273">
        <v>0.3375454244778472</v>
      </c>
      <c r="N9" s="274">
        <v>0.3563208260616638</v>
      </c>
      <c r="O9" s="275">
        <v>0.3363427019311024</v>
      </c>
      <c r="P9" s="275">
        <v>0.4519488609848558</v>
      </c>
      <c r="Q9" s="272">
        <v>0.4330100137927152</v>
      </c>
      <c r="R9" s="273">
        <v>0.5434618237347296</v>
      </c>
      <c r="S9" s="274">
        <v>0.6812967967122671</v>
      </c>
      <c r="T9" s="275">
        <v>0.5526887591053951</v>
      </c>
      <c r="U9" s="250">
        <v>0.4773408353056492</v>
      </c>
      <c r="V9" s="251">
        <v>0.7156544115577324</v>
      </c>
      <c r="W9" s="252">
        <v>0.7039559788168743</v>
      </c>
      <c r="X9" s="253">
        <v>0.645629640967179</v>
      </c>
      <c r="Y9" s="250">
        <v>0.6880717474061715</v>
      </c>
      <c r="Z9" s="272">
        <v>0.5335384016870273</v>
      </c>
      <c r="AA9" s="273">
        <v>0.4018947636941958</v>
      </c>
      <c r="AB9" s="274">
        <v>0.3771417939208842</v>
      </c>
      <c r="AC9" s="275">
        <v>0.4371334455248068</v>
      </c>
      <c r="AD9" s="275">
        <v>0.5626025964654892</v>
      </c>
      <c r="AE9" s="272">
        <v>0.3545979705004785</v>
      </c>
      <c r="AF9" s="273">
        <v>0.4329807394584248</v>
      </c>
      <c r="AG9" s="274">
        <v>0.3704690954043048</v>
      </c>
      <c r="AH9" s="275">
        <v>0.3861849225092951</v>
      </c>
      <c r="AI9" s="275">
        <v>0.5033674650641393</v>
      </c>
      <c r="AJ9" s="272">
        <v>0.4625036592917863</v>
      </c>
      <c r="AK9" s="273">
        <v>0.6476279813845259</v>
      </c>
      <c r="AL9" s="274">
        <v>0.7529310223498283</v>
      </c>
      <c r="AM9" s="275">
        <v>0.6207316801350634</v>
      </c>
      <c r="AN9" s="275">
        <v>0.5328688524590164</v>
      </c>
      <c r="AO9" s="251">
        <v>0.7540810814614648</v>
      </c>
      <c r="AP9" s="252">
        <v>0.6850765862627773</v>
      </c>
      <c r="AQ9" s="253">
        <v>0.6577541800371559</v>
      </c>
      <c r="AR9" s="250">
        <v>0.699433750242389</v>
      </c>
      <c r="AS9" s="272">
        <v>0.5469521087841769</v>
      </c>
      <c r="AT9" s="273">
        <v>0.381912191071328</v>
      </c>
      <c r="AU9" s="274">
        <v>0.3535013089005236</v>
      </c>
      <c r="AV9" s="275">
        <v>0.4269547302610131</v>
      </c>
      <c r="AW9" s="275">
        <v>0.5624415357766143</v>
      </c>
      <c r="AX9" s="272">
        <v>0.2916942169115577</v>
      </c>
      <c r="AY9" s="273">
        <v>0.3540281061757586</v>
      </c>
      <c r="AZ9" s="274">
        <v>0.3702225130890052</v>
      </c>
      <c r="BA9" s="275">
        <v>0.3383050805258365</v>
      </c>
      <c r="BB9" s="275">
        <v>0.4869083713697588</v>
      </c>
      <c r="BC9" s="272">
        <v>0.4334930403085064</v>
      </c>
      <c r="BD9" s="273">
        <v>0.5923251163467131</v>
      </c>
      <c r="BE9" s="274">
        <v>0.7017318302088612</v>
      </c>
      <c r="BF9" s="275">
        <v>0.5756709182221716</v>
      </c>
      <c r="BG9" s="275">
        <v>0.509281776399149</v>
      </c>
      <c r="BH9" s="275">
        <v>0.7090311004616338</v>
      </c>
      <c r="BI9" s="272">
        <v>0.7446870286399899</v>
      </c>
      <c r="BJ9" s="273">
        <v>0.6596422373754434</v>
      </c>
      <c r="BK9" s="273">
        <v>0.7031123363874344</v>
      </c>
      <c r="BL9" s="273">
        <v>0.4831962078243165</v>
      </c>
      <c r="BM9" s="267">
        <v>0.3919495580701458</v>
      </c>
      <c r="BN9" s="267">
        <v>0.3676843804537522</v>
      </c>
      <c r="BO9" s="267">
        <v>0.4140313620716108</v>
      </c>
      <c r="BP9" s="268">
        <v>0.5577732830021308</v>
      </c>
      <c r="BQ9" s="276">
        <v>-0.004668252774483461</v>
      </c>
      <c r="BR9" s="269">
        <v>0.3960484398750211</v>
      </c>
      <c r="BS9" s="276">
        <v>0.1043542229634635</v>
      </c>
      <c r="BT9" s="269">
        <v>0.3663521505376345</v>
      </c>
      <c r="BU9" s="276">
        <v>0.0123240443618759</v>
      </c>
      <c r="BV9" s="269">
        <v>0.3717724621873182</v>
      </c>
      <c r="BW9" s="276">
        <f>BV9-AZ9</f>
        <v>0.001549949098312964</v>
      </c>
      <c r="BX9" s="269">
        <v>0.3781260018305637</v>
      </c>
      <c r="BY9" s="276">
        <f>BX9-BA9</f>
        <v>0.0398209213047272</v>
      </c>
      <c r="BZ9" s="269">
        <v>0.4972328072959617</v>
      </c>
      <c r="CA9" s="276">
        <v>-0.008038315004510188</v>
      </c>
      <c r="CB9" s="269">
        <v>0.5834106534650678</v>
      </c>
      <c r="CC9" s="276">
        <f>CB9-BC9</f>
        <v>0.1499176131565614</v>
      </c>
      <c r="CD9" s="269">
        <v>0.7320267197498544</v>
      </c>
      <c r="CE9" s="276">
        <f>CD9-BD9</f>
        <v>0.1397016034031413</v>
      </c>
      <c r="CF9" s="269">
        <v>0.911772536311434</v>
      </c>
      <c r="CG9" s="276">
        <f>CF9-BE9</f>
        <v>0.2100407061025727</v>
      </c>
      <c r="CH9" s="269">
        <v>0.7425160921257304</v>
      </c>
      <c r="CI9" s="276">
        <f>CH9-BF9</f>
        <v>0.1668451739035588</v>
      </c>
      <c r="CJ9" s="269">
        <v>0.5590576352530541</v>
      </c>
      <c r="CK9" s="276">
        <f>CJ9-BG9</f>
        <v>0.04977585885390512</v>
      </c>
    </row>
    <row r="10" ht="17" customHeight="1">
      <c r="A10" t="s" s="262">
        <v>68</v>
      </c>
      <c r="B10" s="212">
        <v>0.1691121754409526</v>
      </c>
      <c r="C10" s="263">
        <v>0.3007900063251107</v>
      </c>
      <c r="D10" s="264">
        <v>0.2773051762371616</v>
      </c>
      <c r="E10" s="265">
        <v>0.2349073898376555</v>
      </c>
      <c r="F10" s="212">
        <v>0.2707907135076252</v>
      </c>
      <c r="G10" s="266">
        <v>0.133880174291939</v>
      </c>
      <c r="H10" s="267">
        <v>0.08130471220746363</v>
      </c>
      <c r="I10" s="268">
        <v>0.2239281454248366</v>
      </c>
      <c r="J10" s="269">
        <v>0.1456559963729082</v>
      </c>
      <c r="K10" s="269">
        <v>0.2078776789260824</v>
      </c>
      <c r="L10" s="266">
        <v>0.2370565833860426</v>
      </c>
      <c r="M10" s="267">
        <v>0.2496214157706093</v>
      </c>
      <c r="N10" s="268">
        <v>0.2258251633986928</v>
      </c>
      <c r="O10" s="269">
        <v>0.237627966041489</v>
      </c>
      <c r="P10" s="269">
        <v>0.2179034167085637</v>
      </c>
      <c r="Q10" s="266">
        <v>0.2575959308454565</v>
      </c>
      <c r="R10" s="267">
        <v>0.2429259259259259</v>
      </c>
      <c r="S10" s="268">
        <v>0.3291693021294539</v>
      </c>
      <c r="T10" s="269">
        <v>0.276929347826087</v>
      </c>
      <c r="U10" s="212">
        <v>0.2327811856477751</v>
      </c>
      <c r="V10" s="263">
        <v>0.3140633697027198</v>
      </c>
      <c r="W10" s="264">
        <v>0.2942577473518143</v>
      </c>
      <c r="X10" s="265">
        <v>0.287300073792958</v>
      </c>
      <c r="Y10" s="212">
        <v>0.2986345211161388</v>
      </c>
      <c r="Z10" s="266">
        <v>0.3477718954248366</v>
      </c>
      <c r="AA10" s="267">
        <v>0.3313683849884039</v>
      </c>
      <c r="AB10" s="268">
        <v>0.3116364651416123</v>
      </c>
      <c r="AC10" s="269">
        <v>0.330271107160813</v>
      </c>
      <c r="AD10" s="269">
        <v>0.3144528141384759</v>
      </c>
      <c r="AE10" s="266">
        <v>0.2296016497997048</v>
      </c>
      <c r="AF10" s="267">
        <v>0.4715066940754796</v>
      </c>
      <c r="AG10" s="268">
        <v>0.2538415032679738</v>
      </c>
      <c r="AH10" s="269">
        <v>0.3190174321540211</v>
      </c>
      <c r="AI10" s="269">
        <v>0.3159854596035494</v>
      </c>
      <c r="AJ10" s="266">
        <v>0.3713161501159604</v>
      </c>
      <c r="AK10" s="267">
        <v>0.3388898420479303</v>
      </c>
      <c r="AL10" s="268">
        <v>0.3988956093189964</v>
      </c>
      <c r="AM10" s="269">
        <v>0.3700354326513214</v>
      </c>
      <c r="AN10" s="269">
        <v>0.3295717916264866</v>
      </c>
      <c r="AO10" s="263">
        <v>0.4674264178789795</v>
      </c>
      <c r="AP10" s="264">
        <v>0.4215285072362278</v>
      </c>
      <c r="AQ10" s="265">
        <v>0.3494096563356525</v>
      </c>
      <c r="AR10" s="212">
        <v>0.4124968500363108</v>
      </c>
      <c r="AS10" s="266">
        <v>0.2879823529411765</v>
      </c>
      <c r="AT10" s="267">
        <v>0.2591631087919039</v>
      </c>
      <c r="AU10" s="268">
        <v>0.2593681917211329</v>
      </c>
      <c r="AV10" s="269">
        <v>0.268731568268333</v>
      </c>
      <c r="AW10" s="269">
        <v>0.3402170674899794</v>
      </c>
      <c r="AX10" s="266">
        <v>0.2530597722960152</v>
      </c>
      <c r="AY10" s="267">
        <v>0.2304712207463631</v>
      </c>
      <c r="AZ10" s="268">
        <v>0.2610021786492375</v>
      </c>
      <c r="BA10" s="269">
        <v>0.2480383276499005</v>
      </c>
      <c r="BB10" s="269">
        <v>0.3091531698149346</v>
      </c>
      <c r="BC10" s="266">
        <v>0.3131920725279359</v>
      </c>
      <c r="BD10" s="267">
        <v>0.3710148965141612</v>
      </c>
      <c r="BE10" s="268">
        <v>0.469408733923677</v>
      </c>
      <c r="BF10" s="269">
        <v>0.3846855640807048</v>
      </c>
      <c r="BG10" s="269">
        <v>0.3281921322410242</v>
      </c>
      <c r="BH10" s="269">
        <v>0.4382423835125447</v>
      </c>
      <c r="BI10" s="266">
        <v>0.4441920664098973</v>
      </c>
      <c r="BJ10" s="267">
        <v>0.3447491434745941</v>
      </c>
      <c r="BK10" s="267">
        <v>0.4078901688453159</v>
      </c>
      <c r="BL10" s="267">
        <v>0.2479637935729847</v>
      </c>
      <c r="BM10" s="267">
        <v>0.2593811406282943</v>
      </c>
      <c r="BN10" s="267">
        <v>0.244016339869281</v>
      </c>
      <c r="BO10" s="267">
        <v>0.250551861129067</v>
      </c>
      <c r="BP10" s="268">
        <v>0.3287863787780306</v>
      </c>
      <c r="BQ10" s="270">
        <v>-0.01143068871194886</v>
      </c>
      <c r="BR10" s="269">
        <v>0.2737265048492515</v>
      </c>
      <c r="BS10" s="270">
        <v>0.02066673255323637</v>
      </c>
      <c r="BT10" s="269">
        <v>0.2898335573476702</v>
      </c>
      <c r="BU10" s="270">
        <v>0.05936233660130719</v>
      </c>
      <c r="BV10" s="269">
        <v>0.248618954248366</v>
      </c>
      <c r="BW10" s="270">
        <f>BV10-AZ10</f>
        <v>-0.01238322440087145</v>
      </c>
      <c r="BX10" s="269">
        <v>0.2709666364734299</v>
      </c>
      <c r="BY10" s="270">
        <f>BX10-BA10</f>
        <v>0.02292830882352942</v>
      </c>
      <c r="BZ10" s="269">
        <v>0.309301337415308</v>
      </c>
      <c r="CA10" s="270">
        <v>-0.008038315004510188</v>
      </c>
      <c r="CB10" s="269">
        <v>0.2907426865907654</v>
      </c>
      <c r="CC10" s="270">
        <f>CB10-BC10</f>
        <v>-0.02244938593717055</v>
      </c>
      <c r="CD10" s="269">
        <v>0.4694179874727669</v>
      </c>
      <c r="CE10" s="270">
        <f>CD10-BD10</f>
        <v>0.09840309095860572</v>
      </c>
      <c r="CF10" s="269">
        <v>0.7838443363904701</v>
      </c>
      <c r="CG10" s="270">
        <f>CF10-BE10</f>
        <v>0.3144356024667931</v>
      </c>
      <c r="CH10" s="269">
        <v>0.5151601884413186</v>
      </c>
      <c r="CI10" s="270">
        <f>CH10-BF10</f>
        <v>0.1304746243606139</v>
      </c>
      <c r="CJ10" s="269">
        <v>0.3611890478109052</v>
      </c>
      <c r="CK10" s="270">
        <f>CJ10-BG10</f>
        <v>0.03299691556988105</v>
      </c>
    </row>
    <row r="11" ht="17" customHeight="1">
      <c r="A11" t="s" s="262">
        <v>69</v>
      </c>
      <c r="B11" s="212">
        <v>0.4612291454664058</v>
      </c>
      <c r="C11" s="263">
        <v>0.8428280193932411</v>
      </c>
      <c r="D11" s="264">
        <v>0.845183987032313</v>
      </c>
      <c r="E11" s="265">
        <v>0.6656549011136712</v>
      </c>
      <c r="F11" s="212">
        <v>0.7825346908068782</v>
      </c>
      <c r="G11" s="266">
        <v>0.5563680654761906</v>
      </c>
      <c r="H11" s="267">
        <v>0.4637814324116744</v>
      </c>
      <c r="I11" s="268">
        <v>0.3636529166666667</v>
      </c>
      <c r="J11" s="269">
        <v>0.4612950974620618</v>
      </c>
      <c r="K11" s="269">
        <v>0.6210274919429097</v>
      </c>
      <c r="L11" s="266">
        <v>0.3444937115975423</v>
      </c>
      <c r="M11" s="267">
        <v>0.3695748847926267</v>
      </c>
      <c r="N11" s="268">
        <v>0.4038585317460317</v>
      </c>
      <c r="O11" s="269">
        <v>0.3723030700051759</v>
      </c>
      <c r="P11" s="269">
        <v>0.5372082728283621</v>
      </c>
      <c r="Q11" s="266">
        <v>0.4969108582949309</v>
      </c>
      <c r="R11" s="267">
        <v>0.652942757936508</v>
      </c>
      <c r="S11" s="268">
        <v>0.8095718125960062</v>
      </c>
      <c r="T11" s="269">
        <v>0.6531439732142857</v>
      </c>
      <c r="U11" s="212">
        <v>0.566430421966732</v>
      </c>
      <c r="V11" s="263">
        <v>0.8619482910906298</v>
      </c>
      <c r="W11" s="264">
        <v>0.8532031917077175</v>
      </c>
      <c r="X11" s="265">
        <v>0.7761639832949309</v>
      </c>
      <c r="Y11" s="212">
        <v>0.8299381655546834</v>
      </c>
      <c r="Z11" s="266">
        <v>0.6012104861111112</v>
      </c>
      <c r="AA11" s="267">
        <v>0.4275865159370199</v>
      </c>
      <c r="AB11" s="268">
        <v>0.4010044494047618</v>
      </c>
      <c r="AC11" s="269">
        <v>0.4760618687859759</v>
      </c>
      <c r="AD11" s="269">
        <v>0.6530000171703296</v>
      </c>
      <c r="AE11" s="266">
        <v>0.4001323444700461</v>
      </c>
      <c r="AF11" s="267">
        <v>0.418946284562212</v>
      </c>
      <c r="AG11" s="268">
        <v>0.4129548611111111</v>
      </c>
      <c r="AH11" s="269">
        <v>0.4106530797101449</v>
      </c>
      <c r="AI11" s="269">
        <v>0.5716280527676398</v>
      </c>
      <c r="AJ11" s="266">
        <v>0.4957219662058372</v>
      </c>
      <c r="AK11" s="267">
        <v>0.760096875</v>
      </c>
      <c r="AL11" s="268">
        <v>0.8819010656682028</v>
      </c>
      <c r="AM11" s="269">
        <v>0.7120567417184266</v>
      </c>
      <c r="AN11" s="269">
        <v>0.6069270674765809</v>
      </c>
      <c r="AO11" s="263">
        <v>0.8585052803379417</v>
      </c>
      <c r="AP11" s="264">
        <v>0.7810833864795919</v>
      </c>
      <c r="AQ11" s="265">
        <v>0.7700796850998464</v>
      </c>
      <c r="AR11" s="212">
        <v>0.8039607638888888</v>
      </c>
      <c r="AS11" s="266">
        <v>0.6412910912698413</v>
      </c>
      <c r="AT11" s="267">
        <v>0.426627928187404</v>
      </c>
      <c r="AU11" s="268">
        <v>0.3877926587301587</v>
      </c>
      <c r="AV11" s="269">
        <v>0.4845931678440608</v>
      </c>
      <c r="AW11" s="269">
        <v>0.6433947349381742</v>
      </c>
      <c r="AX11" s="266">
        <v>0.3057681931643625</v>
      </c>
      <c r="AY11" s="267">
        <v>0.3990381144393241</v>
      </c>
      <c r="AZ11" s="268">
        <v>0.4100099206349206</v>
      </c>
      <c r="BA11" s="269">
        <v>0.371187969073499</v>
      </c>
      <c r="BB11" s="269">
        <v>0.551662051936159</v>
      </c>
      <c r="BC11" s="266">
        <v>0.4773169642857143</v>
      </c>
      <c r="BD11" s="267">
        <v>0.6729452678571429</v>
      </c>
      <c r="BE11" s="268">
        <v>0.7863638152841782</v>
      </c>
      <c r="BF11" s="269">
        <v>0.645244154373706</v>
      </c>
      <c r="BG11" s="269">
        <v>0.5752501467710371</v>
      </c>
      <c r="BH11" s="269">
        <v>0.8076755616359447</v>
      </c>
      <c r="BI11" s="266">
        <v>0.8541530505952381</v>
      </c>
      <c r="BJ11" s="267">
        <v>0.7743532930107526</v>
      </c>
      <c r="BK11" s="267">
        <v>0.810657554563492</v>
      </c>
      <c r="BL11" s="267">
        <v>0.568888015873016</v>
      </c>
      <c r="BM11" s="267">
        <v>0.4402423387096774</v>
      </c>
      <c r="BN11" s="267">
        <v>0.4127348809523809</v>
      </c>
      <c r="BO11" s="267">
        <v>0.4735846088435374</v>
      </c>
      <c r="BP11" s="268">
        <v>0.6411899409694817</v>
      </c>
      <c r="BQ11" s="270">
        <v>-0.002204793968692553</v>
      </c>
      <c r="BR11" s="269">
        <v>0.4406085733486943</v>
      </c>
      <c r="BS11" s="270">
        <v>0.1348403801843318</v>
      </c>
      <c r="BT11" s="269">
        <v>0.3942267809139785</v>
      </c>
      <c r="BU11" s="270">
        <v>-0.004811333525345574</v>
      </c>
      <c r="BV11" s="269">
        <v>0.4166355257936508</v>
      </c>
      <c r="BW11" s="270">
        <f>BV11-AZ11</f>
        <v>0.006625605158730119</v>
      </c>
      <c r="BX11" s="269">
        <v>0.417162627782091</v>
      </c>
      <c r="BY11" s="270">
        <f>BX11-BA11</f>
        <v>0.04597465870859202</v>
      </c>
      <c r="BZ11" s="269">
        <v>0.5656935570382</v>
      </c>
      <c r="CA11" s="270">
        <v>-0.008038315004510188</v>
      </c>
      <c r="CB11" s="269">
        <v>0.6900254128264209</v>
      </c>
      <c r="CC11" s="270">
        <f>CB11-BC11</f>
        <v>0.2127084485407066</v>
      </c>
      <c r="CD11" s="269">
        <v>0.8276913293650793</v>
      </c>
      <c r="CE11" s="270">
        <f>CD11-BD11</f>
        <v>0.1547460615079363</v>
      </c>
      <c r="CF11" s="269">
        <v>0.9583749519969279</v>
      </c>
      <c r="CG11" s="270">
        <f>CF11-BE11</f>
        <v>0.1720111367127497</v>
      </c>
      <c r="CH11" s="269">
        <v>0.8253385998964804</v>
      </c>
      <c r="CI11" s="270">
        <f>CH11-BF11</f>
        <v>0.1800944455227744</v>
      </c>
      <c r="CJ11" s="269">
        <v>0.6311383349641227</v>
      </c>
      <c r="CK11" s="270">
        <f>CJ11-BG11</f>
        <v>0.05588818819308561</v>
      </c>
    </row>
    <row r="12" ht="17" customHeight="1">
      <c r="A12" t="s" s="271">
        <v>70</v>
      </c>
      <c r="B12" s="250">
        <v>0.34411601686154</v>
      </c>
      <c r="C12" s="251">
        <v>0.5418584741606832</v>
      </c>
      <c r="D12" s="252">
        <v>0.5084797809662742</v>
      </c>
      <c r="E12" s="253">
        <v>0.4329785991880749</v>
      </c>
      <c r="F12" s="250">
        <v>0.4939709237874131</v>
      </c>
      <c r="G12" s="272">
        <v>0.333558800449573</v>
      </c>
      <c r="H12" s="273">
        <v>0.2525039180543702</v>
      </c>
      <c r="I12" s="274">
        <v>0.2109955762143663</v>
      </c>
      <c r="J12" s="275">
        <v>0.2655412391165237</v>
      </c>
      <c r="K12" s="275">
        <v>0.3791250602235958</v>
      </c>
      <c r="L12" s="272">
        <v>0.2194245174045632</v>
      </c>
      <c r="M12" s="273">
        <v>0.1956995070796194</v>
      </c>
      <c r="N12" s="274">
        <v>0.2445724276456333</v>
      </c>
      <c r="O12" s="275">
        <v>0.2196306259606376</v>
      </c>
      <c r="P12" s="275">
        <v>0.3253760201056758</v>
      </c>
      <c r="Q12" s="272">
        <v>0.3528672547540531</v>
      </c>
      <c r="R12" s="273">
        <v>0.4486133980419505</v>
      </c>
      <c r="S12" s="274">
        <v>0.5528440193337992</v>
      </c>
      <c r="T12" s="275">
        <v>0.451469981782781</v>
      </c>
      <c r="U12" s="250">
        <v>0.3571593417441205</v>
      </c>
      <c r="V12" s="251">
        <v>0.6084033617557005</v>
      </c>
      <c r="W12" s="252">
        <v>0.588034108500669</v>
      </c>
      <c r="X12" s="253">
        <v>0.4756397431303862</v>
      </c>
      <c r="Y12" s="250">
        <v>0.5566848944833855</v>
      </c>
      <c r="Z12" s="272">
        <v>0.3942529325632534</v>
      </c>
      <c r="AA12" s="273">
        <v>0.3122294279381626</v>
      </c>
      <c r="AB12" s="274">
        <v>0.220770769887566</v>
      </c>
      <c r="AC12" s="275">
        <v>0.309118937797886</v>
      </c>
      <c r="AD12" s="275">
        <v>0.4329019161406358</v>
      </c>
      <c r="AE12" s="272">
        <v>0.2290720260839255</v>
      </c>
      <c r="AF12" s="273">
        <v>0.2656621601972868</v>
      </c>
      <c r="AG12" s="274">
        <v>0.2456211013839933</v>
      </c>
      <c r="AH12" s="275">
        <v>0.2467977480025802</v>
      </c>
      <c r="AI12" s="275">
        <v>0.3704143852329675</v>
      </c>
      <c r="AJ12" s="272">
        <v>0.3187596561916052</v>
      </c>
      <c r="AK12" s="273">
        <v>0.4452391627970299</v>
      </c>
      <c r="AL12" s="274">
        <v>0.5804539289571614</v>
      </c>
      <c r="AM12" s="275">
        <v>0.4481785862262867</v>
      </c>
      <c r="AN12" s="275">
        <v>0.3899626709763817</v>
      </c>
      <c r="AO12" s="251">
        <v>0.5940257530293392</v>
      </c>
      <c r="AP12" s="252">
        <v>0.5709673017279482</v>
      </c>
      <c r="AQ12" s="253">
        <v>0.5561213206263196</v>
      </c>
      <c r="AR12" s="250">
        <v>0.573796041463422</v>
      </c>
      <c r="AS12" s="272">
        <v>0.455413391753459</v>
      </c>
      <c r="AT12" s="273">
        <v>0.3326607970976624</v>
      </c>
      <c r="AU12" s="274">
        <v>0.2367177322314707</v>
      </c>
      <c r="AV12" s="275">
        <v>0.3414987832562261</v>
      </c>
      <c r="AW12" s="275">
        <v>0.4570055377391437</v>
      </c>
      <c r="AX12" s="272">
        <v>0.2294015599241259</v>
      </c>
      <c r="AY12" s="273">
        <v>0.2254886912959333</v>
      </c>
      <c r="AZ12" s="274">
        <v>0.2599582823672146</v>
      </c>
      <c r="BA12" s="275">
        <v>0.2380472419438943</v>
      </c>
      <c r="BB12" s="275">
        <v>0.3832170396878732</v>
      </c>
      <c r="BC12" s="272">
        <v>0.3537527821240791</v>
      </c>
      <c r="BD12" s="273">
        <v>0.4379343152391182</v>
      </c>
      <c r="BE12" s="274">
        <v>0.5396537255230303</v>
      </c>
      <c r="BF12" s="275">
        <v>0.4438531947148195</v>
      </c>
      <c r="BG12" s="275">
        <v>0.3985156941726888</v>
      </c>
      <c r="BH12" s="275">
        <v>0.5607030763617074</v>
      </c>
      <c r="BI12" s="272">
        <v>0.5310141361922065</v>
      </c>
      <c r="BJ12" s="273">
        <v>0.4996928965121733</v>
      </c>
      <c r="BK12" s="273">
        <v>0.5304518996941343</v>
      </c>
      <c r="BL12" s="273">
        <v>0.3720937858319883</v>
      </c>
      <c r="BM12" s="267">
        <v>0.3353459448298335</v>
      </c>
      <c r="BN12" s="267">
        <v>0.2771123451237668</v>
      </c>
      <c r="BO12" s="267">
        <v>0.3282627276746978</v>
      </c>
      <c r="BP12" s="268">
        <v>0.428798780060053</v>
      </c>
      <c r="BQ12" s="276">
        <v>-0.02820675767909064</v>
      </c>
      <c r="BR12" s="269">
        <v>0.2498188126233243</v>
      </c>
      <c r="BS12" s="276">
        <v>0.02041725269919842</v>
      </c>
      <c r="BT12" s="269">
        <v>0.2348405486845715</v>
      </c>
      <c r="BU12" s="276">
        <v>0.009351857388638279</v>
      </c>
      <c r="BV12" s="269">
        <v>0.3202270355801389</v>
      </c>
      <c r="BW12" s="276">
        <f>BV12-AZ12</f>
        <v>0.0602687532129243</v>
      </c>
      <c r="BX12" s="269">
        <v>0.2677309920429232</v>
      </c>
      <c r="BY12" s="276">
        <f>BX12-BA12</f>
        <v>0.02968375009902896</v>
      </c>
      <c r="BZ12" s="269">
        <v>0.3745195254901777</v>
      </c>
      <c r="CA12" s="276">
        <v>-0.008038315004510188</v>
      </c>
      <c r="CB12" s="269">
        <v>0.4572225986370438</v>
      </c>
      <c r="CC12" s="276">
        <f>CB12-BC12</f>
        <v>0.1034698165129648</v>
      </c>
      <c r="CD12" s="269">
        <v>0.5672952958597242</v>
      </c>
      <c r="CE12" s="276">
        <f>CD12-BD12</f>
        <v>0.129360980620606</v>
      </c>
      <c r="CF12" s="269">
        <v>0.7154370352919028</v>
      </c>
      <c r="CG12" s="276">
        <f>CF12-BE12</f>
        <v>0.1757833097688726</v>
      </c>
      <c r="CH12" s="269">
        <v>0.580122907908577</v>
      </c>
      <c r="CI12" s="276">
        <f>CH12-BF12</f>
        <v>0.1362697131937575</v>
      </c>
      <c r="CJ12" s="269">
        <v>0.4263428437983768</v>
      </c>
      <c r="CK12" s="276">
        <f>CJ12-BG12</f>
        <v>0.02782714962568805</v>
      </c>
    </row>
    <row r="13" ht="17" customHeight="1">
      <c r="A13" t="s" s="262">
        <v>71</v>
      </c>
      <c r="B13" s="212">
        <v>0.420115312286779</v>
      </c>
      <c r="C13" s="263">
        <v>0.6810620195278705</v>
      </c>
      <c r="D13" s="264">
        <v>0.6377015770388614</v>
      </c>
      <c r="E13" s="265">
        <v>0.5566581170436288</v>
      </c>
      <c r="F13" s="212">
        <v>0.6247218710089399</v>
      </c>
      <c r="G13" s="266">
        <v>0.4178717911877394</v>
      </c>
      <c r="H13" s="267">
        <v>0.2971310159436411</v>
      </c>
      <c r="I13" s="268">
        <v>0.2447871775223499</v>
      </c>
      <c r="J13" s="269">
        <v>0.3196794566544567</v>
      </c>
      <c r="K13" s="269">
        <v>0.4713580052285091</v>
      </c>
      <c r="L13" s="266">
        <v>0.2555402916821159</v>
      </c>
      <c r="M13" s="267">
        <v>0.2459016190829317</v>
      </c>
      <c r="N13" s="268">
        <v>0.2865645913154534</v>
      </c>
      <c r="O13" s="269">
        <v>0.262409097534566</v>
      </c>
      <c r="P13" s="269">
        <v>0.4009429887162646</v>
      </c>
      <c r="Q13" s="266">
        <v>0.389458225188481</v>
      </c>
      <c r="R13" s="267">
        <v>0.54475625798212</v>
      </c>
      <c r="S13" s="268">
        <v>0.69984550735385</v>
      </c>
      <c r="T13" s="269">
        <v>0.5446859070464767</v>
      </c>
      <c r="U13" s="212">
        <v>0.4371740804597701</v>
      </c>
      <c r="V13" s="263">
        <v>0.7470481646273638</v>
      </c>
      <c r="W13" s="264">
        <v>0.7160527744748316</v>
      </c>
      <c r="X13" s="265">
        <v>0.5510696545544432</v>
      </c>
      <c r="Y13" s="212">
        <v>0.6704086027956717</v>
      </c>
      <c r="Z13" s="266">
        <v>0.4250526021711367</v>
      </c>
      <c r="AA13" s="267">
        <v>0.2733934495118032</v>
      </c>
      <c r="AB13" s="268">
        <v>0.2425056960408684</v>
      </c>
      <c r="AC13" s="269">
        <v>0.3132081964969896</v>
      </c>
      <c r="AD13" s="269">
        <v>0.4918083996463307</v>
      </c>
      <c r="AE13" s="266">
        <v>0.2601059510567297</v>
      </c>
      <c r="AF13" s="267">
        <v>0.2719094673093561</v>
      </c>
      <c r="AG13" s="268">
        <v>0.2869929757343551</v>
      </c>
      <c r="AH13" s="269">
        <v>0.2728507308845577</v>
      </c>
      <c r="AI13" s="269">
        <v>0.418289766339458</v>
      </c>
      <c r="AJ13" s="266">
        <v>0.3729829749103942</v>
      </c>
      <c r="AK13" s="267">
        <v>0.5024201468710089</v>
      </c>
      <c r="AL13" s="268">
        <v>0.6756050858979112</v>
      </c>
      <c r="AM13" s="269">
        <v>0.5171612422955189</v>
      </c>
      <c r="AN13" s="269">
        <v>0.4431427056508176</v>
      </c>
      <c r="AO13" s="263">
        <v>0.6871077122728958</v>
      </c>
      <c r="AP13" s="264">
        <v>0.6443485221674877</v>
      </c>
      <c r="AQ13" s="265">
        <v>0.5302218514398714</v>
      </c>
      <c r="AR13" s="212">
        <v>0.6197663899531716</v>
      </c>
      <c r="AS13" s="266">
        <v>0.4060431992337165</v>
      </c>
      <c r="AT13" s="267">
        <v>0.3089880113706587</v>
      </c>
      <c r="AU13" s="268">
        <v>0.2757726692209451</v>
      </c>
      <c r="AV13" s="269">
        <v>0.3300341143530798</v>
      </c>
      <c r="AW13" s="269">
        <v>0.4740998867509155</v>
      </c>
      <c r="AX13" s="266">
        <v>0.2675617352614016</v>
      </c>
      <c r="AY13" s="267">
        <v>0.273257384748486</v>
      </c>
      <c r="AZ13" s="268">
        <v>0.2625446998722861</v>
      </c>
      <c r="BA13" s="269">
        <v>0.2678449317008162</v>
      </c>
      <c r="BB13" s="269">
        <v>0.4045927224116879</v>
      </c>
      <c r="BC13" s="266">
        <v>0.3819560313929057</v>
      </c>
      <c r="BD13" s="267">
        <v>0.4632901819923372</v>
      </c>
      <c r="BE13" s="268">
        <v>0.608556420714374</v>
      </c>
      <c r="BF13" s="269">
        <v>0.4848325160336498</v>
      </c>
      <c r="BG13" s="269">
        <v>0.4248178436466699</v>
      </c>
      <c r="BH13" s="269">
        <v>0.6773266530713139</v>
      </c>
      <c r="BI13" s="266">
        <v>0.6414235734811166</v>
      </c>
      <c r="BJ13" s="267">
        <v>0.519986512791991</v>
      </c>
      <c r="BK13" s="267">
        <v>0.6119618688803746</v>
      </c>
      <c r="BL13" s="267">
        <v>0.3888355619412516</v>
      </c>
      <c r="BM13" s="267">
        <v>0.2805149548881473</v>
      </c>
      <c r="BN13" s="267">
        <v>0.2679855555555555</v>
      </c>
      <c r="BO13" s="267">
        <v>0.3120944739168878</v>
      </c>
      <c r="BP13" s="268">
        <v>0.4611998084291188</v>
      </c>
      <c r="BQ13" s="270">
        <v>-0.01290007832179674</v>
      </c>
      <c r="BR13" s="269">
        <v>0.2610064948708442</v>
      </c>
      <c r="BS13" s="270">
        <v>-0.006555240390557437</v>
      </c>
      <c r="BT13" s="269">
        <v>0.2279259115066123</v>
      </c>
      <c r="BU13" s="270">
        <v>-0.04533147324187373</v>
      </c>
      <c r="BV13" s="269">
        <v>0.231839849936143</v>
      </c>
      <c r="BW13" s="270">
        <f>BV13-AZ13</f>
        <v>-0.03070484993614306</v>
      </c>
      <c r="BX13" s="269">
        <v>0.2403489140846244</v>
      </c>
      <c r="BY13" s="270">
        <f>BX13-BA13</f>
        <v>-0.02749601761619189</v>
      </c>
      <c r="BZ13" s="269">
        <v>0.3867738660126592</v>
      </c>
      <c r="CA13" s="270">
        <v>-0.008038315004510188</v>
      </c>
      <c r="CB13" s="269">
        <v>0.3453484550735385</v>
      </c>
      <c r="CC13" s="270">
        <f>CB13-BC13</f>
        <v>-0.03660757631936723</v>
      </c>
      <c r="CD13" s="269">
        <v>0.5244070051085569</v>
      </c>
      <c r="CE13" s="270">
        <f>CD13-BD13</f>
        <v>0.06111682311621963</v>
      </c>
      <c r="CF13" s="269">
        <v>0.689654776912619</v>
      </c>
      <c r="CG13" s="270">
        <f>CF13-BE13</f>
        <v>0.08109835619824501</v>
      </c>
      <c r="CH13" s="269">
        <v>0.5197533733133433</v>
      </c>
      <c r="CI13" s="270">
        <f>CH13-BF13</f>
        <v>0.03492085727969346</v>
      </c>
      <c r="CJ13" s="269">
        <v>0.4202919884007768</v>
      </c>
      <c r="CK13" s="270">
        <f>CJ13-BG13</f>
        <v>-0.004525855245893051</v>
      </c>
    </row>
    <row r="14" ht="17" customHeight="1">
      <c r="A14" t="s" s="262">
        <v>72</v>
      </c>
      <c r="B14" s="212">
        <v>0.3891260806697108</v>
      </c>
      <c r="C14" s="263">
        <v>0.6289858124253286</v>
      </c>
      <c r="D14" s="264">
        <v>0.5796848999669312</v>
      </c>
      <c r="E14" s="265">
        <v>0.4755650910991637</v>
      </c>
      <c r="F14" s="212">
        <v>0.5608028356481481</v>
      </c>
      <c r="G14" s="266">
        <v>0.3773704282407407</v>
      </c>
      <c r="H14" s="267">
        <v>0.2418178352747909</v>
      </c>
      <c r="I14" s="268">
        <v>0.2069680034722222</v>
      </c>
      <c r="J14" s="269">
        <v>0.2750165477462352</v>
      </c>
      <c r="K14" s="269">
        <v>0.4171202268134848</v>
      </c>
      <c r="L14" s="266">
        <v>0.2294294168160096</v>
      </c>
      <c r="M14" s="267">
        <v>0.1847462477598567</v>
      </c>
      <c r="N14" s="268">
        <v>0.2559057291666667</v>
      </c>
      <c r="O14" s="269">
        <v>0.2230067117049115</v>
      </c>
      <c r="P14" s="269">
        <v>0.3517046832604124</v>
      </c>
      <c r="Q14" s="266">
        <v>0.4020930779569892</v>
      </c>
      <c r="R14" s="267">
        <v>0.5369018904320988</v>
      </c>
      <c r="S14" s="268">
        <v>0.6151601702508961</v>
      </c>
      <c r="T14" s="269">
        <v>0.5178468196457328</v>
      </c>
      <c r="U14" s="212">
        <v>0.3935816053082191</v>
      </c>
      <c r="V14" s="263">
        <v>0.6475304622162485</v>
      </c>
      <c r="W14" s="264">
        <v>0.6109559287196679</v>
      </c>
      <c r="X14" s="265">
        <v>0.5115685763888889</v>
      </c>
      <c r="Y14" s="212">
        <v>0.5895581552706554</v>
      </c>
      <c r="Z14" s="266">
        <v>0.4185272087191358</v>
      </c>
      <c r="AA14" s="267">
        <v>0.3185501605436081</v>
      </c>
      <c r="AB14" s="268">
        <v>0.1997629861111111</v>
      </c>
      <c r="AC14" s="269">
        <v>0.3123490200193326</v>
      </c>
      <c r="AD14" s="269">
        <v>0.4509535876449939</v>
      </c>
      <c r="AE14" s="266">
        <v>0.203016763739546</v>
      </c>
      <c r="AF14" s="267">
        <v>0.3294018070489845</v>
      </c>
      <c r="AG14" s="268">
        <v>0.2373081983024692</v>
      </c>
      <c r="AH14" s="269">
        <v>0.2567850178643318</v>
      </c>
      <c r="AI14" s="269">
        <v>0.3857583014412679</v>
      </c>
      <c r="AJ14" s="266">
        <v>0.3806983273596177</v>
      </c>
      <c r="AK14" s="267">
        <v>0.5460179976851851</v>
      </c>
      <c r="AL14" s="268">
        <v>0.7104331503882915</v>
      </c>
      <c r="AM14" s="269">
        <v>0.5457132145732689</v>
      </c>
      <c r="AN14" s="269">
        <v>0.4259655473651588</v>
      </c>
      <c r="AO14" s="263">
        <v>0.7219893219832736</v>
      </c>
      <c r="AP14" s="264">
        <v>0.6976608176256615</v>
      </c>
      <c r="AQ14" s="265">
        <v>0.7897588112305854</v>
      </c>
      <c r="AR14" s="212">
        <v>0.7377632780349795</v>
      </c>
      <c r="AS14" s="266">
        <v>0.5522817727623457</v>
      </c>
      <c r="AT14" s="267">
        <v>0.3842331989247312</v>
      </c>
      <c r="AU14" s="268">
        <v>0.1618711419753086</v>
      </c>
      <c r="AV14" s="269">
        <v>0.3663276550417175</v>
      </c>
      <c r="AW14" s="269">
        <v>0.551019401281461</v>
      </c>
      <c r="AX14" s="266">
        <v>0.2375981929510155</v>
      </c>
      <c r="AY14" s="267">
        <v>0.202215744474313</v>
      </c>
      <c r="AZ14" s="268">
        <v>0.1863541666666667</v>
      </c>
      <c r="BA14" s="269">
        <v>0.2089658376107086</v>
      </c>
      <c r="BB14" s="269">
        <v>0.4357486032678742</v>
      </c>
      <c r="BC14" s="266">
        <v>0.4200002426821983</v>
      </c>
      <c r="BD14" s="267">
        <v>0.5295167650462963</v>
      </c>
      <c r="BE14" s="268">
        <v>0.6354140718339307</v>
      </c>
      <c r="BF14" s="269">
        <v>0.5282972467542271</v>
      </c>
      <c r="BG14" s="269">
        <v>0.4590760610096398</v>
      </c>
      <c r="BH14" s="269">
        <v>0.6300097632915174</v>
      </c>
      <c r="BI14" s="266">
        <v>0.5976177765376984</v>
      </c>
      <c r="BJ14" s="267">
        <v>0.6297278561827957</v>
      </c>
      <c r="BK14" s="267">
        <v>0.6198351549639919</v>
      </c>
      <c r="BL14" s="267">
        <v>0.4681925096450618</v>
      </c>
      <c r="BM14" s="267">
        <v>0.4145207250597371</v>
      </c>
      <c r="BN14" s="267">
        <v>0.3212631172839506</v>
      </c>
      <c r="BO14" s="267">
        <v>0.4014704536782662</v>
      </c>
      <c r="BP14" s="268">
        <v>0.5100495869142624</v>
      </c>
      <c r="BQ14" s="270">
        <v>-0.0409698143671986</v>
      </c>
      <c r="BR14" s="269">
        <v>0.2316380805704898</v>
      </c>
      <c r="BS14" s="270">
        <v>-0.005960112380525684</v>
      </c>
      <c r="BT14" s="269">
        <v>0.2585175739247312</v>
      </c>
      <c r="BU14" s="270">
        <v>0.05630182945041823</v>
      </c>
      <c r="BV14" s="269">
        <v>0.3823508179012345</v>
      </c>
      <c r="BW14" s="270">
        <f>BV14-AZ14</f>
        <v>0.1959966512345679</v>
      </c>
      <c r="BX14" s="269">
        <v>0.2898407589824879</v>
      </c>
      <c r="BY14" s="270">
        <f>BX14-BA14</f>
        <v>0.08087492137177935</v>
      </c>
      <c r="BZ14" s="269">
        <v>0.4358400185269977</v>
      </c>
      <c r="CA14" s="270">
        <v>-0.008038315004510188</v>
      </c>
      <c r="CB14" s="269">
        <v>0.5497095187425329</v>
      </c>
      <c r="CC14" s="270">
        <f>CB14-BC14</f>
        <v>0.1297092760603347</v>
      </c>
      <c r="CD14" s="269">
        <v>0.7073448360339507</v>
      </c>
      <c r="CE14" s="270">
        <f>CD14-BD14</f>
        <v>0.1778280709876544</v>
      </c>
      <c r="CF14" s="269">
        <v>0.8711279943249701</v>
      </c>
      <c r="CG14" s="270">
        <f>CF14-BE14</f>
        <v>0.2357139224910394</v>
      </c>
      <c r="CH14" s="269">
        <v>0.7094163911533816</v>
      </c>
      <c r="CI14" s="270">
        <f>CH14-BF14</f>
        <v>0.1811191443991546</v>
      </c>
      <c r="CJ14" s="269">
        <v>0.5047962549150177</v>
      </c>
      <c r="CK14" s="270">
        <f>CJ14-BG14</f>
        <v>0.0457201939053779</v>
      </c>
    </row>
    <row r="15" ht="17" customHeight="1">
      <c r="A15" t="s" s="262">
        <v>73</v>
      </c>
      <c r="B15" s="212">
        <v>0.3883611007919924</v>
      </c>
      <c r="C15" s="263">
        <v>0.6829196484620214</v>
      </c>
      <c r="D15" s="264">
        <v>0.6453662900188324</v>
      </c>
      <c r="E15" s="265">
        <v>0.5136751918676468</v>
      </c>
      <c r="F15" s="212">
        <v>0.6129410685638557</v>
      </c>
      <c r="G15" s="266">
        <v>0.3780596463695334</v>
      </c>
      <c r="H15" s="267">
        <v>0.3029984812587327</v>
      </c>
      <c r="I15" s="268">
        <v>0.2015302992257794</v>
      </c>
      <c r="J15" s="269">
        <v>0.2942928712843967</v>
      </c>
      <c r="K15" s="269">
        <v>0.4527367262852327</v>
      </c>
      <c r="L15" s="266">
        <v>0.2065395986473078</v>
      </c>
      <c r="M15" s="267">
        <v>0.2812802482635725</v>
      </c>
      <c r="N15" s="268">
        <v>0.2000640301318267</v>
      </c>
      <c r="O15" s="269">
        <v>0.2296123495455662</v>
      </c>
      <c r="P15" s="269">
        <v>0.3775446286293744</v>
      </c>
      <c r="Q15" s="266">
        <v>0.3318223882712675</v>
      </c>
      <c r="R15" s="267">
        <v>0.4691549487340448</v>
      </c>
      <c r="S15" s="268">
        <v>0.6608600125549278</v>
      </c>
      <c r="T15" s="269">
        <v>0.4874761183438413</v>
      </c>
      <c r="U15" s="212">
        <v>0.405253387680692</v>
      </c>
      <c r="V15" s="263">
        <v>0.8137118178973018</v>
      </c>
      <c r="W15" s="264">
        <v>0.8253596613855235</v>
      </c>
      <c r="X15" s="265">
        <v>0.6328005778731586</v>
      </c>
      <c r="Y15" s="212">
        <v>0.7557946642754335</v>
      </c>
      <c r="Z15" s="266">
        <v>0.4092932374682374</v>
      </c>
      <c r="AA15" s="267">
        <v>0.1676909049247759</v>
      </c>
      <c r="AB15" s="268">
        <v>0.1994262762762763</v>
      </c>
      <c r="AC15" s="269">
        <v>0.2578022358791589</v>
      </c>
      <c r="AD15" s="269">
        <v>0.5067984500772962</v>
      </c>
      <c r="AE15" s="266">
        <v>0.0546305859209085</v>
      </c>
      <c r="AF15" s="267">
        <v>0.3249245523439072</v>
      </c>
      <c r="AG15" s="268">
        <v>0.2999744167244167</v>
      </c>
      <c r="AH15" s="269">
        <v>0.225711323781976</v>
      </c>
      <c r="AI15" s="269">
        <v>0.4124188310292324</v>
      </c>
      <c r="AJ15" s="266">
        <v>0.3606120202087944</v>
      </c>
      <c r="AK15" s="267">
        <v>0.4902255717255717</v>
      </c>
      <c r="AL15" s="268">
        <v>0.7564702233250621</v>
      </c>
      <c r="AM15" s="269">
        <v>0.5362643119708338</v>
      </c>
      <c r="AN15" s="269">
        <v>0.4435493890801268</v>
      </c>
      <c r="AO15" s="263">
        <v>0.853738552615682</v>
      </c>
      <c r="AP15" s="264">
        <v>0.7774359951845907</v>
      </c>
      <c r="AQ15" s="265">
        <v>0.5813156940920623</v>
      </c>
      <c r="AR15" s="212">
        <v>0.7361654390345401</v>
      </c>
      <c r="AS15" s="266">
        <v>0.4358447066167291</v>
      </c>
      <c r="AT15" s="267">
        <v>0.2733358100761146</v>
      </c>
      <c r="AU15" s="268">
        <v>0.2106991260923845</v>
      </c>
      <c r="AV15" s="269">
        <v>0.3062607153146479</v>
      </c>
      <c r="AW15" s="269">
        <v>0.5200254950648706</v>
      </c>
      <c r="AX15" s="266">
        <v>0.228295215657847</v>
      </c>
      <c r="AY15" s="267">
        <v>0.3562955781080102</v>
      </c>
      <c r="AZ15" s="268">
        <v>0.2378651685393258</v>
      </c>
      <c r="BA15" s="269">
        <v>0.2745464093795798</v>
      </c>
      <c r="BB15" s="269">
        <v>0.4372999423797176</v>
      </c>
      <c r="BC15" s="266">
        <v>0.3849690105110547</v>
      </c>
      <c r="BD15" s="267">
        <v>0.4956586392009988</v>
      </c>
      <c r="BE15" s="268">
        <v>0.7439959526398453</v>
      </c>
      <c r="BF15" s="269">
        <v>0.5420399242794333</v>
      </c>
      <c r="BG15" s="269">
        <v>0.4637008906674875</v>
      </c>
      <c r="BH15" s="269">
        <v>0.843967403648665</v>
      </c>
      <c r="BI15" s="266">
        <v>0.7400002541466024</v>
      </c>
      <c r="BJ15" s="267">
        <v>0.5147957412105836</v>
      </c>
      <c r="BK15" s="267">
        <v>0.698240717852684</v>
      </c>
      <c r="BL15" s="267">
        <v>0.3745149126092385</v>
      </c>
      <c r="BM15" s="267">
        <v>0.192880252506947</v>
      </c>
      <c r="BN15" s="267">
        <v>0.2843056803995006</v>
      </c>
      <c r="BO15" s="267">
        <v>0.2829000617360168</v>
      </c>
      <c r="BP15" s="268">
        <v>0.4894230399155751</v>
      </c>
      <c r="BQ15" s="270">
        <v>-0.03060245514929555</v>
      </c>
      <c r="BR15" s="269">
        <v>0.1221130300833635</v>
      </c>
      <c r="BS15" s="270">
        <v>-0.1061821855744835</v>
      </c>
      <c r="BT15" s="269">
        <v>0.3831684245499577</v>
      </c>
      <c r="BU15" s="270">
        <v>0.02687284644194754</v>
      </c>
      <c r="BV15" s="269">
        <v>0.2118658302122347</v>
      </c>
      <c r="BW15" s="270">
        <f>BV15-AZ15</f>
        <v>-0.02599933832709111</v>
      </c>
      <c r="BX15" s="269">
        <v>0.2393445652173913</v>
      </c>
      <c r="BY15" s="270">
        <f>BX15-BA15</f>
        <v>-0.03520184416218847</v>
      </c>
      <c r="BZ15" s="269">
        <v>0.405147509980656</v>
      </c>
      <c r="CA15" s="270">
        <v>-0.008038315004510188</v>
      </c>
      <c r="CB15" s="269">
        <v>0.4814721215416214</v>
      </c>
      <c r="CC15" s="270">
        <f>CB15-BC15</f>
        <v>0.09650311103056669</v>
      </c>
      <c r="CD15" s="269">
        <v>0.5979108239700375</v>
      </c>
      <c r="CE15" s="270">
        <f>CD15-BD15</f>
        <v>0.1022521847690386</v>
      </c>
      <c r="CF15" s="269">
        <v>0.9417217047239338</v>
      </c>
      <c r="CG15" s="270">
        <f>CF15-BE15</f>
        <v>0.1977257520840885</v>
      </c>
      <c r="CH15" s="269">
        <v>0.6745253623188405</v>
      </c>
      <c r="CI15" s="270">
        <f>CH15-BF15</f>
        <v>0.1324854380394073</v>
      </c>
      <c r="CJ15" s="269">
        <v>0.4730454892001436</v>
      </c>
      <c r="CK15" s="270">
        <f>CJ15-BG15</f>
        <v>0.009344598532656068</v>
      </c>
    </row>
    <row r="16" ht="17" customHeight="1">
      <c r="A16" t="s" s="262">
        <v>74</v>
      </c>
      <c r="B16" s="212">
        <v>0.3288227241882294</v>
      </c>
      <c r="C16" s="263">
        <v>0.4337243279569892</v>
      </c>
      <c r="D16" s="264">
        <v>0.4357963541666666</v>
      </c>
      <c r="E16" s="265">
        <v>0.4315130712365591</v>
      </c>
      <c r="F16" s="212">
        <v>0.4336073032407407</v>
      </c>
      <c r="G16" s="266">
        <v>0.321146512345679</v>
      </c>
      <c r="H16" s="267">
        <v>0.2563071423237754</v>
      </c>
      <c r="I16" s="268">
        <v>0.2553451736111111</v>
      </c>
      <c r="J16" s="269">
        <v>0.2773656262718763</v>
      </c>
      <c r="K16" s="269">
        <v>0.3550548579138531</v>
      </c>
      <c r="L16" s="266">
        <v>0.2778871714456392</v>
      </c>
      <c r="M16" s="267">
        <v>0.1754276060334528</v>
      </c>
      <c r="N16" s="268">
        <v>0.3093896604938272</v>
      </c>
      <c r="O16" s="269">
        <v>0.2536353034420289</v>
      </c>
      <c r="P16" s="269">
        <v>0.3208768395570478</v>
      </c>
      <c r="Q16" s="266">
        <v>0.4434977598566308</v>
      </c>
      <c r="R16" s="267">
        <v>0.428282600308642</v>
      </c>
      <c r="S16" s="268">
        <v>0.4450156810035842</v>
      </c>
      <c r="T16" s="269">
        <v>0.4390477682165861</v>
      </c>
      <c r="U16" s="212">
        <v>0.35066238869863</v>
      </c>
      <c r="V16" s="263">
        <v>0.4663544205495819</v>
      </c>
      <c r="W16" s="264">
        <v>0.4961769236909323</v>
      </c>
      <c r="X16" s="265">
        <v>0.4685076986260454</v>
      </c>
      <c r="Y16" s="212">
        <v>0.4765918294668295</v>
      </c>
      <c r="Z16" s="266">
        <v>0.5520151388888889</v>
      </c>
      <c r="AA16" s="267">
        <v>0.6375668720131421</v>
      </c>
      <c r="AB16" s="268">
        <v>0.3004361149691358</v>
      </c>
      <c r="AC16" s="269">
        <v>0.4982209961334961</v>
      </c>
      <c r="AD16" s="269">
        <v>0.4874064128001628</v>
      </c>
      <c r="AE16" s="266">
        <v>0.3288306451612903</v>
      </c>
      <c r="AF16" s="267">
        <v>0.2530884483273597</v>
      </c>
      <c r="AG16" s="268">
        <v>0.2957733410493827</v>
      </c>
      <c r="AH16" s="269">
        <v>0.2925292622785829</v>
      </c>
      <c r="AI16" s="269">
        <v>0.4219732089753988</v>
      </c>
      <c r="AJ16" s="266">
        <v>0.2744402255077658</v>
      </c>
      <c r="AK16" s="267">
        <v>0.4412927469135803</v>
      </c>
      <c r="AL16" s="268">
        <v>0.4554627762843489</v>
      </c>
      <c r="AM16" s="269">
        <v>0.3898453854669888</v>
      </c>
      <c r="AN16" s="269">
        <v>0.4138973626290224</v>
      </c>
      <c r="AO16" s="263">
        <v>0.4379587888291517</v>
      </c>
      <c r="AP16" s="264">
        <v>0.4421472800925926</v>
      </c>
      <c r="AQ16" s="265">
        <v>0.4778449820788531</v>
      </c>
      <c r="AR16" s="212">
        <v>0.4530004526748971</v>
      </c>
      <c r="AS16" s="266">
        <v>0.6652611651234569</v>
      </c>
      <c r="AT16" s="267">
        <v>0.4967231556152927</v>
      </c>
      <c r="AU16" s="268">
        <v>0.4142361111111111</v>
      </c>
      <c r="AV16" s="269">
        <v>0.5250916056166056</v>
      </c>
      <c r="AW16" s="269">
        <v>0.4892451759770821</v>
      </c>
      <c r="AX16" s="266">
        <v>0.2307517174432497</v>
      </c>
      <c r="AY16" s="267">
        <v>0.2193747386499403</v>
      </c>
      <c r="AZ16" s="268">
        <v>0.5072492283950617</v>
      </c>
      <c r="BA16" s="269">
        <v>0.3170804020732689</v>
      </c>
      <c r="BB16" s="269">
        <v>0.4312262778116945</v>
      </c>
      <c r="BC16" s="266">
        <v>0.3546278748506571</v>
      </c>
      <c r="BD16" s="267">
        <v>0.4598837191358024</v>
      </c>
      <c r="BE16" s="268">
        <v>0.4360082511947431</v>
      </c>
      <c r="BF16" s="269">
        <v>0.4163720813204508</v>
      </c>
      <c r="BG16" s="269">
        <v>0.4274826598173516</v>
      </c>
      <c r="BH16" s="269">
        <v>0.4338315860215054</v>
      </c>
      <c r="BI16" s="266">
        <v>0.4361700520833334</v>
      </c>
      <c r="BJ16" s="267">
        <v>0.5413398036140979</v>
      </c>
      <c r="BK16" s="267">
        <v>0.4715897170781893</v>
      </c>
      <c r="BL16" s="267">
        <v>0.4246314236111111</v>
      </c>
      <c r="BM16" s="267">
        <v>0.5247111596475508</v>
      </c>
      <c r="BN16" s="267">
        <v>0.3059283179012346</v>
      </c>
      <c r="BO16" s="267">
        <v>0.4195916285103785</v>
      </c>
      <c r="BP16" s="268">
        <v>0.4454470316656436</v>
      </c>
      <c r="BQ16" s="270">
        <v>-0.04379814431143847</v>
      </c>
      <c r="BR16" s="269">
        <v>0.2970916666666666</v>
      </c>
      <c r="BS16" s="270">
        <v>0.06633994922341693</v>
      </c>
      <c r="BT16" s="269">
        <v>0.2316813022700119</v>
      </c>
      <c r="BU16" s="270">
        <v>0.01230656362007165</v>
      </c>
      <c r="BV16" s="269">
        <v>0.5356458371913581</v>
      </c>
      <c r="BW16" s="270">
        <f>BV16-AZ16</f>
        <v>0.02839660879629635</v>
      </c>
      <c r="BX16" s="269">
        <v>0.3528406212258455</v>
      </c>
      <c r="BY16" s="270">
        <f>BX16-BA16</f>
        <v>0.03576021915257654</v>
      </c>
      <c r="BZ16" s="269">
        <v>0.4142390105650522</v>
      </c>
      <c r="CA16" s="270">
        <v>-0.008038315004510188</v>
      </c>
      <c r="CB16" s="269">
        <v>0.6573675067204301</v>
      </c>
      <c r="CC16" s="270">
        <f>CB16-BC16</f>
        <v>0.302739631869773</v>
      </c>
      <c r="CD16" s="269">
        <v>0.5894901774691358</v>
      </c>
      <c r="CE16" s="270">
        <f>CD16-BD16</f>
        <v>0.1296064583333333</v>
      </c>
      <c r="CF16" s="269">
        <v>0.580329991786141</v>
      </c>
      <c r="CG16" s="270">
        <f>CF16-BE16</f>
        <v>0.1443217405913979</v>
      </c>
      <c r="CH16" s="269">
        <v>0.6092753019323671</v>
      </c>
      <c r="CI16" s="270">
        <f>CH16-BF16</f>
        <v>0.1929032206119163</v>
      </c>
      <c r="CJ16" s="269">
        <v>0.4633988429096905</v>
      </c>
      <c r="CK16" s="270">
        <f>CJ16-BG16</f>
        <v>0.0359161830923389</v>
      </c>
    </row>
    <row r="17" ht="17" customHeight="1">
      <c r="A17" t="s" s="262">
        <v>75</v>
      </c>
      <c r="B17" s="212">
        <v>0.202382003124249</v>
      </c>
      <c r="C17" s="263">
        <v>0.3365849368043765</v>
      </c>
      <c r="D17" s="264">
        <v>0.292890768588137</v>
      </c>
      <c r="E17" s="265">
        <v>0.2154182324089794</v>
      </c>
      <c r="F17" s="212">
        <v>0.2812559974009097</v>
      </c>
      <c r="G17" s="266">
        <v>0.1678996978557505</v>
      </c>
      <c r="H17" s="267">
        <v>0.2083837955102811</v>
      </c>
      <c r="I17" s="268">
        <v>0.1142864619883041</v>
      </c>
      <c r="J17" s="269">
        <v>0.1640162907268171</v>
      </c>
      <c r="K17" s="269">
        <v>0.222312277470841</v>
      </c>
      <c r="L17" s="266">
        <v>0.1438537068477646</v>
      </c>
      <c r="M17" s="267">
        <v>0.1718494623655914</v>
      </c>
      <c r="N17" s="268">
        <v>0.1777862573099415</v>
      </c>
      <c r="O17" s="269">
        <v>0.1643520213577422</v>
      </c>
      <c r="P17" s="269">
        <v>0.2027798834693572</v>
      </c>
      <c r="Q17" s="266">
        <v>0.1759550084889643</v>
      </c>
      <c r="R17" s="267">
        <v>0.21790238791423</v>
      </c>
      <c r="S17" s="268">
        <v>0.4303763440860215</v>
      </c>
      <c r="T17" s="269">
        <v>0.2753624300788203</v>
      </c>
      <c r="U17" s="212">
        <v>0.2210746623407835</v>
      </c>
      <c r="V17" s="263">
        <v>0.5478134738728542</v>
      </c>
      <c r="W17" s="264">
        <v>0.4778898265779391</v>
      </c>
      <c r="X17" s="265">
        <v>0.3061852716468591</v>
      </c>
      <c r="Y17" s="212">
        <v>0.4432172096908938</v>
      </c>
      <c r="Z17" s="266">
        <v>0.1941849122807018</v>
      </c>
      <c r="AA17" s="267">
        <v>0.1764248538011696</v>
      </c>
      <c r="AB17" s="268">
        <v>0.1763554142300195</v>
      </c>
      <c r="AC17" s="269">
        <v>0.1822569259687681</v>
      </c>
      <c r="AD17" s="269">
        <v>0.312737067829831</v>
      </c>
      <c r="AE17" s="266">
        <v>0.2797578758724769</v>
      </c>
      <c r="AF17" s="267">
        <v>0.1446361063950198</v>
      </c>
      <c r="AG17" s="268">
        <v>0.1359183235867447</v>
      </c>
      <c r="AH17" s="269">
        <v>0.1873235125858124</v>
      </c>
      <c r="AI17" s="269">
        <v>0.270627406944978</v>
      </c>
      <c r="AJ17" s="266">
        <v>0.1722390586681758</v>
      </c>
      <c r="AK17" s="267">
        <v>0.2180256822612086</v>
      </c>
      <c r="AL17" s="268">
        <v>0.3420177796642143</v>
      </c>
      <c r="AM17" s="269">
        <v>0.2443775266971777</v>
      </c>
      <c r="AN17" s="269">
        <v>0.2640290763908861</v>
      </c>
      <c r="AO17" s="263">
        <v>0.3522997641954349</v>
      </c>
      <c r="AP17" s="264">
        <v>0.3536515246449457</v>
      </c>
      <c r="AQ17" s="265">
        <v>0.2938502169402</v>
      </c>
      <c r="AR17" s="212">
        <v>0.3325876900584795</v>
      </c>
      <c r="AS17" s="266">
        <v>0.2108481871345029</v>
      </c>
      <c r="AT17" s="267">
        <v>0.1669992925863045</v>
      </c>
      <c r="AU17" s="268">
        <v>0.1798586744639376</v>
      </c>
      <c r="AV17" s="269">
        <v>0.1856943287706446</v>
      </c>
      <c r="AW17" s="269">
        <v>0.2587352266485736</v>
      </c>
      <c r="AX17" s="266">
        <v>0.1572368892661762</v>
      </c>
      <c r="AY17" s="267">
        <v>0.1788837955102811</v>
      </c>
      <c r="AZ17" s="268">
        <v>0.1928996101364522</v>
      </c>
      <c r="BA17" s="269">
        <v>0.1761601036104755</v>
      </c>
      <c r="BB17" s="269">
        <v>0.2309077126577126</v>
      </c>
      <c r="BC17" s="266">
        <v>0.2113368232408979</v>
      </c>
      <c r="BD17" s="267">
        <v>0.2247073586744639</v>
      </c>
      <c r="BE17" s="268">
        <v>0.355822203357857</v>
      </c>
      <c r="BF17" s="269">
        <v>0.2643820715738622</v>
      </c>
      <c r="BG17" s="269">
        <v>0.2393456140350877</v>
      </c>
      <c r="BH17" s="269">
        <v>0.3473694585927183</v>
      </c>
      <c r="BI17" s="266">
        <v>0.3336151733500418</v>
      </c>
      <c r="BJ17" s="267">
        <v>0.2584403603093756</v>
      </c>
      <c r="BK17" s="267">
        <v>0.3124592137751787</v>
      </c>
      <c r="BL17" s="267">
        <v>0.1431175194931774</v>
      </c>
      <c r="BM17" s="267">
        <v>0.1456132003395586</v>
      </c>
      <c r="BN17" s="267">
        <v>0.1714159064327485</v>
      </c>
      <c r="BO17" s="267">
        <v>0.1532968350363087</v>
      </c>
      <c r="BP17" s="268">
        <v>0.2324383493263545</v>
      </c>
      <c r="BQ17" s="270">
        <v>-0.02629687732221903</v>
      </c>
      <c r="BR17" s="269">
        <v>0.2875762308998302</v>
      </c>
      <c r="BS17" s="270">
        <v>0.130339341633654</v>
      </c>
      <c r="BT17" s="269">
        <v>0.1369168505942275</v>
      </c>
      <c r="BU17" s="270">
        <v>-0.0419669449160536</v>
      </c>
      <c r="BV17" s="269">
        <v>0.1586755116959064</v>
      </c>
      <c r="BW17" s="270">
        <f>BV17-AZ17</f>
        <v>-0.0342240984405458</v>
      </c>
      <c r="BX17" s="269">
        <v>0.1947777269260107</v>
      </c>
      <c r="BY17" s="270">
        <f>BX17-BA17</f>
        <v>0.01861762331553524</v>
      </c>
      <c r="BZ17" s="269">
        <v>0.2197468575284365</v>
      </c>
      <c r="CA17" s="270">
        <v>-0.008038315004510188</v>
      </c>
      <c r="CB17" s="269">
        <v>0.2645377570269761</v>
      </c>
      <c r="CC17" s="270">
        <f>CB17-BC17</f>
        <v>0.05320093378607813</v>
      </c>
      <c r="CD17" s="269">
        <v>0.44132511208577</v>
      </c>
      <c r="CE17" s="270">
        <f>CD17-BD17</f>
        <v>0.216617753411306</v>
      </c>
      <c r="CF17" s="269">
        <v>0.6764211186568572</v>
      </c>
      <c r="CG17" s="270">
        <f>CF17-BE17</f>
        <v>0.3205989152990002</v>
      </c>
      <c r="CH17" s="269">
        <v>0.4609725924866514</v>
      </c>
      <c r="CI17" s="270">
        <f>CH17-BF17</f>
        <v>0.1965905209127892</v>
      </c>
      <c r="CJ17" s="269">
        <v>0.2805489605863975</v>
      </c>
      <c r="CK17" s="270">
        <f>CJ17-BG17</f>
        <v>0.04120334655130978</v>
      </c>
    </row>
    <row r="18" ht="17" customHeight="1">
      <c r="A18" t="s" s="262">
        <v>76</v>
      </c>
      <c r="B18" s="212">
        <v>0.1956560699611245</v>
      </c>
      <c r="C18" s="263">
        <v>0.2771263629046734</v>
      </c>
      <c r="D18" s="264">
        <v>0.2761430366438444</v>
      </c>
      <c r="E18" s="265">
        <v>0.2515619481068436</v>
      </c>
      <c r="F18" s="212">
        <v>0.2680149185264963</v>
      </c>
      <c r="G18" s="266">
        <v>0.1939807335607013</v>
      </c>
      <c r="H18" s="267">
        <v>0.1756793533332175</v>
      </c>
      <c r="I18" s="268">
        <v>0.2854215281517382</v>
      </c>
      <c r="J18" s="269">
        <v>0.2178915143373948</v>
      </c>
      <c r="K18" s="269">
        <v>0.2428147539894342</v>
      </c>
      <c r="L18" s="266">
        <v>0.1062376593071262</v>
      </c>
      <c r="M18" s="267">
        <v>0.00187897001175442</v>
      </c>
      <c r="N18" s="268">
        <v>0.1081228684257764</v>
      </c>
      <c r="O18" s="269">
        <v>0.07168806045281077</v>
      </c>
      <c r="P18" s="269">
        <v>0.1851456851052974</v>
      </c>
      <c r="Q18" s="266">
        <v>0.2502130850429355</v>
      </c>
      <c r="R18" s="267">
        <v>0.3391725004487525</v>
      </c>
      <c r="S18" s="268">
        <v>0.2760512517795757</v>
      </c>
      <c r="T18" s="269">
        <v>0.2878230253818193</v>
      </c>
      <c r="U18" s="212">
        <v>0.2110555967064276</v>
      </c>
      <c r="V18" s="263">
        <v>0.3162084970840732</v>
      </c>
      <c r="W18" s="264">
        <v>0.3168347798889671</v>
      </c>
      <c r="X18" s="265">
        <v>0.2837171916665004</v>
      </c>
      <c r="Y18" s="212">
        <v>0.3053396150334927</v>
      </c>
      <c r="Z18" s="266">
        <v>0.2512368583797155</v>
      </c>
      <c r="AA18" s="267">
        <v>0.1339308157280508</v>
      </c>
      <c r="AB18" s="268">
        <v>0.2389235896378754</v>
      </c>
      <c r="AC18" s="269">
        <v>0.2072161398692011</v>
      </c>
      <c r="AD18" s="269">
        <v>0.2562778774513469</v>
      </c>
      <c r="AE18" s="266">
        <v>0.2815922556705967</v>
      </c>
      <c r="AF18" s="267">
        <v>0.1234291566088801</v>
      </c>
      <c r="AG18" s="268">
        <v>0.1806184291898578</v>
      </c>
      <c r="AH18" s="269">
        <v>0.1953719201778208</v>
      </c>
      <c r="AI18" s="269">
        <v>0.2358277020164403</v>
      </c>
      <c r="AJ18" s="266">
        <v>0.2374791363270626</v>
      </c>
      <c r="AK18" s="267">
        <v>0.2598785473785474</v>
      </c>
      <c r="AL18" s="268">
        <v>0.309619566301594</v>
      </c>
      <c r="AM18" s="269">
        <v>0.268925169291127</v>
      </c>
      <c r="AN18" s="269">
        <v>0.2441890889490421</v>
      </c>
      <c r="AO18" s="263">
        <v>0.3176440840265725</v>
      </c>
      <c r="AP18" s="264">
        <v>0.3166953794504815</v>
      </c>
      <c r="AQ18" s="265">
        <v>0.3043768827178966</v>
      </c>
      <c r="AR18" s="212">
        <v>0.3127791177076892</v>
      </c>
      <c r="AS18" s="266">
        <v>0.2103629492200921</v>
      </c>
      <c r="AT18" s="267">
        <v>0.2305648652422846</v>
      </c>
      <c r="AU18" s="268">
        <v>0.2555967586869935</v>
      </c>
      <c r="AV18" s="269">
        <v>0.232161417519002</v>
      </c>
      <c r="AW18" s="269">
        <v>0.272243567661195</v>
      </c>
      <c r="AX18" s="266">
        <v>0.2827769249172615</v>
      </c>
      <c r="AY18" s="267">
        <v>0.05828481996889828</v>
      </c>
      <c r="AZ18" s="268">
        <v>0.1686409833814036</v>
      </c>
      <c r="BA18" s="269">
        <v>0.1699146042707942</v>
      </c>
      <c r="BB18" s="269">
        <v>0.2377477509781556</v>
      </c>
      <c r="BC18" s="266">
        <v>0.2138383492191055</v>
      </c>
      <c r="BD18" s="267">
        <v>0.2826636088778947</v>
      </c>
      <c r="BE18" s="268">
        <v>0.3123827145716547</v>
      </c>
      <c r="BF18" s="269">
        <v>0.2695079678775331</v>
      </c>
      <c r="BG18" s="269">
        <v>0.2461931616980541</v>
      </c>
      <c r="BH18" s="269">
        <v>0.3105406101834674</v>
      </c>
      <c r="BI18" s="266">
        <v>0.3098265637423801</v>
      </c>
      <c r="BJ18" s="267">
        <v>0.259885324608827</v>
      </c>
      <c r="BK18" s="267">
        <v>0.292870530703864</v>
      </c>
      <c r="BL18" s="267">
        <v>0.2202622655122655</v>
      </c>
      <c r="BM18" s="267">
        <v>0.3032028314747209</v>
      </c>
      <c r="BN18" s="267">
        <v>0.2530020957878101</v>
      </c>
      <c r="BO18" s="267">
        <v>0.2593100946672376</v>
      </c>
      <c r="BP18" s="268">
        <v>0.2759976042987093</v>
      </c>
      <c r="BQ18" s="270">
        <v>0.00375403663751428</v>
      </c>
      <c r="BR18" s="269">
        <v>0.4085566161948651</v>
      </c>
      <c r="BS18" s="270">
        <v>0.1257796912776036</v>
      </c>
      <c r="BT18" s="269">
        <v>0.04228250244379277</v>
      </c>
      <c r="BU18" s="270">
        <v>-0.01600231752510551</v>
      </c>
      <c r="BV18" s="269">
        <v>0.3041402975331547</v>
      </c>
      <c r="BW18" s="270">
        <f>BV18-AZ18</f>
        <v>0.1354993141517511</v>
      </c>
      <c r="BX18" s="269">
        <v>0.2510893652586199</v>
      </c>
      <c r="BY18" s="270">
        <f>BX18-BA18</f>
        <v>0.08117476098782575</v>
      </c>
      <c r="BZ18" s="269">
        <v>0.26760361898117</v>
      </c>
      <c r="CA18" s="270">
        <v>-0.008038315004510188</v>
      </c>
      <c r="CB18" s="269">
        <v>0.3054870462358942</v>
      </c>
      <c r="CC18" s="270">
        <f>CB18-BC18</f>
        <v>0.09164869701678871</v>
      </c>
      <c r="CD18" s="269">
        <v>0.3078787019858449</v>
      </c>
      <c r="CE18" s="270">
        <f>CD18-BD18</f>
        <v>0.02521509310795023</v>
      </c>
      <c r="CF18" s="269">
        <v>0.3120147824525705</v>
      </c>
      <c r="CG18" s="270">
        <f>CF18-BE18</f>
        <v>-0.0003679321190842022</v>
      </c>
      <c r="CH18" s="269">
        <v>0.3084664972708451</v>
      </c>
      <c r="CI18" s="270">
        <f>CH18-BF18</f>
        <v>0.03895852939331201</v>
      </c>
      <c r="CJ18" s="269">
        <v>0.2779033033719922</v>
      </c>
      <c r="CK18" s="270">
        <f>CJ18-BG18</f>
        <v>0.03171014167393815</v>
      </c>
    </row>
    <row r="19" ht="17" customHeight="1">
      <c r="A19" t="s" s="262">
        <v>77</v>
      </c>
      <c r="B19" s="212">
        <v>0.2115514625158209</v>
      </c>
      <c r="C19" s="263">
        <v>0.2479536547613167</v>
      </c>
      <c r="D19" s="264">
        <v>0.2456863355028076</v>
      </c>
      <c r="E19" s="265">
        <v>0.2320735254161933</v>
      </c>
      <c r="F19" s="212">
        <v>0.2417784442175714</v>
      </c>
      <c r="G19" s="266">
        <v>0.2172933788497533</v>
      </c>
      <c r="H19" s="267">
        <v>0.2017550511287853</v>
      </c>
      <c r="I19" s="268">
        <v>0.1767862110770801</v>
      </c>
      <c r="J19" s="269">
        <v>0.1986460910197511</v>
      </c>
      <c r="K19" s="269">
        <v>0.2200931174717059</v>
      </c>
      <c r="L19" s="266">
        <v>0.1554568245813368</v>
      </c>
      <c r="M19" s="267">
        <v>0.1615602718635249</v>
      </c>
      <c r="N19" s="268">
        <v>0.197969733707674</v>
      </c>
      <c r="O19" s="269">
        <v>0.1713763260980536</v>
      </c>
      <c r="P19" s="269">
        <v>0.2036757372285704</v>
      </c>
      <c r="Q19" s="266">
        <v>0.2133151994928288</v>
      </c>
      <c r="R19" s="267">
        <v>0.2393660668708525</v>
      </c>
      <c r="S19" s="268">
        <v>0.2639904329068485</v>
      </c>
      <c r="T19" s="269">
        <v>0.2388853979403866</v>
      </c>
      <c r="U19" s="212">
        <v>0.2125505010244255</v>
      </c>
      <c r="V19" s="263">
        <v>0.2604271023728367</v>
      </c>
      <c r="W19" s="264">
        <v>0.2625211556740772</v>
      </c>
      <c r="X19" s="265">
        <v>0.2474674578866769</v>
      </c>
      <c r="Y19" s="212">
        <v>0.2566796140944304</v>
      </c>
      <c r="Z19" s="266">
        <v>0.2223057044410414</v>
      </c>
      <c r="AA19" s="267">
        <v>0.1843520085132309</v>
      </c>
      <c r="AB19" s="268">
        <v>0.1706524268334184</v>
      </c>
      <c r="AC19" s="269">
        <v>0.1923478703532303</v>
      </c>
      <c r="AD19" s="269">
        <v>0.2245137422238303</v>
      </c>
      <c r="AE19" s="266">
        <v>0.1735795501325561</v>
      </c>
      <c r="AF19" s="267">
        <v>0.1724243154012086</v>
      </c>
      <c r="AG19" s="268">
        <v>0.1961359962565935</v>
      </c>
      <c r="AH19" s="269">
        <v>0.180545649122223</v>
      </c>
      <c r="AI19" s="269">
        <v>0.2097507328612468</v>
      </c>
      <c r="AJ19" s="266">
        <v>0.2133785958932306</v>
      </c>
      <c r="AK19" s="267">
        <v>0.2399538454994045</v>
      </c>
      <c r="AL19" s="268">
        <v>0.2581419091373149</v>
      </c>
      <c r="AM19" s="269">
        <v>0.2371277284883592</v>
      </c>
      <c r="AN19" s="269">
        <v>0.2166323820352751</v>
      </c>
      <c r="AO19" s="263">
        <v>0.2677255100528578</v>
      </c>
      <c r="AP19" s="264">
        <v>0.2658245141471597</v>
      </c>
      <c r="AQ19" s="265">
        <v>0.258052166180902</v>
      </c>
      <c r="AR19" s="212">
        <v>0.2638021595485225</v>
      </c>
      <c r="AS19" s="266">
        <v>0.2283073847200953</v>
      </c>
      <c r="AT19" s="267">
        <v>0.2023426822440679</v>
      </c>
      <c r="AU19" s="268">
        <v>0.1877339629062447</v>
      </c>
      <c r="AV19" s="269">
        <v>0.2060864129489704</v>
      </c>
      <c r="AW19" s="269">
        <v>0.2347848504846593</v>
      </c>
      <c r="AX19" s="266">
        <v>0.1807442696240676</v>
      </c>
      <c r="AY19" s="267">
        <v>0.1949995060020748</v>
      </c>
      <c r="AZ19" s="268">
        <v>0.2172026544155181</v>
      </c>
      <c r="BA19" s="269">
        <v>0.1974362682269126</v>
      </c>
      <c r="BB19" s="269">
        <v>0.2221985150717923</v>
      </c>
      <c r="BC19" s="266">
        <v>0.2380906362693277</v>
      </c>
      <c r="BD19" s="267">
        <v>0.2533505721456525</v>
      </c>
      <c r="BE19" s="268">
        <v>0.2643376722817765</v>
      </c>
      <c r="BF19" s="269">
        <v>0.2519108122766718</v>
      </c>
      <c r="BG19" s="269">
        <v>0.2296880441167216</v>
      </c>
      <c r="BH19" s="269">
        <v>0.2804145054257439</v>
      </c>
      <c r="BI19" s="266">
        <v>0.2717338246554365</v>
      </c>
      <c r="BJ19" s="267">
        <v>0.2520210587198867</v>
      </c>
      <c r="BK19" s="267">
        <v>0.2679338842096308</v>
      </c>
      <c r="BL19" s="267">
        <v>0.2330603198911009</v>
      </c>
      <c r="BM19" s="267">
        <v>0.237770515322169</v>
      </c>
      <c r="BN19" s="267">
        <v>0.2193382997277523</v>
      </c>
      <c r="BO19" s="267">
        <v>0.2301411490500312</v>
      </c>
      <c r="BP19" s="268">
        <v>0.2489331168089482</v>
      </c>
      <c r="BQ19" s="270">
        <v>0.01414826632428887</v>
      </c>
      <c r="BR19" s="269">
        <v>0.2205873017833325</v>
      </c>
      <c r="BS19" s="270">
        <v>0.03984303215926494</v>
      </c>
      <c r="BT19" s="269">
        <v>0.2173773547234435</v>
      </c>
      <c r="BU19" s="270">
        <v>0.02237784872136872</v>
      </c>
      <c r="BV19" s="269">
        <v>0.2269915241619875</v>
      </c>
      <c r="BW19" s="270">
        <f>BV19-AZ19</f>
        <v>0.009788869746469309</v>
      </c>
      <c r="BX19" s="269">
        <v>0.2215940225714096</v>
      </c>
      <c r="BY19" s="270">
        <f>BX19-BA19</f>
        <v>0.02415775434449699</v>
      </c>
      <c r="BZ19" s="269">
        <v>0.2397199421941</v>
      </c>
      <c r="CA19" s="270">
        <v>-0.008038315004510188</v>
      </c>
      <c r="CB19" s="269">
        <v>0.2435781401801446</v>
      </c>
      <c r="CC19" s="270">
        <f>CB19-BC19</f>
        <v>0.005487503910816899</v>
      </c>
      <c r="CD19" s="269">
        <v>0.2629412008677897</v>
      </c>
      <c r="CE19" s="270">
        <f>CD19-BD19</f>
        <v>0.009590628722137173</v>
      </c>
      <c r="CF19" s="269">
        <v>0.2682313639282715</v>
      </c>
      <c r="CG19" s="270">
        <f>CF19-BE19</f>
        <v>0.003893691646495057</v>
      </c>
      <c r="CH19" s="269">
        <v>0.2581992462325499</v>
      </c>
      <c r="CI19" s="270">
        <f>CH19-BF19</f>
        <v>0.006288433955878081</v>
      </c>
      <c r="CJ19" s="269">
        <v>0.2443777393763943</v>
      </c>
      <c r="CK19" s="270">
        <f>CJ19-BG19</f>
        <v>0.0146896952596727</v>
      </c>
    </row>
    <row r="20" ht="17" customHeight="1">
      <c r="A20" t="s" s="271">
        <v>78</v>
      </c>
      <c r="B20" s="250">
        <v>0.4061985251596076</v>
      </c>
      <c r="C20" s="251">
        <v>0.5125130677888653</v>
      </c>
      <c r="D20" s="252">
        <v>0.4912700528239626</v>
      </c>
      <c r="E20" s="253">
        <v>0.5135498047679032</v>
      </c>
      <c r="F20" s="250">
        <v>0.5062612280925642</v>
      </c>
      <c r="G20" s="272">
        <v>0.4313157914327038</v>
      </c>
      <c r="H20" s="273">
        <v>0.4223355321386817</v>
      </c>
      <c r="I20" s="274">
        <v>0.3510662614854517</v>
      </c>
      <c r="J20" s="275">
        <v>0.4018006932290527</v>
      </c>
      <c r="K20" s="275">
        <v>0.4537423956473734</v>
      </c>
      <c r="L20" s="272">
        <v>0.3447424675608029</v>
      </c>
      <c r="M20" s="273">
        <v>0.367820944277034</v>
      </c>
      <c r="N20" s="274">
        <v>0.3635069125404118</v>
      </c>
      <c r="O20" s="275">
        <v>0.3586377515563619</v>
      </c>
      <c r="P20" s="275">
        <v>0.4216924789573622</v>
      </c>
      <c r="Q20" s="272">
        <v>0.4291884591793048</v>
      </c>
      <c r="R20" s="273">
        <v>0.4824766781521184</v>
      </c>
      <c r="S20" s="274">
        <v>0.583754260732105</v>
      </c>
      <c r="T20" s="275">
        <v>0.4986470071936657</v>
      </c>
      <c r="U20" s="250">
        <v>0.4410892367593894</v>
      </c>
      <c r="V20" s="251">
        <v>0.6050411726687415</v>
      </c>
      <c r="W20" s="252">
        <v>0.5721161559821161</v>
      </c>
      <c r="X20" s="253">
        <v>0.5256603470952923</v>
      </c>
      <c r="Y20" s="250">
        <v>0.567506765232598</v>
      </c>
      <c r="Z20" s="272">
        <v>0.5075876621788327</v>
      </c>
      <c r="AA20" s="273">
        <v>0.3885787437838595</v>
      </c>
      <c r="AB20" s="274">
        <v>0.3983034030968181</v>
      </c>
      <c r="AC20" s="275">
        <v>0.4310183847864744</v>
      </c>
      <c r="AD20" s="275">
        <v>0.4992625750095362</v>
      </c>
      <c r="AE20" s="272">
        <v>0.3993873448023185</v>
      </c>
      <c r="AF20" s="273">
        <v>0.3706983998583873</v>
      </c>
      <c r="AG20" s="274">
        <v>0.3391058363110431</v>
      </c>
      <c r="AH20" s="275">
        <v>0.3700634040631866</v>
      </c>
      <c r="AI20" s="275">
        <v>0.455881831480105</v>
      </c>
      <c r="AJ20" s="272">
        <v>0.3549831217375554</v>
      </c>
      <c r="AK20" s="273">
        <v>0.4481605729964268</v>
      </c>
      <c r="AL20" s="274">
        <v>0.54696177382305</v>
      </c>
      <c r="AM20" s="275">
        <v>0.4500555320899084</v>
      </c>
      <c r="AN20" s="275">
        <v>0.4544172972071593</v>
      </c>
      <c r="AO20" s="251">
        <v>0.529498561745624</v>
      </c>
      <c r="AP20" s="252">
        <v>0.5016533125501349</v>
      </c>
      <c r="AQ20" s="253">
        <v>0.4854152258393848</v>
      </c>
      <c r="AR20" s="250">
        <v>0.5056513351837674</v>
      </c>
      <c r="AS20" s="272">
        <v>0.473597436510975</v>
      </c>
      <c r="AT20" s="273">
        <v>0.3798310527095786</v>
      </c>
      <c r="AU20" s="274">
        <v>0.3373899310872894</v>
      </c>
      <c r="AV20" s="275">
        <v>0.3967514688125809</v>
      </c>
      <c r="AW20" s="275">
        <v>0.4509005736380327</v>
      </c>
      <c r="AX20" s="272">
        <v>0.3357795801840965</v>
      </c>
      <c r="AY20" s="273">
        <v>0.3045153880353703</v>
      </c>
      <c r="AZ20" s="274">
        <v>0.2952792666326358</v>
      </c>
      <c r="BA20" s="275">
        <v>0.3120382827585059</v>
      </c>
      <c r="BB20" s="275">
        <v>0.4041044902647123</v>
      </c>
      <c r="BC20" s="272">
        <v>0.4002500092624612</v>
      </c>
      <c r="BD20" s="273">
        <v>0.4177099402331122</v>
      </c>
      <c r="BE20" s="274">
        <v>0.4741198706548765</v>
      </c>
      <c r="BF20" s="275">
        <v>0.4308343965699004</v>
      </c>
      <c r="BG20" s="275">
        <v>0.4107958297495927</v>
      </c>
      <c r="BH20" s="275">
        <v>0.4451677189851636</v>
      </c>
      <c r="BI20" s="272">
        <v>0.436304896015642</v>
      </c>
      <c r="BJ20" s="273">
        <v>0.4111422132547876</v>
      </c>
      <c r="BK20" s="273">
        <v>0.4306904998652941</v>
      </c>
      <c r="BL20" s="273">
        <v>0.3670695242045261</v>
      </c>
      <c r="BM20" s="267">
        <v>0.3747068564853695</v>
      </c>
      <c r="BN20" s="267">
        <v>0.3347442035689978</v>
      </c>
      <c r="BO20" s="267">
        <v>0.3590145536731008</v>
      </c>
      <c r="BP20" s="268">
        <v>0.3946545269178378</v>
      </c>
      <c r="BQ20" s="276">
        <v>-0.0562460467201949</v>
      </c>
      <c r="BR20" s="269">
        <v>0.3757079062309605</v>
      </c>
      <c r="BS20" s="276">
        <v>0.03992832604686403</v>
      </c>
      <c r="BT20" s="269">
        <v>0.3583769060086614</v>
      </c>
      <c r="BU20" s="276">
        <v>0.05386151797329108</v>
      </c>
      <c r="BV20" s="269">
        <v>0.356944429024162</v>
      </c>
      <c r="BW20" s="276">
        <f>BV20-AZ20</f>
        <v>0.0616651623915262</v>
      </c>
      <c r="BX20" s="269">
        <v>0.3637495875016646</v>
      </c>
      <c r="BY20" s="276">
        <f>BX20-BA20</f>
        <v>0.05171130474315866</v>
      </c>
      <c r="BZ20" s="269">
        <v>0.3842396755394937</v>
      </c>
      <c r="CA20" s="276">
        <v>-0.008038315004510188</v>
      </c>
      <c r="CB20" s="269">
        <v>0.4926947972756014</v>
      </c>
      <c r="CC20" s="276">
        <f>CB20-BC20</f>
        <v>0.09244478801314027</v>
      </c>
      <c r="CD20" s="269">
        <v>0.573537721733027</v>
      </c>
      <c r="CE20" s="276">
        <f>CD20-BD20</f>
        <v>0.1558277814999148</v>
      </c>
      <c r="CF20" s="269">
        <v>0.6673725603706632</v>
      </c>
      <c r="CG20" s="276">
        <f>CF20-BE20</f>
        <v>0.1932526897157866</v>
      </c>
      <c r="CH20" s="269">
        <v>0.5779154319459241</v>
      </c>
      <c r="CI20" s="276">
        <f>CH20-BF20</f>
        <v>0.1470810353760237</v>
      </c>
      <c r="CJ20" s="269">
        <v>0.4330565785241282</v>
      </c>
      <c r="CK20" s="276">
        <f>CJ20-BG20</f>
        <v>0.02226074877453549</v>
      </c>
    </row>
    <row r="21" ht="17" customHeight="1">
      <c r="A21" t="s" s="262">
        <v>79</v>
      </c>
      <c r="B21" s="212">
        <v>0.325802352205134</v>
      </c>
      <c r="C21" s="263">
        <v>0.4085251610704312</v>
      </c>
      <c r="D21" s="264">
        <v>0.3884525635407537</v>
      </c>
      <c r="E21" s="265">
        <v>0.4398008059018844</v>
      </c>
      <c r="F21" s="212">
        <v>0.4130530750586988</v>
      </c>
      <c r="G21" s="266">
        <v>0.361783952510793</v>
      </c>
      <c r="H21" s="267">
        <v>0.3510691338478791</v>
      </c>
      <c r="I21" s="268">
        <v>0.2777230156025146</v>
      </c>
      <c r="J21" s="269">
        <v>0.3304214526668514</v>
      </c>
      <c r="K21" s="269">
        <v>0.3715089997125214</v>
      </c>
      <c r="L21" s="266">
        <v>0.2913765658098233</v>
      </c>
      <c r="M21" s="267">
        <v>0.3390637116930902</v>
      </c>
      <c r="N21" s="268">
        <v>0.3470245682799364</v>
      </c>
      <c r="O21" s="269">
        <v>0.3255911483803088</v>
      </c>
      <c r="P21" s="269">
        <v>0.3560348520108234</v>
      </c>
      <c r="Q21" s="266">
        <v>0.4049239175847131</v>
      </c>
      <c r="R21" s="267">
        <v>0.4279320798303416</v>
      </c>
      <c r="S21" s="268">
        <v>0.533796387917702</v>
      </c>
      <c r="T21" s="269">
        <v>0.4558509985378817</v>
      </c>
      <c r="U21" s="212">
        <v>0.3811939903135339</v>
      </c>
      <c r="V21" s="263">
        <v>0.5374775985663083</v>
      </c>
      <c r="W21" s="264">
        <v>0.4859312538686348</v>
      </c>
      <c r="X21" s="265">
        <v>0.4440994073927479</v>
      </c>
      <c r="Y21" s="212">
        <v>0.4892405884277051</v>
      </c>
      <c r="Z21" s="266">
        <v>0.4554792187381655</v>
      </c>
      <c r="AA21" s="267">
        <v>0.2835976070321261</v>
      </c>
      <c r="AB21" s="268">
        <v>0.3157848812769825</v>
      </c>
      <c r="AC21" s="269">
        <v>0.3508730639390149</v>
      </c>
      <c r="AD21" s="269">
        <v>0.4200568261833599</v>
      </c>
      <c r="AE21" s="266">
        <v>0.3650980440662313</v>
      </c>
      <c r="AF21" s="267">
        <v>0.36823541753707</v>
      </c>
      <c r="AG21" s="268">
        <v>0.2808263557524805</v>
      </c>
      <c r="AH21" s="269">
        <v>0.3386753041551821</v>
      </c>
      <c r="AI21" s="269">
        <v>0.3927316436045557</v>
      </c>
      <c r="AJ21" s="266">
        <v>0.2797694255704348</v>
      </c>
      <c r="AK21" s="267">
        <v>0.3883537737635386</v>
      </c>
      <c r="AL21" s="268">
        <v>0.4952359067953764</v>
      </c>
      <c r="AM21" s="269">
        <v>0.3877802012635468</v>
      </c>
      <c r="AN21" s="269">
        <v>0.3914870187538103</v>
      </c>
      <c r="AO21" s="263">
        <v>0.4533942624843327</v>
      </c>
      <c r="AP21" s="264">
        <v>0.4617343359463758</v>
      </c>
      <c r="AQ21" s="265">
        <v>0.4545035585753971</v>
      </c>
      <c r="AR21" s="212">
        <v>0.4563710428816683</v>
      </c>
      <c r="AS21" s="266">
        <v>0.4860686766265243</v>
      </c>
      <c r="AT21" s="267">
        <v>0.3320171826784235</v>
      </c>
      <c r="AU21" s="268">
        <v>0.2787680830114368</v>
      </c>
      <c r="AV21" s="269">
        <v>0.365248741232637</v>
      </c>
      <c r="AW21" s="269">
        <v>0.4105581729918238</v>
      </c>
      <c r="AX21" s="266">
        <v>0.2983649610425783</v>
      </c>
      <c r="AY21" s="267">
        <v>0.2816786324222501</v>
      </c>
      <c r="AZ21" s="268">
        <v>0.2378114822388851</v>
      </c>
      <c r="BA21" s="269">
        <v>0.2729966941801765</v>
      </c>
      <c r="BB21" s="269">
        <v>0.3642004585204994</v>
      </c>
      <c r="BC21" s="266">
        <v>0.3706079446753304</v>
      </c>
      <c r="BD21" s="267">
        <v>0.3659833068242067</v>
      </c>
      <c r="BE21" s="268">
        <v>0.3812602615974375</v>
      </c>
      <c r="BF21" s="269">
        <v>0.3726892782519783</v>
      </c>
      <c r="BG21" s="269">
        <v>0.3662593229122896</v>
      </c>
      <c r="BH21" s="269">
        <v>0.3281090313052019</v>
      </c>
      <c r="BI21" s="266">
        <v>0.3269864164394456</v>
      </c>
      <c r="BJ21" s="267">
        <v>0.3368137455930104</v>
      </c>
      <c r="BK21" s="267">
        <v>0.3307580638238784</v>
      </c>
      <c r="BL21" s="267">
        <v>0.307357204801939</v>
      </c>
      <c r="BM21" s="267">
        <v>0.3506673300056439</v>
      </c>
      <c r="BN21" s="267">
        <v>0.2870628304173294</v>
      </c>
      <c r="BO21" s="267">
        <v>0.3154207504038792</v>
      </c>
      <c r="BP21" s="268">
        <v>0.3230470388447628</v>
      </c>
      <c r="BQ21" s="270">
        <v>-0.08751113414706102</v>
      </c>
      <c r="BR21" s="269">
        <v>0.4185596372891791</v>
      </c>
      <c r="BS21" s="270">
        <v>0.1201946762466009</v>
      </c>
      <c r="BT21" s="269">
        <v>0.3182731921264229</v>
      </c>
      <c r="BU21" s="270">
        <v>0.0365945597041728</v>
      </c>
      <c r="BV21" s="269">
        <v>0.2915816405362417</v>
      </c>
      <c r="BW21" s="270">
        <f>BV21-AZ21</f>
        <v>0.05377015829735665</v>
      </c>
      <c r="BX21" s="269">
        <v>0.3433615970431621</v>
      </c>
      <c r="BY21" s="270">
        <f>BX21-BA21</f>
        <v>0.07036490286298563</v>
      </c>
      <c r="BZ21" s="269">
        <v>0.3298929705453222</v>
      </c>
      <c r="CA21" s="270">
        <v>-0.008038315004510188</v>
      </c>
      <c r="CB21" s="269">
        <v>0.4768398970908372</v>
      </c>
      <c r="CC21" s="270">
        <f>CB21-BC21</f>
        <v>0.1062319524155068</v>
      </c>
      <c r="CD21" s="269">
        <v>0.5562941045595697</v>
      </c>
      <c r="CE21" s="270">
        <f>CD21-BD21</f>
        <v>0.1903107977353631</v>
      </c>
      <c r="CF21" s="269">
        <v>0.5925421311871936</v>
      </c>
      <c r="CG21" s="270">
        <f>CF21-BE21</f>
        <v>0.211281869589756</v>
      </c>
      <c r="CH21" s="269">
        <v>0.5417355001457179</v>
      </c>
      <c r="CI21" s="270">
        <f>CH21-BF21</f>
        <v>0.1690462218937396</v>
      </c>
      <c r="CJ21" s="269">
        <v>0.3832888958144631</v>
      </c>
      <c r="CK21" s="270">
        <f>CJ21-BG21</f>
        <v>0.0170295729021735</v>
      </c>
    </row>
    <row r="22" ht="17" customHeight="1">
      <c r="A22" t="s" s="262">
        <v>80</v>
      </c>
      <c r="B22" s="212">
        <v>0.482651440155656</v>
      </c>
      <c r="C22" s="263">
        <v>0.7070753217861117</v>
      </c>
      <c r="D22" s="264">
        <v>0.6850077410274454</v>
      </c>
      <c r="E22" s="265">
        <v>0.7101866094602468</v>
      </c>
      <c r="F22" s="212">
        <v>0.7012815179711732</v>
      </c>
      <c r="G22" s="266">
        <v>0.531492337164751</v>
      </c>
      <c r="H22" s="267">
        <v>0.502058239313523</v>
      </c>
      <c r="I22" s="268">
        <v>0.5246913245758074</v>
      </c>
      <c r="J22" s="269">
        <v>0.51922324473556</v>
      </c>
      <c r="K22" s="269">
        <v>0.6097494579466384</v>
      </c>
      <c r="L22" s="266">
        <v>0.4594824275650193</v>
      </c>
      <c r="M22" s="267">
        <v>0.4524972853435034</v>
      </c>
      <c r="N22" s="268">
        <v>0.4376997126436782</v>
      </c>
      <c r="O22" s="269">
        <v>0.4500256791247234</v>
      </c>
      <c r="P22" s="269">
        <v>0.5559231295524399</v>
      </c>
      <c r="Q22" s="266">
        <v>0.4705865644366756</v>
      </c>
      <c r="R22" s="267">
        <v>0.6414935686918445</v>
      </c>
      <c r="S22" s="268">
        <v>0.7259918427882833</v>
      </c>
      <c r="T22" s="269">
        <v>0.6123775835296638</v>
      </c>
      <c r="U22" s="212">
        <v>0.5701527453494387</v>
      </c>
      <c r="V22" s="263">
        <v>0.7339048678425764</v>
      </c>
      <c r="W22" s="264">
        <v>0.7274898788290584</v>
      </c>
      <c r="X22" s="265">
        <v>0.6386362095449971</v>
      </c>
      <c r="Y22" s="212">
        <v>0.6994063723632689</v>
      </c>
      <c r="Z22" s="266">
        <v>0.553227969348659</v>
      </c>
      <c r="AA22" s="267">
        <v>0.5225230414746544</v>
      </c>
      <c r="AB22" s="268">
        <v>0.6138089490968801</v>
      </c>
      <c r="AC22" s="269">
        <v>0.5627398004294556</v>
      </c>
      <c r="AD22" s="269">
        <v>0.6310730863963623</v>
      </c>
      <c r="AE22" s="266">
        <v>0.5283232692409555</v>
      </c>
      <c r="AF22" s="267">
        <v>0.4928533026113672</v>
      </c>
      <c r="AG22" s="268">
        <v>0.5367946086480568</v>
      </c>
      <c r="AH22" s="269">
        <v>0.5191338259441708</v>
      </c>
      <c r="AI22" s="269">
        <v>0.5934876412810278</v>
      </c>
      <c r="AJ22" s="266">
        <v>0.5545713491180677</v>
      </c>
      <c r="AK22" s="267">
        <v>0.5909756431308155</v>
      </c>
      <c r="AL22" s="268">
        <v>0.6770824725885906</v>
      </c>
      <c r="AM22" s="269">
        <v>0.6077232365959877</v>
      </c>
      <c r="AN22" s="269">
        <v>0.597065987644351</v>
      </c>
      <c r="AO22" s="263">
        <v>0.6592524100852799</v>
      </c>
      <c r="AP22" s="264">
        <v>0.5159339813511611</v>
      </c>
      <c r="AQ22" s="265">
        <v>0.5274312728428413</v>
      </c>
      <c r="AR22" s="212">
        <v>0.5692593960956029</v>
      </c>
      <c r="AS22" s="266">
        <v>0.4971226327312533</v>
      </c>
      <c r="AT22" s="267">
        <v>0.5358728613803697</v>
      </c>
      <c r="AU22" s="268">
        <v>0.5647509578544061</v>
      </c>
      <c r="AV22" s="269">
        <v>0.532618312311662</v>
      </c>
      <c r="AW22" s="269">
        <v>0.5508376357401409</v>
      </c>
      <c r="AX22" s="266">
        <v>0.5479933391599131</v>
      </c>
      <c r="AY22" s="267">
        <v>0.2178229117008316</v>
      </c>
      <c r="AZ22" s="268">
        <v>0.4657430213464696</v>
      </c>
      <c r="BA22" s="269">
        <v>0.4099195045334475</v>
      </c>
      <c r="BB22" s="269">
        <v>0.5033487417071161</v>
      </c>
      <c r="BC22" s="266">
        <v>0.5560993034588696</v>
      </c>
      <c r="BD22" s="267">
        <v>0.5088144225506294</v>
      </c>
      <c r="BE22" s="268">
        <v>0.6179976428836274</v>
      </c>
      <c r="BF22" s="269">
        <v>0.5615373697080031</v>
      </c>
      <c r="BG22" s="269">
        <v>0.5180157174348247</v>
      </c>
      <c r="BH22" s="269">
        <v>0.600845463213094</v>
      </c>
      <c r="BI22" s="266">
        <v>0.6307643018414262</v>
      </c>
      <c r="BJ22" s="267">
        <v>0.483908363790455</v>
      </c>
      <c r="BK22" s="267">
        <v>0.5698752120963327</v>
      </c>
      <c r="BL22" s="267">
        <v>0.5215654556650247</v>
      </c>
      <c r="BM22" s="267">
        <v>0.5258218390804598</v>
      </c>
      <c r="BN22" s="267">
        <v>0.2987163382594417</v>
      </c>
      <c r="BO22" s="267">
        <v>0.4495486904310796</v>
      </c>
      <c r="BP22" s="268">
        <v>0.5093795575574486</v>
      </c>
      <c r="BQ22" s="270">
        <v>-0.04145807818269232</v>
      </c>
      <c r="BR22" s="269">
        <v>0.01086539276444727</v>
      </c>
      <c r="BS22" s="270">
        <v>-0.5371279463954658</v>
      </c>
      <c r="BT22" s="269">
        <v>0.5465409052386249</v>
      </c>
      <c r="BU22" s="270">
        <v>0.3287179935377933</v>
      </c>
      <c r="BV22" s="269">
        <v>0.5702749315818282</v>
      </c>
      <c r="BW22" s="270">
        <f>BV22-AZ22</f>
        <v>0.1045319102353586</v>
      </c>
      <c r="BX22" s="269">
        <v>0.3737809041907618</v>
      </c>
      <c r="BY22" s="270">
        <f>BX22-BA22</f>
        <v>-0.03613860034268568</v>
      </c>
      <c r="BZ22" s="269">
        <v>0.4636833080712391</v>
      </c>
      <c r="CA22" s="270">
        <v>-0.008038315004510188</v>
      </c>
      <c r="CB22" s="269">
        <v>0.6113761322103926</v>
      </c>
      <c r="CC22" s="270">
        <f>CB22-BC22</f>
        <v>0.05527682875152296</v>
      </c>
      <c r="CD22" s="269">
        <v>0.6757250684181718</v>
      </c>
      <c r="CE22" s="270">
        <f>CD22-BD22</f>
        <v>0.1669106458675425</v>
      </c>
      <c r="CF22" s="269">
        <v>0.8463852958313469</v>
      </c>
      <c r="CG22" s="270">
        <f>CF22-BE22</f>
        <v>0.2283876529477196</v>
      </c>
      <c r="CH22" s="269">
        <v>0.7115473513243378</v>
      </c>
      <c r="CI22" s="270">
        <f>CH22-BF22</f>
        <v>0.1500099816163347</v>
      </c>
      <c r="CJ22" s="269">
        <v>0.5261586285624311</v>
      </c>
      <c r="CK22" s="270">
        <f>CJ22-BG22</f>
        <v>0.008142911127606456</v>
      </c>
    </row>
    <row r="23" ht="17" customHeight="1">
      <c r="A23" t="s" s="262">
        <v>81</v>
      </c>
      <c r="B23" s="212">
        <v>0.4793058444272944</v>
      </c>
      <c r="C23" s="263">
        <v>0.6060519244499254</v>
      </c>
      <c r="D23" s="264">
        <v>0.560070039283319</v>
      </c>
      <c r="E23" s="265">
        <v>0.5139847688280219</v>
      </c>
      <c r="F23" s="212">
        <v>0.5600344287949922</v>
      </c>
      <c r="G23" s="266">
        <v>0.4592778001341382</v>
      </c>
      <c r="H23" s="267">
        <v>0.4613754786785227</v>
      </c>
      <c r="I23" s="268">
        <v>0.389417214397496</v>
      </c>
      <c r="J23" s="269">
        <v>0.4369614315932223</v>
      </c>
      <c r="K23" s="269">
        <v>0.4981579495388537</v>
      </c>
      <c r="L23" s="266">
        <v>0.2762982735120399</v>
      </c>
      <c r="M23" s="267">
        <v>0.2664238116873283</v>
      </c>
      <c r="N23" s="268">
        <v>0.2643862899619942</v>
      </c>
      <c r="O23" s="269">
        <v>0.2690866667395679</v>
      </c>
      <c r="P23" s="269">
        <v>0.4209617663244424</v>
      </c>
      <c r="Q23" s="266">
        <v>0.3385945241340516</v>
      </c>
      <c r="R23" s="267">
        <v>0.4265689134808853</v>
      </c>
      <c r="S23" s="268">
        <v>0.5582987170333831</v>
      </c>
      <c r="T23" s="269">
        <v>0.4413125856588808</v>
      </c>
      <c r="U23" s="212">
        <v>0.4260912879101091</v>
      </c>
      <c r="V23" s="263">
        <v>0.6367685683996451</v>
      </c>
      <c r="W23" s="264">
        <v>0.6538757834362497</v>
      </c>
      <c r="X23" s="265">
        <v>0.5956530040457801</v>
      </c>
      <c r="Y23" s="212">
        <v>0.6282139172028508</v>
      </c>
      <c r="Z23" s="266">
        <v>0.4832637212161861</v>
      </c>
      <c r="AA23" s="267">
        <v>0.451837746911577</v>
      </c>
      <c r="AB23" s="268">
        <v>0.3899339090096133</v>
      </c>
      <c r="AC23" s="269">
        <v>0.4417900995717897</v>
      </c>
      <c r="AD23" s="269">
        <v>0.5350020083873203</v>
      </c>
      <c r="AE23" s="266">
        <v>0.2760466562817767</v>
      </c>
      <c r="AF23" s="267">
        <v>0.2618687393176262</v>
      </c>
      <c r="AG23" s="268">
        <v>0.2683392857142857</v>
      </c>
      <c r="AH23" s="269">
        <v>0.268756041684892</v>
      </c>
      <c r="AI23" s="269">
        <v>0.4456055524142421</v>
      </c>
      <c r="AJ23" s="266">
        <v>0.3183803357781095</v>
      </c>
      <c r="AK23" s="267">
        <v>0.4393199474625531</v>
      </c>
      <c r="AL23" s="268">
        <v>0.5806977347958721</v>
      </c>
      <c r="AM23" s="269">
        <v>0.4462067240398916</v>
      </c>
      <c r="AN23" s="269">
        <v>0.4457566665933672</v>
      </c>
      <c r="AO23" s="263">
        <v>0.6271864790895912</v>
      </c>
      <c r="AP23" s="264">
        <v>0.5541727448021463</v>
      </c>
      <c r="AQ23" s="265">
        <v>0.5031506241751584</v>
      </c>
      <c r="AR23" s="212">
        <v>0.5617476339518593</v>
      </c>
      <c r="AS23" s="266">
        <v>0.4542656494522691</v>
      </c>
      <c r="AT23" s="267">
        <v>0.3383427716838667</v>
      </c>
      <c r="AU23" s="268">
        <v>0.2683797227811313</v>
      </c>
      <c r="AV23" s="269">
        <v>0.3534943636176031</v>
      </c>
      <c r="AW23" s="269">
        <v>0.4570457135075647</v>
      </c>
      <c r="AX23" s="266">
        <v>0.1937353692044742</v>
      </c>
      <c r="AY23" s="267">
        <v>0.2231985461154021</v>
      </c>
      <c r="AZ23" s="268">
        <v>0.1933992845964677</v>
      </c>
      <c r="BA23" s="269">
        <v>0.2035535860088065</v>
      </c>
      <c r="BB23" s="269">
        <v>0.3716197950830747</v>
      </c>
      <c r="BC23" s="266">
        <v>0.3054393565695246</v>
      </c>
      <c r="BD23" s="267">
        <v>0.4163182595573441</v>
      </c>
      <c r="BE23" s="268">
        <v>0.5678127095908786</v>
      </c>
      <c r="BF23" s="269">
        <v>0.4300039330184002</v>
      </c>
      <c r="BG23" s="269">
        <v>0.3863327926462887</v>
      </c>
      <c r="BH23" s="269">
        <v>0.5502774875056792</v>
      </c>
      <c r="BI23" s="266">
        <v>0.5473130449362844</v>
      </c>
      <c r="BJ23" s="267">
        <v>0.4964893392613747</v>
      </c>
      <c r="BK23" s="267">
        <v>0.5308281876443849</v>
      </c>
      <c r="BL23" s="267">
        <v>0.4267192097026604</v>
      </c>
      <c r="BM23" s="267">
        <v>0.3179380476406828</v>
      </c>
      <c r="BN23" s="267">
        <v>0.3452622568745808</v>
      </c>
      <c r="BO23" s="267">
        <v>0.3628079502656967</v>
      </c>
      <c r="BP23" s="268">
        <v>0.4463539246528898</v>
      </c>
      <c r="BQ23" s="270">
        <v>-0.01069178885467498</v>
      </c>
      <c r="BR23" s="269">
        <v>0.2737766491421649</v>
      </c>
      <c r="BS23" s="270">
        <v>0.08004127993769072</v>
      </c>
      <c r="BT23" s="269">
        <v>0.3170894452737933</v>
      </c>
      <c r="BU23" s="270">
        <v>0.09389089915839122</v>
      </c>
      <c r="BV23" s="269">
        <v>0.3317971216186005</v>
      </c>
      <c r="BW23" s="270">
        <f>BV23-AZ23</f>
        <v>0.1383978370221328</v>
      </c>
      <c r="BX23" s="269">
        <v>0.3072908975592687</v>
      </c>
      <c r="BY23" s="270">
        <f>BX23-BA23</f>
        <v>0.1037373115504622</v>
      </c>
      <c r="BZ23" s="269">
        <v>0.3994901939107171</v>
      </c>
      <c r="CA23" s="270">
        <v>-0.008038315004510188</v>
      </c>
      <c r="CB23" s="269">
        <v>0.3961458076415482</v>
      </c>
      <c r="CC23" s="270">
        <f>CB23-BC23</f>
        <v>0.09070645107202358</v>
      </c>
      <c r="CD23" s="269">
        <v>0.4818252012072434</v>
      </c>
      <c r="CE23" s="270">
        <f>CD23-BD23</f>
        <v>0.06550694164989934</v>
      </c>
      <c r="CF23" s="269">
        <v>0.7170031479197767</v>
      </c>
      <c r="CG23" s="270">
        <f>CF23-BE23</f>
        <v>0.1491904383288981</v>
      </c>
      <c r="CH23" s="269">
        <v>0.5321997136806345</v>
      </c>
      <c r="CI23" s="270">
        <f>CH23-BF23</f>
        <v>0.1021957806622342</v>
      </c>
      <c r="CJ23" s="269">
        <v>0.4329402646472442</v>
      </c>
      <c r="CK23" s="270">
        <f>CJ23-BG23</f>
        <v>0.04660747200095555</v>
      </c>
    </row>
    <row r="24" ht="17" customHeight="1">
      <c r="A24" t="s" s="262">
        <v>82</v>
      </c>
      <c r="B24" s="212">
        <v>0.6079477100456622</v>
      </c>
      <c r="C24" s="263">
        <v>0.7318005376344086</v>
      </c>
      <c r="D24" s="264">
        <v>0.7205521428571429</v>
      </c>
      <c r="E24" s="265">
        <v>0.7175682258064516</v>
      </c>
      <c r="F24" s="212">
        <v>0.7233987962962963</v>
      </c>
      <c r="G24" s="266">
        <v>0.6419716111111111</v>
      </c>
      <c r="H24" s="267">
        <v>0.6315937634408602</v>
      </c>
      <c r="I24" s="268">
        <v>0.5022587777777778</v>
      </c>
      <c r="J24" s="269">
        <v>0.5923771245421245</v>
      </c>
      <c r="K24" s="269">
        <v>0.6575260220994475</v>
      </c>
      <c r="L24" s="266">
        <v>0.5977601814516129</v>
      </c>
      <c r="M24" s="267">
        <v>0.5795693548387096</v>
      </c>
      <c r="N24" s="268">
        <v>0.5429470486111111</v>
      </c>
      <c r="O24" s="269">
        <v>0.5737568161231884</v>
      </c>
      <c r="P24" s="269">
        <v>0.6292961065323565</v>
      </c>
      <c r="Q24" s="266">
        <v>0.6547249327956989</v>
      </c>
      <c r="R24" s="267">
        <v>0.7247659375</v>
      </c>
      <c r="S24" s="268">
        <v>0.7919354838709678</v>
      </c>
      <c r="T24" s="269">
        <v>0.7237983808876811</v>
      </c>
      <c r="U24" s="212">
        <v>0.6531158578767123</v>
      </c>
      <c r="V24" s="263">
        <v>0.8143027956989247</v>
      </c>
      <c r="W24" s="264">
        <v>0.7721238505747127</v>
      </c>
      <c r="X24" s="265">
        <v>0.7391948924731183</v>
      </c>
      <c r="Y24" s="212">
        <v>0.7752749450549451</v>
      </c>
      <c r="Z24" s="266">
        <v>0.7623401388888889</v>
      </c>
      <c r="AA24" s="267">
        <v>0.6705680241935484</v>
      </c>
      <c r="AB24" s="268">
        <v>0.6452656666666666</v>
      </c>
      <c r="AC24" s="269">
        <v>0.6924811309523808</v>
      </c>
      <c r="AD24" s="269">
        <v>0.733878038003663</v>
      </c>
      <c r="AE24" s="266">
        <v>0.6572697244623656</v>
      </c>
      <c r="AF24" s="267">
        <v>0.4936161962365591</v>
      </c>
      <c r="AG24" s="268">
        <v>0.5785734375000001</v>
      </c>
      <c r="AH24" s="269">
        <v>0.576463768115942</v>
      </c>
      <c r="AI24" s="269">
        <v>0.681023611618005</v>
      </c>
      <c r="AJ24" s="266">
        <v>0.6140186155913978</v>
      </c>
      <c r="AK24" s="267">
        <v>0.654640173611111</v>
      </c>
      <c r="AL24" s="268">
        <v>0.6901321572580644</v>
      </c>
      <c r="AM24" s="269">
        <v>0.6529117300724638</v>
      </c>
      <c r="AN24" s="269">
        <v>0.6739572370218579</v>
      </c>
      <c r="AO24" s="263">
        <v>0.6809523521505377</v>
      </c>
      <c r="AP24" s="264">
        <v>0.6314360491071428</v>
      </c>
      <c r="AQ24" s="265">
        <v>0.6099428763440861</v>
      </c>
      <c r="AR24" s="212">
        <v>0.6410884606481482</v>
      </c>
      <c r="AS24" s="266">
        <v>0.493055888888889</v>
      </c>
      <c r="AT24" s="267">
        <v>0.5671512768817204</v>
      </c>
      <c r="AU24" s="268">
        <v>0.5600972222222222</v>
      </c>
      <c r="AV24" s="269">
        <v>0.5403987133699634</v>
      </c>
      <c r="AW24" s="269">
        <v>0.5904654385359116</v>
      </c>
      <c r="AX24" s="266">
        <v>0.5782055779569892</v>
      </c>
      <c r="AY24" s="267">
        <v>0.5604175739247311</v>
      </c>
      <c r="AZ24" s="268">
        <v>0.5791215277777778</v>
      </c>
      <c r="BA24" s="269">
        <v>0.5725104732789855</v>
      </c>
      <c r="BB24" s="269">
        <v>0.5844146810134311</v>
      </c>
      <c r="BC24" s="266">
        <v>0.5883196236559141</v>
      </c>
      <c r="BD24" s="267">
        <v>0.609903375</v>
      </c>
      <c r="BE24" s="268">
        <v>0.6780463037634408</v>
      </c>
      <c r="BF24" s="269">
        <v>0.6255917934782608</v>
      </c>
      <c r="BG24" s="269">
        <v>0.5947924680365297</v>
      </c>
      <c r="BH24" s="269">
        <v>0.7148814516129033</v>
      </c>
      <c r="BI24" s="266">
        <v>0.6496011086309523</v>
      </c>
      <c r="BJ24" s="267">
        <v>0.5864878494623655</v>
      </c>
      <c r="BK24" s="267">
        <v>0.650347548611111</v>
      </c>
      <c r="BL24" s="267">
        <v>0.4747447708333333</v>
      </c>
      <c r="BM24" s="267">
        <v>0.4978025504032258</v>
      </c>
      <c r="BN24" s="267">
        <v>0.552414625</v>
      </c>
      <c r="BO24" s="267">
        <v>0.5082050652472527</v>
      </c>
      <c r="BP24" s="268">
        <v>0.5788836481353591</v>
      </c>
      <c r="BQ24" s="270">
        <v>-0.01158179040055252</v>
      </c>
      <c r="BR24" s="269">
        <v>0.5704508467741937</v>
      </c>
      <c r="BS24" s="270">
        <v>-0.007754731182795571</v>
      </c>
      <c r="BT24" s="269">
        <v>0.5010265591397849</v>
      </c>
      <c r="BU24" s="270">
        <v>-0.05939101478494624</v>
      </c>
      <c r="BV24" s="269">
        <v>0.5597990034722222</v>
      </c>
      <c r="BW24" s="270">
        <f>BV24-AZ24</f>
        <v>-0.01932252430555559</v>
      </c>
      <c r="BX24" s="269">
        <v>0.543584453125</v>
      </c>
      <c r="BY24" s="270">
        <f>BX24-BA24</f>
        <v>-0.02892602015398549</v>
      </c>
      <c r="BZ24" s="269">
        <v>0.5669879487179488</v>
      </c>
      <c r="CA24" s="270">
        <v>-0.008038315004510188</v>
      </c>
      <c r="CB24" s="269">
        <v>0.6651508602150538</v>
      </c>
      <c r="CC24" s="270">
        <f>CB24-BC24</f>
        <v>0.0768312365591397</v>
      </c>
      <c r="CD24" s="269">
        <v>0.7610478888888889</v>
      </c>
      <c r="CE24" s="270">
        <f>CD24-BD24</f>
        <v>0.1511445138888888</v>
      </c>
      <c r="CF24" s="269">
        <v>0.8629699999999999</v>
      </c>
      <c r="CG24" s="270">
        <f>CF24-BE24</f>
        <v>0.1849236962365591</v>
      </c>
      <c r="CH24" s="269">
        <v>0.7630780797101449</v>
      </c>
      <c r="CI24" s="270">
        <f>CH24-BF24</f>
        <v>0.1374862862318841</v>
      </c>
      <c r="CJ24" s="269">
        <v>0.616413406392694</v>
      </c>
      <c r="CK24" s="270">
        <f>CJ24-BG24</f>
        <v>0.0216209383561643</v>
      </c>
    </row>
    <row r="25" ht="16.5" customHeight="1">
      <c r="A25" t="s" s="277">
        <v>83</v>
      </c>
      <c r="B25" s="212">
        <v>0.08147035514967021</v>
      </c>
      <c r="C25" s="263">
        <v>0.04252022102747909</v>
      </c>
      <c r="D25" s="264">
        <v>0.1712273148148148</v>
      </c>
      <c r="E25" s="265">
        <v>0.2124156810035842</v>
      </c>
      <c r="F25" s="212">
        <v>0.141081975308642</v>
      </c>
      <c r="G25" s="278">
        <v>0.06482518518518518</v>
      </c>
      <c r="H25" s="279">
        <v>0.09473443847072879</v>
      </c>
      <c r="I25" s="280">
        <v>0.1913156790123457</v>
      </c>
      <c r="J25" s="281">
        <v>0.1167142144892145</v>
      </c>
      <c r="K25" s="281">
        <v>0.128830780642521</v>
      </c>
      <c r="L25" s="278">
        <v>0.07374790919952209</v>
      </c>
      <c r="M25" s="279">
        <v>0.160989247311828</v>
      </c>
      <c r="N25" s="280">
        <v>0.06584814814814816</v>
      </c>
      <c r="O25" s="281">
        <v>0.1005684380032206</v>
      </c>
      <c r="P25" s="281">
        <v>0.1193064746981414</v>
      </c>
      <c r="Q25" s="278">
        <v>0.0292520908004779</v>
      </c>
      <c r="R25" s="279">
        <v>0.007075617283950618</v>
      </c>
      <c r="S25" s="280">
        <v>0.001373954599761051</v>
      </c>
      <c r="T25" s="281">
        <v>0.01262691223832528</v>
      </c>
      <c r="U25" s="212">
        <v>0.09241737950279047</v>
      </c>
      <c r="V25" s="263">
        <v>0.01578046594982078</v>
      </c>
      <c r="W25" s="264">
        <v>0</v>
      </c>
      <c r="X25" s="265">
        <v>0.003785454002389486</v>
      </c>
      <c r="Y25" s="212">
        <v>0.00666531339031339</v>
      </c>
      <c r="Z25" s="278">
        <v>0.004612376543209877</v>
      </c>
      <c r="AA25" s="279">
        <v>0.00149426523297491</v>
      </c>
      <c r="AB25" s="280">
        <v>0.01345404320987654</v>
      </c>
      <c r="AC25" s="281">
        <v>0.006464997964997965</v>
      </c>
      <c r="AD25" s="281">
        <v>0.006565155677655677</v>
      </c>
      <c r="AE25" s="278">
        <v>0.005515830346475507</v>
      </c>
      <c r="AF25" s="279">
        <v>0.009297789725209081</v>
      </c>
      <c r="AG25" s="280">
        <v>0.0001972222222222222</v>
      </c>
      <c r="AH25" s="281">
        <v>0.005055857487922706</v>
      </c>
      <c r="AI25" s="281">
        <v>0.00605838402270884</v>
      </c>
      <c r="AJ25" s="278">
        <v>0.008304659498207885</v>
      </c>
      <c r="AK25" s="279">
        <v>0.01587314814814815</v>
      </c>
      <c r="AL25" s="280">
        <v>0.001015531660692951</v>
      </c>
      <c r="AM25" s="281">
        <v>0.008316525764895331</v>
      </c>
      <c r="AN25" s="281">
        <v>0.006626004351345882</v>
      </c>
      <c r="AO25" s="263">
        <v>0</v>
      </c>
      <c r="AP25" s="264">
        <v>0.004917989417989418</v>
      </c>
      <c r="AQ25" s="265">
        <v>0.0008064516129032258</v>
      </c>
      <c r="AR25" s="212">
        <v>0.001807818930041152</v>
      </c>
      <c r="AS25" s="278">
        <v>0.001455061728395062</v>
      </c>
      <c r="AT25" s="279">
        <v>0.02778763440860215</v>
      </c>
      <c r="AU25" s="280">
        <v>0.00537037037037037</v>
      </c>
      <c r="AV25" s="281">
        <v>0.01171625966625967</v>
      </c>
      <c r="AW25" s="281">
        <v>0.006789410681399631</v>
      </c>
      <c r="AX25" s="278">
        <v>0.01207795698924731</v>
      </c>
      <c r="AY25" s="279">
        <v>0.06348626045400239</v>
      </c>
      <c r="AZ25" s="280">
        <v>0.00191358024691358</v>
      </c>
      <c r="BA25" s="281">
        <v>0.02608584943639291</v>
      </c>
      <c r="BB25" s="281">
        <v>0.01329223985890652</v>
      </c>
      <c r="BC25" s="278">
        <v>0.03892891278375149</v>
      </c>
      <c r="BD25" s="279">
        <v>0</v>
      </c>
      <c r="BE25" s="280">
        <v>0.004829749103942653</v>
      </c>
      <c r="BF25" s="281">
        <v>0.01474476650563607</v>
      </c>
      <c r="BG25" s="281">
        <v>0.01366010654490106</v>
      </c>
      <c r="BH25" s="281">
        <v>0.0006669354838709677</v>
      </c>
      <c r="BI25" s="278">
        <v>0.0008696759259259259</v>
      </c>
      <c r="BJ25" s="279">
        <v>0.004754599761051374</v>
      </c>
      <c r="BK25" s="279">
        <v>0.00213798353909465</v>
      </c>
      <c r="BL25" s="279">
        <v>0.0008318827160493828</v>
      </c>
      <c r="BM25" s="279">
        <v>0.00949495221027479</v>
      </c>
      <c r="BN25" s="279">
        <v>0.0006684259259259259</v>
      </c>
      <c r="BO25" s="279">
        <v>0.003729151404151404</v>
      </c>
      <c r="BP25" s="280">
        <v>0.002937962962962963</v>
      </c>
      <c r="BQ25" s="282">
        <v>-0.003851447718436668</v>
      </c>
      <c r="BR25" s="281">
        <v>0.01931233572281959</v>
      </c>
      <c r="BS25" s="282">
        <v>0.007234378733572281</v>
      </c>
      <c r="BT25" s="281">
        <v>0.00492942054958184</v>
      </c>
      <c r="BU25" s="282">
        <v>-0.05855683990442055</v>
      </c>
      <c r="BV25" s="281">
        <v>0</v>
      </c>
      <c r="BW25" s="282">
        <f>BV25-AZ25</f>
        <v>-0.00191358024691358</v>
      </c>
      <c r="BX25" s="281">
        <v>0.008168417874396134</v>
      </c>
      <c r="BY25" s="282">
        <f>BX25-BA25</f>
        <v>-0.01791743156199678</v>
      </c>
      <c r="BZ25" s="281">
        <v>0.004700607108940442</v>
      </c>
      <c r="CA25" s="282">
        <v>-0.008038315004510188</v>
      </c>
      <c r="CB25" s="281">
        <v>0.007567025089605736</v>
      </c>
      <c r="CC25" s="282">
        <f>CB25-BC25</f>
        <v>-0.03136188769414575</v>
      </c>
      <c r="CD25" s="281">
        <v>0.02085796296296296</v>
      </c>
      <c r="CE25" s="282">
        <f>CD25-BD25</f>
        <v>0.02085796296296296</v>
      </c>
      <c r="CF25" s="281">
        <v>0.01251203703703704</v>
      </c>
      <c r="CG25" s="282">
        <f>CF25-BE25</f>
        <v>0.007682287933094384</v>
      </c>
      <c r="CH25" s="281">
        <v>0.0135672805958132</v>
      </c>
      <c r="CI25" s="282">
        <f>CH25-BF25</f>
        <v>-0.001177485909822867</v>
      </c>
      <c r="CJ25" s="281">
        <v>0.006935494672754946</v>
      </c>
      <c r="CK25" s="282">
        <f>CJ25-BG25</f>
        <v>-0.006724611872146118</v>
      </c>
    </row>
    <row r="26" ht="16" customHeight="1">
      <c r="A26" t="s" s="246">
        <v>84</v>
      </c>
      <c r="B26" s="240"/>
      <c r="C26" s="241"/>
      <c r="D26" s="242"/>
      <c r="E26" s="243"/>
      <c r="F26" s="240">
        <v>0</v>
      </c>
      <c r="G26" s="241"/>
      <c r="H26" s="242"/>
      <c r="I26" s="243"/>
      <c r="J26" s="240">
        <v>0</v>
      </c>
      <c r="K26" s="240">
        <v>0</v>
      </c>
      <c r="L26" s="241"/>
      <c r="M26" s="242"/>
      <c r="N26" s="243"/>
      <c r="O26" s="240">
        <v>0</v>
      </c>
      <c r="P26" s="240">
        <v>0</v>
      </c>
      <c r="Q26" s="241"/>
      <c r="R26" s="242"/>
      <c r="S26" s="243"/>
      <c r="T26" s="240">
        <v>0</v>
      </c>
      <c r="U26" s="240"/>
      <c r="V26" s="241"/>
      <c r="W26" s="242"/>
      <c r="X26" s="243"/>
      <c r="Y26" s="240">
        <v>0</v>
      </c>
      <c r="Z26" s="241"/>
      <c r="AA26" s="242"/>
      <c r="AB26" s="243"/>
      <c r="AC26" s="240">
        <v>0</v>
      </c>
      <c r="AD26" s="240">
        <v>0</v>
      </c>
      <c r="AE26" s="241"/>
      <c r="AF26" s="242"/>
      <c r="AG26" s="243"/>
      <c r="AH26" s="240">
        <v>0</v>
      </c>
      <c r="AI26" s="240">
        <v>0</v>
      </c>
      <c r="AJ26" s="241"/>
      <c r="AK26" s="242"/>
      <c r="AL26" s="243"/>
      <c r="AM26" s="240">
        <v>0</v>
      </c>
      <c r="AN26" s="240"/>
      <c r="AO26" s="241"/>
      <c r="AP26" s="242"/>
      <c r="AQ26" s="243"/>
      <c r="AR26" s="240"/>
      <c r="AS26" s="241"/>
      <c r="AT26" s="242"/>
      <c r="AU26" s="243"/>
      <c r="AV26" s="240"/>
      <c r="AW26" s="240"/>
      <c r="AX26" s="241"/>
      <c r="AY26" s="242"/>
      <c r="AZ26" s="243"/>
      <c r="BA26" s="240"/>
      <c r="BB26" s="240"/>
      <c r="BC26" s="241"/>
      <c r="BD26" s="242"/>
      <c r="BE26" s="243"/>
      <c r="BF26" s="240">
        <v>0</v>
      </c>
      <c r="BG26" s="240"/>
      <c r="BH26" s="240"/>
      <c r="BI26" s="240"/>
      <c r="BJ26" s="240"/>
      <c r="BK26" s="240">
        <v>0</v>
      </c>
      <c r="BL26" s="240"/>
      <c r="BM26" s="241"/>
      <c r="BN26" s="242"/>
      <c r="BO26" s="242">
        <v>0</v>
      </c>
      <c r="BP26" s="243">
        <v>0</v>
      </c>
      <c r="BQ26" s="283">
        <v>0</v>
      </c>
      <c r="BR26" s="240"/>
      <c r="BS26" s="283">
        <v>0</v>
      </c>
      <c r="BT26" s="240"/>
      <c r="BU26" s="283">
        <v>0</v>
      </c>
      <c r="BV26" s="240"/>
      <c r="BW26" s="283">
        <f>BV26-AZ26</f>
        <v>0</v>
      </c>
      <c r="BX26" s="240">
        <v>0</v>
      </c>
      <c r="BY26" s="283">
        <f>BX26-BA26</f>
        <v>0</v>
      </c>
      <c r="BZ26" s="240">
        <v>0</v>
      </c>
      <c r="CA26" s="283">
        <v>-0.008038315004510188</v>
      </c>
      <c r="CB26" s="240"/>
      <c r="CC26" s="283">
        <f>CB26-BC26</f>
        <v>0</v>
      </c>
      <c r="CD26" s="240"/>
      <c r="CE26" s="283">
        <f>CD26-BD26</f>
        <v>0</v>
      </c>
      <c r="CF26" s="240"/>
      <c r="CG26" s="283">
        <f>CF26-BE26</f>
        <v>0</v>
      </c>
      <c r="CH26" s="240">
        <v>0</v>
      </c>
      <c r="CI26" s="283">
        <f>CH26-BF26</f>
        <v>0</v>
      </c>
      <c r="CJ26" s="240"/>
      <c r="CK26" s="283">
        <f>CJ26-BG26</f>
        <v>0</v>
      </c>
    </row>
    <row r="27" ht="16.5" customHeight="1">
      <c r="A27" t="s" s="249">
        <v>85</v>
      </c>
      <c r="B27" s="212">
        <v>0.2727387122214543</v>
      </c>
      <c r="C27" s="263">
        <v>0.3369451872914226</v>
      </c>
      <c r="D27" s="264">
        <v>0.3363665213162552</v>
      </c>
      <c r="E27" s="265">
        <v>0.300390384516975</v>
      </c>
      <c r="F27" s="212">
        <v>0.3241740591435052</v>
      </c>
      <c r="G27" s="284">
        <v>0.2885376554802929</v>
      </c>
      <c r="H27" s="258">
        <v>0.2456338800551998</v>
      </c>
      <c r="I27" s="259">
        <v>0.2181459603103601</v>
      </c>
      <c r="J27" s="261">
        <v>0.2507160302794592</v>
      </c>
      <c r="K27" s="261">
        <v>0.2872421219798136</v>
      </c>
      <c r="L27" s="284">
        <v>0.192158167931236</v>
      </c>
      <c r="M27" s="258">
        <v>0.2329192419995724</v>
      </c>
      <c r="N27" s="259">
        <v>0.2150468243017031</v>
      </c>
      <c r="O27" s="261">
        <v>0.2133565699663712</v>
      </c>
      <c r="P27" s="261">
        <v>0.2623429615943311</v>
      </c>
      <c r="Q27" s="284">
        <v>0.2459384403285703</v>
      </c>
      <c r="R27" s="258">
        <v>0.2950385904259352</v>
      </c>
      <c r="S27" s="259">
        <v>0.3436209057651183</v>
      </c>
      <c r="T27" s="261">
        <v>0.2949570633347455</v>
      </c>
      <c r="U27" s="261">
        <v>0.2705753914154472</v>
      </c>
      <c r="V27" s="263">
        <v>0.3418852492287004</v>
      </c>
      <c r="W27" s="264">
        <v>0.3446712110642892</v>
      </c>
      <c r="X27" s="265">
        <v>0.3164614782746157</v>
      </c>
      <c r="Y27" s="212">
        <v>0.334112238169969</v>
      </c>
      <c r="Z27" s="284">
        <v>0.2843321419566539</v>
      </c>
      <c r="AA27" s="258">
        <v>0.2423864015537816</v>
      </c>
      <c r="AB27" s="259">
        <v>0.2197877360489173</v>
      </c>
      <c r="AC27" s="261">
        <v>0.2474742419140857</v>
      </c>
      <c r="AD27" s="261">
        <v>0.2916296068527426</v>
      </c>
      <c r="AE27" s="284">
        <v>0.1937158900628048</v>
      </c>
      <c r="AF27" s="258">
        <v>0.245286949032073</v>
      </c>
      <c r="AG27" s="259">
        <v>0.217273956566636</v>
      </c>
      <c r="AH27" s="261">
        <v>0.218775072923264</v>
      </c>
      <c r="AI27" s="261">
        <v>0.2673250523701368</v>
      </c>
      <c r="AJ27" s="284">
        <v>0.2505527296209069</v>
      </c>
      <c r="AK27" s="258">
        <v>0.2922814924574509</v>
      </c>
      <c r="AL27" s="256">
        <v>0.3372435615141324</v>
      </c>
      <c r="AM27" s="257">
        <v>0.2933709760751059</v>
      </c>
      <c r="AN27" s="257">
        <v>0.2738365320456581</v>
      </c>
      <c r="AO27" s="251">
        <v>0.3307736990439933</v>
      </c>
      <c r="AP27" s="252">
        <v>0.3261743667646722</v>
      </c>
      <c r="AQ27" s="253">
        <v>0.3349854302205799</v>
      </c>
      <c r="AR27" s="250">
        <v>0.3307935030734732</v>
      </c>
      <c r="AS27" s="254">
        <v>0.2830129520475227</v>
      </c>
      <c r="AT27" s="255">
        <v>0.2469581419193635</v>
      </c>
      <c r="AU27" s="256">
        <v>0.1994850754555139</v>
      </c>
      <c r="AV27" s="257">
        <v>0.2432144617137583</v>
      </c>
      <c r="AW27" s="257">
        <v>0.2867715104701675</v>
      </c>
      <c r="AX27" s="254">
        <v>0.1863111370884803</v>
      </c>
      <c r="AY27" s="255">
        <v>0.2423477150637349</v>
      </c>
      <c r="AZ27" s="256">
        <v>0.2318047373142289</v>
      </c>
      <c r="BA27" s="257">
        <v>0.2200279069329133</v>
      </c>
      <c r="BB27" s="257">
        <v>0.2642947729401514</v>
      </c>
      <c r="BC27" s="254">
        <v>0.2543708271340159</v>
      </c>
      <c r="BD27" s="255">
        <v>0.2913040364535919</v>
      </c>
      <c r="BE27" s="256">
        <v>0.3218158326396911</v>
      </c>
      <c r="BF27" s="257">
        <v>0.2891402994194856</v>
      </c>
      <c r="BG27" s="257">
        <v>0.2705463363599924</v>
      </c>
      <c r="BH27" s="257">
        <v>0.3265695866405049</v>
      </c>
      <c r="BI27" s="284">
        <v>0.3220904490021567</v>
      </c>
      <c r="BJ27" s="258">
        <v>0.2958813924886935</v>
      </c>
      <c r="BK27" s="258">
        <v>0.3146049075706026</v>
      </c>
      <c r="BL27" s="258">
        <v>0.2668507089240031</v>
      </c>
      <c r="BM27" s="258">
        <v>0.2397986467422818</v>
      </c>
      <c r="BN27" s="258">
        <v>0.2045854972981113</v>
      </c>
      <c r="BO27" s="258">
        <v>0.2371081784140018</v>
      </c>
      <c r="BP27" s="259">
        <v>0.2756418188441034</v>
      </c>
      <c r="BQ27" s="260">
        <v>-0.01112969162606409</v>
      </c>
      <c r="BR27" s="261">
        <v>0.189123052553921</v>
      </c>
      <c r="BS27" s="260">
        <v>0.002811915465440656</v>
      </c>
      <c r="BT27" s="261">
        <v>0.2461016232369199</v>
      </c>
      <c r="BU27" s="260">
        <v>0.003753908173184994</v>
      </c>
      <c r="BV27" s="261">
        <v>0.2197070584769182</v>
      </c>
      <c r="BW27" s="260">
        <f>BV27-AZ27</f>
        <v>-0.01209767883731075</v>
      </c>
      <c r="BX27" s="261">
        <v>0.2182956755094043</v>
      </c>
      <c r="BY27" s="260">
        <f>BX27-BA27</f>
        <v>-0.001732231423509034</v>
      </c>
      <c r="BZ27" s="261">
        <v>0.256341900733378</v>
      </c>
      <c r="CA27" s="260">
        <v>-0.008038315004510188</v>
      </c>
      <c r="CB27" s="261">
        <v>0.2406293763334466</v>
      </c>
      <c r="CC27" s="260">
        <f>CB27-BC27</f>
        <v>-0.01374145080056924</v>
      </c>
      <c r="CD27" s="261">
        <v>0.2858893538429046</v>
      </c>
      <c r="CE27" s="260">
        <f>CD27-BD27</f>
        <v>-0.005414682610687283</v>
      </c>
      <c r="CF27" s="261">
        <v>0.3304367695980993</v>
      </c>
      <c r="CG27" s="260">
        <f>CF27-BE27</f>
        <v>0.00862093695840821</v>
      </c>
      <c r="CH27" s="261">
        <v>0.2856492515126637</v>
      </c>
      <c r="CI27" s="260">
        <f>CH27-BF27</f>
        <v>-0.003491047906821865</v>
      </c>
      <c r="CJ27" s="261">
        <v>0.2637202621653875</v>
      </c>
      <c r="CK27" s="260">
        <f>CJ27-BG27</f>
        <v>-0.006826074194604903</v>
      </c>
    </row>
    <row r="28" ht="17" customHeight="1">
      <c r="A28" t="s" s="262">
        <v>86</v>
      </c>
      <c r="B28" s="212">
        <v>0.2767484723176322</v>
      </c>
      <c r="C28" s="263">
        <v>0.3434225690149184</v>
      </c>
      <c r="D28" s="264">
        <v>0.342082660251908</v>
      </c>
      <c r="E28" s="265">
        <v>0.306856688975587</v>
      </c>
      <c r="F28" s="212">
        <v>0.3304107942751011</v>
      </c>
      <c r="G28" s="266">
        <v>0.2948213700426089</v>
      </c>
      <c r="H28" s="267">
        <v>0.2484345428785908</v>
      </c>
      <c r="I28" s="268">
        <v>0.2169302414508904</v>
      </c>
      <c r="J28" s="269">
        <v>0.2533408700444099</v>
      </c>
      <c r="K28" s="269">
        <v>0.2916629318165767</v>
      </c>
      <c r="L28" s="266">
        <v>0.1891236083357122</v>
      </c>
      <c r="M28" s="267">
        <v>0.2367216988612935</v>
      </c>
      <c r="N28" s="268">
        <v>0.2130244182235333</v>
      </c>
      <c r="O28" s="269">
        <v>0.2129558377153606</v>
      </c>
      <c r="P28" s="269">
        <v>0.2651389294088409</v>
      </c>
      <c r="Q28" s="266">
        <v>0.2460523255199247</v>
      </c>
      <c r="R28" s="267">
        <v>0.2970883863214246</v>
      </c>
      <c r="S28" s="268">
        <v>0.3502421205104619</v>
      </c>
      <c r="T28" s="269">
        <v>0.2978019501802688</v>
      </c>
      <c r="U28" s="269">
        <v>0.2733718003978035</v>
      </c>
      <c r="V28" s="263">
        <v>0.3485801852380498</v>
      </c>
      <c r="W28" s="264">
        <v>0.351704217950022</v>
      </c>
      <c r="X28" s="265">
        <v>0.3233537919878199</v>
      </c>
      <c r="Y28" s="212">
        <v>0.3409821496104681</v>
      </c>
      <c r="Z28" s="266">
        <v>0.2911989238501038</v>
      </c>
      <c r="AA28" s="267">
        <v>0.246730099026733</v>
      </c>
      <c r="AB28" s="268">
        <v>0.2196717675759592</v>
      </c>
      <c r="AC28" s="269">
        <v>0.2509884617185502</v>
      </c>
      <c r="AD28" s="269">
        <v>0.296958621368766</v>
      </c>
      <c r="AE28" s="266">
        <v>0.1932391936556994</v>
      </c>
      <c r="AF28" s="267">
        <v>0.2515600519391325</v>
      </c>
      <c r="AG28" s="268">
        <v>0.2163762752273231</v>
      </c>
      <c r="AH28" s="269">
        <v>0.2204354877202117</v>
      </c>
      <c r="AI28" s="269">
        <v>0.2714542809721007</v>
      </c>
      <c r="AJ28" s="266">
        <v>0.2540751829673985</v>
      </c>
      <c r="AK28" s="267">
        <v>0.2995016910623198</v>
      </c>
      <c r="AL28" s="268">
        <v>0.3470981424248278</v>
      </c>
      <c r="AM28" s="269">
        <v>0.3002328675981371</v>
      </c>
      <c r="AN28" s="269">
        <v>0.2786435106239736</v>
      </c>
      <c r="AO28" s="263">
        <v>0.3384393846715171</v>
      </c>
      <c r="AP28" s="264">
        <v>0.3331877910844976</v>
      </c>
      <c r="AQ28" s="265">
        <v>0.3458674049749962</v>
      </c>
      <c r="AR28" s="212">
        <v>0.3393640958823094</v>
      </c>
      <c r="AS28" s="266">
        <v>0.28965333222444</v>
      </c>
      <c r="AT28" s="267">
        <v>0.2522173395145194</v>
      </c>
      <c r="AU28" s="268">
        <v>0.1958721445996895</v>
      </c>
      <c r="AV28" s="269">
        <v>0.245983536589824</v>
      </c>
      <c r="AW28" s="269">
        <v>0.2924158588899549</v>
      </c>
      <c r="AX28" s="266">
        <v>0.1816595304015625</v>
      </c>
      <c r="AY28" s="267">
        <v>0.2479583843066555</v>
      </c>
      <c r="AZ28" s="268">
        <v>0.2346348968729208</v>
      </c>
      <c r="BA28" s="269">
        <v>0.2212739376319824</v>
      </c>
      <c r="BB28" s="269">
        <v>0.2684412920191364</v>
      </c>
      <c r="BC28" s="266">
        <v>0.2563790429892902</v>
      </c>
      <c r="BD28" s="267">
        <v>0.2960086770902639</v>
      </c>
      <c r="BE28" s="268">
        <v>0.3290998647865559</v>
      </c>
      <c r="BF28" s="269">
        <v>0.2938055049321647</v>
      </c>
      <c r="BG28" s="269">
        <v>0.2748344634931051</v>
      </c>
      <c r="BH28" s="269">
        <v>0.3360951349988195</v>
      </c>
      <c r="BI28" s="266">
        <v>0.3332031027231251</v>
      </c>
      <c r="BJ28" s="267">
        <v>0.3042034211147597</v>
      </c>
      <c r="BK28" s="267">
        <v>0.3242104679529829</v>
      </c>
      <c r="BL28" s="267">
        <v>0.2740209026391661</v>
      </c>
      <c r="BM28" s="267">
        <v>0.2452866779881098</v>
      </c>
      <c r="BN28" s="267">
        <v>0.20208958471945</v>
      </c>
      <c r="BO28" s="267">
        <v>0.2405186993229658</v>
      </c>
      <c r="BP28" s="268">
        <v>0.2821333909069522</v>
      </c>
      <c r="BQ28" s="270">
        <v>-0.01028246798300275</v>
      </c>
      <c r="BR28" s="269">
        <v>0.1870318502779387</v>
      </c>
      <c r="BS28" s="270">
        <v>0.005372319876376264</v>
      </c>
      <c r="BT28" s="269">
        <v>0.2512019442298199</v>
      </c>
      <c r="BU28" s="270">
        <v>0.003243559923164413</v>
      </c>
      <c r="BV28" s="269">
        <v>0.2207105927034819</v>
      </c>
      <c r="BW28" s="270">
        <f>BV28-AZ28</f>
        <v>-0.01392430416943891</v>
      </c>
      <c r="BX28" s="269">
        <v>0.2196365805526628</v>
      </c>
      <c r="BY28" s="270">
        <f>BX28-BA28</f>
        <v>-0.00163735707931964</v>
      </c>
      <c r="BZ28" s="269">
        <v>0.2610721947436019</v>
      </c>
      <c r="CA28" s="270">
        <v>-0.008038315004510188</v>
      </c>
      <c r="CB28" s="269">
        <v>0.2434920280406928</v>
      </c>
      <c r="CC28" s="270">
        <f>CB28-BC28</f>
        <v>-0.01288701494859743</v>
      </c>
      <c r="CD28" s="269">
        <v>0.2925837145154136</v>
      </c>
      <c r="CE28" s="270">
        <f>CD28-BD28</f>
        <v>-0.00342496257485031</v>
      </c>
      <c r="CF28" s="269">
        <v>0.3389964191241174</v>
      </c>
      <c r="CG28" s="270">
        <f>CF28-BE28</f>
        <v>0.009896554337561481</v>
      </c>
      <c r="CH28" s="269">
        <v>0.2916810141040383</v>
      </c>
      <c r="CI28" s="270">
        <f>CH28-BF28</f>
        <v>-0.002124490828126324</v>
      </c>
      <c r="CJ28" s="269">
        <v>0.2687872944180132</v>
      </c>
      <c r="CK28" s="270">
        <f>CJ28-BG28</f>
        <v>-0.006047169075091841</v>
      </c>
    </row>
    <row r="29" ht="17" customHeight="1">
      <c r="A29" t="s" s="262">
        <v>87</v>
      </c>
      <c r="B29" s="212">
        <v>0.1120611094918877</v>
      </c>
      <c r="C29" s="263">
        <v>0.1157172271791352</v>
      </c>
      <c r="D29" s="264">
        <v>0.09969604863221884</v>
      </c>
      <c r="E29" s="265">
        <v>0.115442690459849</v>
      </c>
      <c r="F29" s="212">
        <v>0.1106382978723404</v>
      </c>
      <c r="G29" s="266">
        <v>0.1167375886524823</v>
      </c>
      <c r="H29" s="267">
        <v>0.1304735758407687</v>
      </c>
      <c r="I29" s="268">
        <v>0.1330496453900709</v>
      </c>
      <c r="J29" s="269">
        <v>0.126794482113631</v>
      </c>
      <c r="K29" s="269">
        <v>0.1187610203361937</v>
      </c>
      <c r="L29" s="266">
        <v>0.07947838023335621</v>
      </c>
      <c r="M29" s="267">
        <v>0.1312285518188058</v>
      </c>
      <c r="N29" s="268">
        <v>0.1039716312056738</v>
      </c>
      <c r="O29" s="269">
        <v>0.1049028677150786</v>
      </c>
      <c r="P29" s="269">
        <v>0.1140908736653417</v>
      </c>
      <c r="Q29" s="266">
        <v>0.1381606039807824</v>
      </c>
      <c r="R29" s="267">
        <v>0.08964539007092198</v>
      </c>
      <c r="S29" s="268">
        <v>0.1037748798901853</v>
      </c>
      <c r="T29" s="269">
        <v>0.1107539315448659</v>
      </c>
      <c r="U29" s="269">
        <v>0.1132497814048382</v>
      </c>
      <c r="V29" s="263">
        <v>0.09828414550446123</v>
      </c>
      <c r="W29" s="264">
        <v>0.1063829787234043</v>
      </c>
      <c r="X29" s="265">
        <v>0.09979409746053534</v>
      </c>
      <c r="Y29" s="212">
        <v>0.1013794715922375</v>
      </c>
      <c r="Z29" s="266">
        <v>0.1109219858156028</v>
      </c>
      <c r="AA29" s="267">
        <v>0.1261248788591998</v>
      </c>
      <c r="AB29" s="268">
        <v>0.1217612809315866</v>
      </c>
      <c r="AC29" s="269">
        <v>0.1182838438157587</v>
      </c>
      <c r="AD29" s="269">
        <v>0.1104583718706401</v>
      </c>
      <c r="AE29" s="266">
        <v>0.07064375264121707</v>
      </c>
      <c r="AF29" s="267">
        <v>0.162346809409776</v>
      </c>
      <c r="AG29" s="268">
        <v>0.1245997088791849</v>
      </c>
      <c r="AH29" s="269">
        <v>0.1191380292386558</v>
      </c>
      <c r="AI29" s="269">
        <v>0.1133282435279689</v>
      </c>
      <c r="AJ29" s="266">
        <v>0.1586138892801803</v>
      </c>
      <c r="AK29" s="267">
        <v>0.1327510917030568</v>
      </c>
      <c r="AL29" s="268">
        <v>0.1043808987181293</v>
      </c>
      <c r="AM29" s="269">
        <v>0.1319062084678185</v>
      </c>
      <c r="AN29" s="269">
        <v>0.1179489299381112</v>
      </c>
      <c r="AO29" s="263">
        <v>0.100718411043809</v>
      </c>
      <c r="AP29" s="264">
        <v>0.09872114784778541</v>
      </c>
      <c r="AQ29" s="265">
        <v>0.1205803634314692</v>
      </c>
      <c r="AR29" s="212">
        <v>0.1069383794274624</v>
      </c>
      <c r="AS29" s="266">
        <v>0.1094614264919942</v>
      </c>
      <c r="AT29" s="267">
        <v>0.1395971263558248</v>
      </c>
      <c r="AU29" s="268">
        <v>0.07831149927219797</v>
      </c>
      <c r="AV29" s="269">
        <v>0.1094582273621575</v>
      </c>
      <c r="AW29" s="269">
        <v>0.1082052643007069</v>
      </c>
      <c r="AX29" s="266">
        <v>0.05715593745597972</v>
      </c>
      <c r="AY29" s="267">
        <v>0.2321805888153261</v>
      </c>
      <c r="AZ29" s="268">
        <v>0.1266375545851528</v>
      </c>
      <c r="BA29" s="269">
        <v>0.1387886842604898</v>
      </c>
      <c r="BB29" s="269">
        <v>0.1185117647999744</v>
      </c>
      <c r="BC29" s="266">
        <v>0.1438230736723482</v>
      </c>
      <c r="BD29" s="267">
        <v>0.1094614264919942</v>
      </c>
      <c r="BE29" s="268">
        <v>0.1243837160163403</v>
      </c>
      <c r="BF29" s="269">
        <v>0.1260679703816214</v>
      </c>
      <c r="BG29" s="269">
        <v>0.1204163426452114</v>
      </c>
      <c r="BH29" s="269">
        <v>0.1183265248626567</v>
      </c>
      <c r="BI29" s="266">
        <v>0.1057392389270118</v>
      </c>
      <c r="BJ29" s="267">
        <v>0.09226651641076208</v>
      </c>
      <c r="BK29" s="267">
        <v>0.1054342552159146</v>
      </c>
      <c r="BL29" s="267">
        <v>0.1062590975254731</v>
      </c>
      <c r="BM29" s="267">
        <v>0.1341033948443443</v>
      </c>
      <c r="BN29" s="267">
        <v>0.08471615720524017</v>
      </c>
      <c r="BO29" s="267">
        <v>0.108642449253803</v>
      </c>
      <c r="BP29" s="268">
        <v>0.1070472146493281</v>
      </c>
      <c r="BQ29" s="270">
        <v>-0.001158049651378779</v>
      </c>
      <c r="BR29" s="269">
        <v>0.05585293703338498</v>
      </c>
      <c r="BS29" s="270">
        <v>-0.001303000422594736</v>
      </c>
      <c r="BT29" s="269">
        <v>0.1487533455416256</v>
      </c>
      <c r="BU29" s="270">
        <v>-0.08342724327370052</v>
      </c>
      <c r="BV29" s="269">
        <v>0.1205240174672489</v>
      </c>
      <c r="BW29" s="270">
        <f>BV29-AZ29</f>
        <v>-0.006113537117903925</v>
      </c>
      <c r="BX29" s="269">
        <v>0.1082447313461173</v>
      </c>
      <c r="BY29" s="270">
        <f>BX29-BA29</f>
        <v>-0.03054395291437251</v>
      </c>
      <c r="BZ29" s="269">
        <v>0.107450773389638</v>
      </c>
      <c r="CA29" s="270">
        <v>-0.008038315004510188</v>
      </c>
      <c r="CB29" s="269">
        <v>0.1445273982251021</v>
      </c>
      <c r="CC29" s="270">
        <f>CB29-BC29</f>
        <v>0.0007043245527539044</v>
      </c>
      <c r="CD29" s="269">
        <v>0.1438136826783115</v>
      </c>
      <c r="CE29" s="270">
        <f>CD29-BD29</f>
        <v>0.03435225618631731</v>
      </c>
      <c r="CF29" s="269">
        <v>0.1211438230736723</v>
      </c>
      <c r="CG29" s="270">
        <f>CF29-BE29</f>
        <v>-0.00323989294266798</v>
      </c>
      <c r="CH29" s="269">
        <v>0.1364154167457756</v>
      </c>
      <c r="CI29" s="270">
        <f>CH29-BF29</f>
        <v>0.01034744636415419</v>
      </c>
      <c r="CJ29" s="269">
        <v>0.1147514506191302</v>
      </c>
      <c r="CK29" s="270">
        <f>CJ29-BG29</f>
        <v>-0.005664892026081225</v>
      </c>
    </row>
    <row r="30" ht="17" customHeight="1">
      <c r="A30" t="s" s="262">
        <v>88</v>
      </c>
      <c r="B30" s="212">
        <v>0.5283366628614916</v>
      </c>
      <c r="C30" s="263">
        <v>0.6893217636516973</v>
      </c>
      <c r="D30" s="264">
        <v>0.7089241946778712</v>
      </c>
      <c r="E30" s="265">
        <v>0.5979947422517394</v>
      </c>
      <c r="F30" s="212">
        <v>0.6639632125998548</v>
      </c>
      <c r="G30" s="266">
        <v>0.5667892156862746</v>
      </c>
      <c r="H30" s="267">
        <v>0.4313017209572002</v>
      </c>
      <c r="I30" s="268">
        <v>0.3486774918300654</v>
      </c>
      <c r="J30" s="269">
        <v>0.4487291711556418</v>
      </c>
      <c r="K30" s="269">
        <v>0.5557516227024879</v>
      </c>
      <c r="L30" s="266">
        <v>0.3569734345351044</v>
      </c>
      <c r="M30" s="267">
        <v>0.4009197765127557</v>
      </c>
      <c r="N30" s="268">
        <v>0.380863630174292</v>
      </c>
      <c r="O30" s="269">
        <v>0.3795717222577437</v>
      </c>
      <c r="P30" s="269">
        <v>0.4963796416002297</v>
      </c>
      <c r="Q30" s="266">
        <v>0.4140723829854523</v>
      </c>
      <c r="R30" s="267">
        <v>0.6113834422657953</v>
      </c>
      <c r="S30" s="268">
        <v>0.7231709888256379</v>
      </c>
      <c r="T30" s="269">
        <v>0.5825657368925832</v>
      </c>
      <c r="U30" s="269">
        <v>0.5181032601396722</v>
      </c>
      <c r="V30" s="263">
        <v>0.727124183006536</v>
      </c>
      <c r="W30" s="264">
        <v>0.7234617985125085</v>
      </c>
      <c r="X30" s="265">
        <v>0.6621682611216531</v>
      </c>
      <c r="Y30" s="212">
        <v>0.7038292079652374</v>
      </c>
      <c r="Z30" s="266">
        <v>0.5606447440087147</v>
      </c>
      <c r="AA30" s="267">
        <v>0.431820577693443</v>
      </c>
      <c r="AB30" s="268">
        <v>0.3685746868191722</v>
      </c>
      <c r="AC30" s="269">
        <v>0.4534397893772894</v>
      </c>
      <c r="AD30" s="269">
        <v>0.5786344986712635</v>
      </c>
      <c r="AE30" s="266">
        <v>0.3752240143369176</v>
      </c>
      <c r="AF30" s="267">
        <v>0.3894060984608897</v>
      </c>
      <c r="AG30" s="268">
        <v>0.3558602260348585</v>
      </c>
      <c r="AH30" s="269">
        <v>0.3736884812801932</v>
      </c>
      <c r="AI30" s="269">
        <v>0.5098205074304663</v>
      </c>
      <c r="AJ30" s="266">
        <v>0.4012492093611639</v>
      </c>
      <c r="AK30" s="267">
        <v>0.5486111111111112</v>
      </c>
      <c r="AL30" s="268">
        <v>0.7059087075690492</v>
      </c>
      <c r="AM30" s="269">
        <v>0.5519590082409775</v>
      </c>
      <c r="AN30" s="269">
        <v>0.5204126988910318</v>
      </c>
      <c r="AO30" s="263">
        <v>0.6897006114273667</v>
      </c>
      <c r="AP30" s="264">
        <v>0.6797093837535014</v>
      </c>
      <c r="AQ30" s="265">
        <v>0.6802129453932111</v>
      </c>
      <c r="AR30" s="212">
        <v>0.6833242556281772</v>
      </c>
      <c r="AS30" s="266">
        <v>0.5573257080610022</v>
      </c>
      <c r="AT30" s="267">
        <v>0.423403568416614</v>
      </c>
      <c r="AU30" s="268">
        <v>0.3710001361655774</v>
      </c>
      <c r="AV30" s="269">
        <v>0.4502778675572793</v>
      </c>
      <c r="AW30" s="269">
        <v>0.5661572870400461</v>
      </c>
      <c r="AX30" s="266">
        <v>0.3659340080118069</v>
      </c>
      <c r="AY30" s="267">
        <v>0.2823898376554923</v>
      </c>
      <c r="AZ30" s="268">
        <v>0.3981651688453159</v>
      </c>
      <c r="BA30" s="269">
        <v>0.3482934160983234</v>
      </c>
      <c r="BB30" s="269">
        <v>0.4927379605688427</v>
      </c>
      <c r="BC30" s="266">
        <v>0.4277356103731816</v>
      </c>
      <c r="BD30" s="267">
        <v>0.5732570806100219</v>
      </c>
      <c r="BE30" s="268">
        <v>0.633697027197976</v>
      </c>
      <c r="BF30" s="269">
        <v>0.5445883063370276</v>
      </c>
      <c r="BG30" s="269">
        <v>0.505807088817262</v>
      </c>
      <c r="BH30" s="269">
        <v>0.6592610162344509</v>
      </c>
      <c r="BI30" s="266">
        <v>0.6696428571428572</v>
      </c>
      <c r="BJ30" s="267">
        <v>0.6176207041956568</v>
      </c>
      <c r="BK30" s="267">
        <v>0.6481481481481483</v>
      </c>
      <c r="BL30" s="267">
        <v>0.5235566448801744</v>
      </c>
      <c r="BM30" s="267">
        <v>0.4140312038794013</v>
      </c>
      <c r="BN30" s="267">
        <v>0.3771786492374728</v>
      </c>
      <c r="BO30" s="267">
        <v>0.4379892982834159</v>
      </c>
      <c r="BP30" s="268">
        <v>0.5424881739067634</v>
      </c>
      <c r="BQ30" s="270">
        <v>-0.02366911313328268</v>
      </c>
      <c r="BR30" s="269">
        <v>0.3809561458992199</v>
      </c>
      <c r="BS30" s="270">
        <v>0.01502213788741302</v>
      </c>
      <c r="BT30" s="269">
        <v>0.4081119379875606</v>
      </c>
      <c r="BU30" s="270">
        <v>0.1257221003320683</v>
      </c>
      <c r="BV30" s="269">
        <v>0.3726851851851852</v>
      </c>
      <c r="BW30" s="270">
        <f>BV30-AZ30</f>
        <v>-0.02547998366013071</v>
      </c>
      <c r="BX30" s="269">
        <v>0.3874094147396278</v>
      </c>
      <c r="BY30" s="270">
        <f>BX30-BA30</f>
        <v>0.03911599864130438</v>
      </c>
      <c r="BZ30" s="269">
        <v>0.4902272001215015</v>
      </c>
      <c r="CA30" s="270">
        <v>-0.008038315004510188</v>
      </c>
      <c r="CB30" s="269">
        <v>0.3949240986717268</v>
      </c>
      <c r="CC30" s="270">
        <f>CB30-BC30</f>
        <v>-0.0328115117014548</v>
      </c>
      <c r="CD30" s="269">
        <v>0.5166135791122005</v>
      </c>
      <c r="CE30" s="270">
        <f>CD30-BD30</f>
        <v>-0.05664350149782138</v>
      </c>
      <c r="CF30" s="269">
        <v>0.6624445482157918</v>
      </c>
      <c r="CG30" s="270">
        <f>CF30-BE30</f>
        <v>0.02874752101781575</v>
      </c>
      <c r="CH30" s="269">
        <v>0.5247482111617292</v>
      </c>
      <c r="CI30" s="270">
        <f>CH30-BF30</f>
        <v>-0.01984009517529839</v>
      </c>
      <c r="CJ30" s="269">
        <v>0.4989283864658878</v>
      </c>
      <c r="CK30" s="270">
        <f>CJ30-BG30</f>
        <v>-0.006878702351374222</v>
      </c>
    </row>
    <row r="31" ht="17" customHeight="1">
      <c r="A31" t="s" s="262">
        <v>89</v>
      </c>
      <c r="B31" s="212">
        <v>0.002601677816714453</v>
      </c>
      <c r="C31" s="263">
        <v>0.00156289072268067</v>
      </c>
      <c r="D31" s="264">
        <v>0.003979789590254707</v>
      </c>
      <c r="E31" s="265">
        <v>0.01250312578144536</v>
      </c>
      <c r="F31" s="212">
        <v>0.006083118001722654</v>
      </c>
      <c r="G31" s="266">
        <v>0</v>
      </c>
      <c r="H31" s="267">
        <v>0.00156289072268067</v>
      </c>
      <c r="I31" s="268">
        <v>0.008882428940568477</v>
      </c>
      <c r="J31" s="269">
        <v>0.003460686600221484</v>
      </c>
      <c r="K31" s="269">
        <v>0.004764658015332563</v>
      </c>
      <c r="L31" s="266">
        <v>0</v>
      </c>
      <c r="M31" s="267">
        <v>0.003438359589897474</v>
      </c>
      <c r="N31" s="268">
        <v>0.007913436692506461</v>
      </c>
      <c r="O31" s="269">
        <v>0.003739046174587126</v>
      </c>
      <c r="P31" s="269">
        <v>0.00441903058182128</v>
      </c>
      <c r="Q31" s="266">
        <v>0.00578269567391848</v>
      </c>
      <c r="R31" s="267">
        <v>0.001291989664082688</v>
      </c>
      <c r="S31" s="268">
        <v>0.008127031757939485</v>
      </c>
      <c r="T31" s="269">
        <v>0.005108274351196495</v>
      </c>
      <c r="U31" s="269">
        <v>0.004592757778485718</v>
      </c>
      <c r="V31" s="263">
        <v>0.004532383095773944</v>
      </c>
      <c r="W31" s="264">
        <v>0.0005012028869286287</v>
      </c>
      <c r="X31" s="265">
        <v>0.00265691422855714</v>
      </c>
      <c r="Y31" s="212">
        <v>0.002608825283243888</v>
      </c>
      <c r="Z31" s="266">
        <v>0.1041666666666667</v>
      </c>
      <c r="AA31" s="267">
        <v>0.001875468867216804</v>
      </c>
      <c r="AB31" s="268">
        <v>0.001130490956072352</v>
      </c>
      <c r="AC31" s="269">
        <v>0.03535224465457024</v>
      </c>
      <c r="AD31" s="269">
        <v>0.01898053496890707</v>
      </c>
      <c r="AE31" s="266">
        <v>0.00421980495123781</v>
      </c>
      <c r="AF31" s="267">
        <v>0.01125281320330083</v>
      </c>
      <c r="AG31" s="268">
        <v>0.01324289405684755</v>
      </c>
      <c r="AH31" s="269">
        <v>0.009531934614088305</v>
      </c>
      <c r="AI31" s="269">
        <v>0.01580801222203361</v>
      </c>
      <c r="AJ31" s="266">
        <v>0.00312578144536134</v>
      </c>
      <c r="AK31" s="267">
        <v>0.01243540051679587</v>
      </c>
      <c r="AL31" s="268">
        <v>0.001094023505876469</v>
      </c>
      <c r="AM31" s="269">
        <v>0.00547691270643748</v>
      </c>
      <c r="AN31" s="269">
        <v>0.01321112381920617</v>
      </c>
      <c r="AO31" s="263">
        <v>0.00265691422855714</v>
      </c>
      <c r="AP31" s="264">
        <v>0.0006921373200442969</v>
      </c>
      <c r="AQ31" s="265">
        <v>0</v>
      </c>
      <c r="AR31" s="212">
        <v>0.001130490956072352</v>
      </c>
      <c r="AS31" s="266">
        <v>0.008236434108527133</v>
      </c>
      <c r="AT31" s="267">
        <v>0.002500625156289072</v>
      </c>
      <c r="AU31" s="268">
        <v>0.002906976744186047</v>
      </c>
      <c r="AV31" s="269">
        <v>0.004525513246443479</v>
      </c>
      <c r="AW31" s="269">
        <v>0.002837380615872201</v>
      </c>
      <c r="AX31" s="266">
        <v>0</v>
      </c>
      <c r="AY31" s="267">
        <v>0.0146911727931983</v>
      </c>
      <c r="AZ31" s="268">
        <v>0.007105943152454781</v>
      </c>
      <c r="BA31" s="269">
        <v>0.007267441860465116</v>
      </c>
      <c r="BB31" s="269">
        <v>0.004330295027969448</v>
      </c>
      <c r="BC31" s="266">
        <v>0.001719179794948737</v>
      </c>
      <c r="BD31" s="267">
        <v>0.002099483204134367</v>
      </c>
      <c r="BE31" s="268">
        <v>0</v>
      </c>
      <c r="BF31" s="269">
        <v>0.001263902932254803</v>
      </c>
      <c r="BG31" s="269">
        <v>0.00355739619836466</v>
      </c>
      <c r="BH31" s="269">
        <v>0.002181170292573143</v>
      </c>
      <c r="BI31" s="266">
        <v>0.005558554817275749</v>
      </c>
      <c r="BJ31" s="267">
        <v>0</v>
      </c>
      <c r="BK31" s="267">
        <v>0.00248062015503876</v>
      </c>
      <c r="BL31" s="267">
        <v>0.005790697674418606</v>
      </c>
      <c r="BM31" s="267">
        <v>0.003643098274568643</v>
      </c>
      <c r="BN31" s="267">
        <v>0.004877906976744187</v>
      </c>
      <c r="BO31" s="267">
        <v>0.004758177868642985</v>
      </c>
      <c r="BP31" s="268">
        <v>0.003625690607734808</v>
      </c>
      <c r="BQ31" s="270">
        <v>0.0007883099918626069</v>
      </c>
      <c r="BR31" s="269">
        <v>0</v>
      </c>
      <c r="BS31" s="270">
        <v>0</v>
      </c>
      <c r="BT31" s="269">
        <v>0.001552888222055514</v>
      </c>
      <c r="BU31" s="270">
        <v>-0.01313828457114279</v>
      </c>
      <c r="BV31" s="269">
        <v>0.004486434108527133</v>
      </c>
      <c r="BW31" s="270">
        <f>BV31-AZ31</f>
        <v>-0.002619509043927649</v>
      </c>
      <c r="BX31" s="269">
        <v>0.001986223458038423</v>
      </c>
      <c r="BY31" s="270">
        <f>BX31-BA31</f>
        <v>-0.005281218402426693</v>
      </c>
      <c r="BZ31" s="269">
        <v>0.0030731961836613</v>
      </c>
      <c r="CA31" s="270">
        <v>-0.008038315004510188</v>
      </c>
      <c r="CB31" s="269">
        <v>0.005025318829707428</v>
      </c>
      <c r="CC31" s="270">
        <f>CB31-BC31</f>
        <v>0.00330613903475869</v>
      </c>
      <c r="CD31" s="269">
        <v>0.002660852713178295</v>
      </c>
      <c r="CE31" s="270">
        <f>CD31-BD31</f>
        <v>0.0005613695090439276</v>
      </c>
      <c r="CF31" s="269">
        <v>0.001962678169542386</v>
      </c>
      <c r="CG31" s="270">
        <f>CF31-BE31</f>
        <v>0.001962678169542386</v>
      </c>
      <c r="CH31" s="269">
        <v>0.00322232052578362</v>
      </c>
      <c r="CI31" s="270">
        <f>CH31-BF31</f>
        <v>0.001958417593528817</v>
      </c>
      <c r="CJ31" s="269">
        <v>0.003110783689072954</v>
      </c>
      <c r="CK31" s="270">
        <f>CJ31-BG31</f>
        <v>-0.0004466125092917063</v>
      </c>
    </row>
    <row r="32" ht="17" customHeight="1">
      <c r="A32" t="s" s="262">
        <v>90</v>
      </c>
      <c r="B32" s="212">
        <v>0.2431042372269019</v>
      </c>
      <c r="C32" s="263">
        <v>0.2888989665318341</v>
      </c>
      <c r="D32" s="264">
        <v>0.2939668473556116</v>
      </c>
      <c r="E32" s="265">
        <v>0.2524263297832189</v>
      </c>
      <c r="F32" s="212">
        <v>0.2779128434635974</v>
      </c>
      <c r="G32" s="266">
        <v>0.2419279681190955</v>
      </c>
      <c r="H32" s="267">
        <v>0.2248598590031878</v>
      </c>
      <c r="I32" s="268">
        <v>0.2271636003379343</v>
      </c>
      <c r="J32" s="269">
        <v>0.2312461833275793</v>
      </c>
      <c r="K32" s="269">
        <v>0.2544505999697982</v>
      </c>
      <c r="L32" s="266">
        <v>0.2146671270228074</v>
      </c>
      <c r="M32" s="267">
        <v>0.2047143762674254</v>
      </c>
      <c r="N32" s="268">
        <v>0.2300480968907204</v>
      </c>
      <c r="O32" s="269">
        <v>0.2163290163991177</v>
      </c>
      <c r="P32" s="269">
        <v>0.2416037659459791</v>
      </c>
      <c r="Q32" s="266">
        <v>0.2450936926699264</v>
      </c>
      <c r="R32" s="267">
        <v>0.279834152844382</v>
      </c>
      <c r="S32" s="268">
        <v>0.2966137476777572</v>
      </c>
      <c r="T32" s="269">
        <v>0.2741655005314166</v>
      </c>
      <c r="U32" s="269">
        <v>0.2499100749579615</v>
      </c>
      <c r="V32" s="263">
        <v>0.2950212731708265</v>
      </c>
      <c r="W32" s="264">
        <v>0.2954407679581013</v>
      </c>
      <c r="X32" s="265">
        <v>0.2682158752714076</v>
      </c>
      <c r="Y32" s="212">
        <v>0.2860234491482878</v>
      </c>
      <c r="Z32" s="266">
        <v>0.2362652594950625</v>
      </c>
      <c r="AA32" s="267">
        <v>0.212130379235091</v>
      </c>
      <c r="AB32" s="268">
        <v>0.2205875323831101</v>
      </c>
      <c r="AC32" s="269">
        <v>0.2228750056333297</v>
      </c>
      <c r="AD32" s="269">
        <v>0.2544492273908087</v>
      </c>
      <c r="AE32" s="266">
        <v>0.197003508061047</v>
      </c>
      <c r="AF32" s="267">
        <v>0.2020234259287527</v>
      </c>
      <c r="AG32" s="268">
        <v>0.2234649688835355</v>
      </c>
      <c r="AH32" s="269">
        <v>0.2073237393498897</v>
      </c>
      <c r="AI32" s="269">
        <v>0.238626070822325</v>
      </c>
      <c r="AJ32" s="266">
        <v>0.2262595299087182</v>
      </c>
      <c r="AK32" s="267">
        <v>0.2424861624939057</v>
      </c>
      <c r="AL32" s="268">
        <v>0.2692797650931274</v>
      </c>
      <c r="AM32" s="269">
        <v>0.2460467719551564</v>
      </c>
      <c r="AN32" s="269">
        <v>0.2404913836753864</v>
      </c>
      <c r="AO32" s="263">
        <v>0.2779059919199881</v>
      </c>
      <c r="AP32" s="264">
        <v>0.2778050908912132</v>
      </c>
      <c r="AQ32" s="265">
        <v>0.2599360370936751</v>
      </c>
      <c r="AR32" s="212">
        <v>0.2716849493819726</v>
      </c>
      <c r="AS32" s="266">
        <v>0.2372164386704523</v>
      </c>
      <c r="AT32" s="267">
        <v>0.2106871895638885</v>
      </c>
      <c r="AU32" s="268">
        <v>0.224669650345326</v>
      </c>
      <c r="AV32" s="269">
        <v>0.224049240039754</v>
      </c>
      <c r="AW32" s="269">
        <v>0.2477752968026187</v>
      </c>
      <c r="AX32" s="266">
        <v>0.2187359859548177</v>
      </c>
      <c r="AY32" s="267">
        <v>0.2032375506656239</v>
      </c>
      <c r="AZ32" s="268">
        <v>0.2120772946859903</v>
      </c>
      <c r="BA32" s="269">
        <v>0.2113423298032368</v>
      </c>
      <c r="BB32" s="269">
        <v>0.2355621291951059</v>
      </c>
      <c r="BC32" s="266">
        <v>0.2402225951988085</v>
      </c>
      <c r="BD32" s="267">
        <v>0.2581590203316342</v>
      </c>
      <c r="BE32" s="268">
        <v>0.2704985521956161</v>
      </c>
      <c r="BF32" s="269">
        <v>0.2562731106432194</v>
      </c>
      <c r="BG32" s="269">
        <v>0.2407098018771019</v>
      </c>
      <c r="BH32" s="269">
        <v>0.2639923078007659</v>
      </c>
      <c r="BI32" s="266">
        <v>0.2491442075372519</v>
      </c>
      <c r="BJ32" s="267">
        <v>0.2412535128770564</v>
      </c>
      <c r="BK32" s="267">
        <v>0.2515350769415594</v>
      </c>
      <c r="BL32" s="267">
        <v>0.2197837620695805</v>
      </c>
      <c r="BM32" s="267">
        <v>0.2037738355246219</v>
      </c>
      <c r="BN32" s="267">
        <v>0.2209692924032159</v>
      </c>
      <c r="BO32" s="267">
        <v>0.2147206652246942</v>
      </c>
      <c r="BP32" s="268">
        <v>0.2330239305101184</v>
      </c>
      <c r="BQ32" s="270">
        <v>-0.01475136629250037</v>
      </c>
      <c r="BR32" s="269">
        <v>0.2030783284815543</v>
      </c>
      <c r="BS32" s="270">
        <v>-0.01565765747326339</v>
      </c>
      <c r="BT32" s="269">
        <v>0.2120643816711945</v>
      </c>
      <c r="BU32" s="270">
        <v>0.008826831005570634</v>
      </c>
      <c r="BV32" s="269">
        <v>0.2130099237403843</v>
      </c>
      <c r="BW32" s="270">
        <f>BV32-AZ32</f>
        <v>0.0009326290543939519</v>
      </c>
      <c r="BX32" s="269">
        <v>0.2093470801293049</v>
      </c>
      <c r="BY32" s="270">
        <f>BX32-BA32</f>
        <v>-0.001995249673931859</v>
      </c>
      <c r="BZ32" s="269">
        <v>0.2251178780832982</v>
      </c>
      <c r="CA32" s="270">
        <v>-0.008038315004510188</v>
      </c>
      <c r="CB32" s="269">
        <v>0.2215253301736637</v>
      </c>
      <c r="CC32" s="270">
        <f>CB32-BC32</f>
        <v>-0.01869726502514479</v>
      </c>
      <c r="CD32" s="269">
        <v>0.2412142105224209</v>
      </c>
      <c r="CE32" s="270">
        <f>CD32-BD32</f>
        <v>-0.01694480980921328</v>
      </c>
      <c r="CF32" s="269">
        <v>0.2733135298960109</v>
      </c>
      <c r="CG32" s="270">
        <f>CF32-BE32</f>
        <v>0.002814977700394794</v>
      </c>
      <c r="CH32" s="269">
        <v>0.2453959888894841</v>
      </c>
      <c r="CI32" s="270">
        <f>CH32-BF32</f>
        <v>-0.01087712175373531</v>
      </c>
      <c r="CJ32" s="269">
        <v>0.2301821552384731</v>
      </c>
      <c r="CK32" s="270">
        <f>CJ32-BG32</f>
        <v>-0.01052764663862879</v>
      </c>
    </row>
    <row r="33" ht="17" customHeight="1">
      <c r="A33" t="s" s="271">
        <v>91</v>
      </c>
      <c r="B33" s="250">
        <v>0.04902611301369863</v>
      </c>
      <c r="C33" s="251">
        <v>0.09234711021505376</v>
      </c>
      <c r="D33" s="252">
        <v>0.08896484374999999</v>
      </c>
      <c r="E33" s="253">
        <v>0.08674815188172043</v>
      </c>
      <c r="F33" s="250">
        <v>0.08936631944444445</v>
      </c>
      <c r="G33" s="272">
        <v>0.07432725694444445</v>
      </c>
      <c r="H33" s="273">
        <v>0.03084677419354839</v>
      </c>
      <c r="I33" s="274">
        <v>0.0208984375</v>
      </c>
      <c r="J33" s="275">
        <v>0.04190132783882784</v>
      </c>
      <c r="K33" s="275">
        <v>0.06550270488029467</v>
      </c>
      <c r="L33" s="272">
        <v>2.520161290322581e-05</v>
      </c>
      <c r="M33" s="273">
        <v>0.001646505376344086</v>
      </c>
      <c r="N33" s="274">
        <v>0.01971354166666667</v>
      </c>
      <c r="O33" s="275">
        <v>0.006991621376811594</v>
      </c>
      <c r="P33" s="275">
        <v>0.04578468406593407</v>
      </c>
      <c r="Q33" s="272">
        <v>0.04367019489247312</v>
      </c>
      <c r="R33" s="273">
        <v>0.07002604166666666</v>
      </c>
      <c r="S33" s="274">
        <v>0.08422799059139785</v>
      </c>
      <c r="T33" s="275">
        <v>0.06593070652173913</v>
      </c>
      <c r="U33" s="275">
        <v>0.05086258561643837</v>
      </c>
      <c r="V33" s="251">
        <v>0.08673975134408603</v>
      </c>
      <c r="W33" s="252">
        <v>0.09719827586206897</v>
      </c>
      <c r="X33" s="253">
        <v>0.0919774865591398</v>
      </c>
      <c r="Y33" s="250">
        <v>0.09185697115384615</v>
      </c>
      <c r="Z33" s="272">
        <v>0.06605468750000001</v>
      </c>
      <c r="AA33" s="273">
        <v>0.03019993279569893</v>
      </c>
      <c r="AB33" s="274">
        <v>0.01141059027777778</v>
      </c>
      <c r="AC33" s="275">
        <v>0.03582589285714285</v>
      </c>
      <c r="AD33" s="275">
        <v>0.06384143200549451</v>
      </c>
      <c r="AE33" s="272">
        <v>4.200268817204301e-06</v>
      </c>
      <c r="AF33" s="273">
        <v>0</v>
      </c>
      <c r="AG33" s="274">
        <v>0.02198784722222222</v>
      </c>
      <c r="AH33" s="275">
        <v>0.007171365489130435</v>
      </c>
      <c r="AI33" s="275">
        <v>0.04481352645985401</v>
      </c>
      <c r="AJ33" s="272">
        <v>0.0543010752688172</v>
      </c>
      <c r="AK33" s="273">
        <v>0.07404947916666667</v>
      </c>
      <c r="AL33" s="274">
        <v>0.08973034274193549</v>
      </c>
      <c r="AM33" s="275">
        <v>0.07267889492753624</v>
      </c>
      <c r="AN33" s="275">
        <v>0.05181793602003643</v>
      </c>
      <c r="AO33" s="251">
        <v>0.09713121639784947</v>
      </c>
      <c r="AP33" s="252">
        <v>0.1052687872023809</v>
      </c>
      <c r="AQ33" s="253">
        <v>0.09686239919354839</v>
      </c>
      <c r="AR33" s="250">
        <v>0.09957031249999999</v>
      </c>
      <c r="AS33" s="272">
        <v>0.08648003472222222</v>
      </c>
      <c r="AT33" s="273">
        <v>0.03093077956989247</v>
      </c>
      <c r="AU33" s="274">
        <v>0.01664930555555556</v>
      </c>
      <c r="AV33" s="275">
        <v>0.04453554258241758</v>
      </c>
      <c r="AW33" s="275">
        <v>0.07190089779005525</v>
      </c>
      <c r="AX33" s="272">
        <v>0</v>
      </c>
      <c r="AY33" s="273">
        <v>0</v>
      </c>
      <c r="AZ33" s="274">
        <v>0.02210069444444444</v>
      </c>
      <c r="BA33" s="275">
        <v>0.007206748188405797</v>
      </c>
      <c r="BB33" s="275">
        <v>0.05009920634920634</v>
      </c>
      <c r="BC33" s="272">
        <v>0.05930359543010753</v>
      </c>
      <c r="BD33" s="273">
        <v>0.07470920138888888</v>
      </c>
      <c r="BE33" s="274">
        <v>0.1012600806451613</v>
      </c>
      <c r="BF33" s="275">
        <v>0.07846467391304347</v>
      </c>
      <c r="BG33" s="275">
        <v>0.05724885844748859</v>
      </c>
      <c r="BH33" s="275">
        <v>0.1134366599462366</v>
      </c>
      <c r="BI33" s="272">
        <v>0.09351748511904762</v>
      </c>
      <c r="BJ33" s="273">
        <v>0.09921874999999999</v>
      </c>
      <c r="BK33" s="273">
        <v>0.1023423032407407</v>
      </c>
      <c r="BL33" s="273">
        <v>0.07664930555555556</v>
      </c>
      <c r="BM33" s="267">
        <v>0.05347362231182796</v>
      </c>
      <c r="BN33" s="267">
        <v>0.01926649305555556</v>
      </c>
      <c r="BO33" s="267">
        <v>0.04983688186813187</v>
      </c>
      <c r="BP33" s="268">
        <v>0.07594454995395948</v>
      </c>
      <c r="BQ33" s="276">
        <v>0.004043652163904232</v>
      </c>
      <c r="BR33" s="269">
        <v>0</v>
      </c>
      <c r="BS33" s="276">
        <v>0</v>
      </c>
      <c r="BT33" s="269">
        <v>8.400537634408602e-06</v>
      </c>
      <c r="BU33" s="276">
        <v>8.400537634408602e-06</v>
      </c>
      <c r="BV33" s="269">
        <v>0.01690104166666667</v>
      </c>
      <c r="BW33" s="276">
        <f>BV33-AZ33</f>
        <v>-0.005199652777777775</v>
      </c>
      <c r="BX33" s="269">
        <v>0.005514039855072463</v>
      </c>
      <c r="BY33" s="276">
        <f>BX33-BA33</f>
        <v>-0.001692708333333333</v>
      </c>
      <c r="BZ33" s="269">
        <v>0.05220972603785104</v>
      </c>
      <c r="CA33" s="276">
        <v>-0.008038315004510188</v>
      </c>
      <c r="CB33" s="269">
        <v>0.07555443548387097</v>
      </c>
      <c r="CC33" s="276">
        <f>CB33-BC33</f>
        <v>0.01625084005376345</v>
      </c>
      <c r="CD33" s="269">
        <v>0.1163802083333333</v>
      </c>
      <c r="CE33" s="276">
        <f>CD33-BD33</f>
        <v>0.04167100694444445</v>
      </c>
      <c r="CF33" s="269">
        <v>0.105283938172043</v>
      </c>
      <c r="CG33" s="276">
        <f>CF33-BE33</f>
        <v>0.004023857526881724</v>
      </c>
      <c r="CH33" s="269">
        <v>0.09888473731884058</v>
      </c>
      <c r="CI33" s="276">
        <f>CH33-BF33</f>
        <v>0.02042006340579711</v>
      </c>
      <c r="CJ33" s="269">
        <v>0.06397438641552511</v>
      </c>
      <c r="CK33" s="276">
        <f>CJ33-BG33</f>
        <v>0.006725527968036521</v>
      </c>
    </row>
    <row r="34" ht="17" customHeight="1">
      <c r="A34" t="s" s="262">
        <v>92</v>
      </c>
      <c r="B34" s="212">
        <v>0.04902611301369863</v>
      </c>
      <c r="C34" s="263">
        <v>0.09234711021505376</v>
      </c>
      <c r="D34" s="264">
        <v>0.08896484374999999</v>
      </c>
      <c r="E34" s="265">
        <v>0.08674815188172043</v>
      </c>
      <c r="F34" s="212">
        <v>0.08936631944444445</v>
      </c>
      <c r="G34" s="266">
        <v>0.07432725694444445</v>
      </c>
      <c r="H34" s="267">
        <v>0.03084677419354839</v>
      </c>
      <c r="I34" s="268">
        <v>0.0208984375</v>
      </c>
      <c r="J34" s="269">
        <v>0.04190132783882784</v>
      </c>
      <c r="K34" s="269">
        <v>0.06550270488029467</v>
      </c>
      <c r="L34" s="266">
        <v>2.520161290322581e-05</v>
      </c>
      <c r="M34" s="267">
        <v>0.001646505376344086</v>
      </c>
      <c r="N34" s="268">
        <v>0.01971354166666667</v>
      </c>
      <c r="O34" s="269">
        <v>0.006991621376811594</v>
      </c>
      <c r="P34" s="269">
        <v>0.04578468406593407</v>
      </c>
      <c r="Q34" s="266">
        <v>0.04367019489247312</v>
      </c>
      <c r="R34" s="267">
        <v>0.07002604166666666</v>
      </c>
      <c r="S34" s="268">
        <v>0.08422799059139785</v>
      </c>
      <c r="T34" s="269">
        <v>0.06593070652173913</v>
      </c>
      <c r="U34" s="269">
        <v>0.05086258561643837</v>
      </c>
      <c r="V34" s="263">
        <v>0.08673975134408603</v>
      </c>
      <c r="W34" s="264">
        <v>0.09719827586206897</v>
      </c>
      <c r="X34" s="265">
        <v>0.0919774865591398</v>
      </c>
      <c r="Y34" s="212">
        <v>0.09185697115384615</v>
      </c>
      <c r="Z34" s="266">
        <v>0.06605468750000001</v>
      </c>
      <c r="AA34" s="267">
        <v>0.03019993279569893</v>
      </c>
      <c r="AB34" s="268">
        <v>0.01141059027777778</v>
      </c>
      <c r="AC34" s="269">
        <v>0.03582589285714285</v>
      </c>
      <c r="AD34" s="269">
        <v>0.06384143200549451</v>
      </c>
      <c r="AE34" s="266">
        <v>4.200268817204301e-06</v>
      </c>
      <c r="AF34" s="267">
        <v>0</v>
      </c>
      <c r="AG34" s="268">
        <v>0.02198784722222222</v>
      </c>
      <c r="AH34" s="269">
        <v>0.007171365489130435</v>
      </c>
      <c r="AI34" s="269">
        <v>0.04481352645985401</v>
      </c>
      <c r="AJ34" s="266">
        <v>0.0543010752688172</v>
      </c>
      <c r="AK34" s="267">
        <v>0.07404947916666667</v>
      </c>
      <c r="AL34" s="268">
        <v>0.08973034274193549</v>
      </c>
      <c r="AM34" s="269">
        <v>0.07267889492753624</v>
      </c>
      <c r="AN34" s="269">
        <v>0.05181793602003643</v>
      </c>
      <c r="AO34" s="263">
        <v>0.09713121639784947</v>
      </c>
      <c r="AP34" s="264">
        <v>0.1052687872023809</v>
      </c>
      <c r="AQ34" s="265">
        <v>0.09686239919354839</v>
      </c>
      <c r="AR34" s="212">
        <v>0.09957031249999999</v>
      </c>
      <c r="AS34" s="266">
        <v>0.08648003472222222</v>
      </c>
      <c r="AT34" s="267">
        <v>0.03093077956989247</v>
      </c>
      <c r="AU34" s="268">
        <v>0.01664930555555556</v>
      </c>
      <c r="AV34" s="269">
        <v>0.04453554258241758</v>
      </c>
      <c r="AW34" s="269">
        <v>0.07190089779005525</v>
      </c>
      <c r="AX34" s="266">
        <v>0</v>
      </c>
      <c r="AY34" s="267">
        <v>0</v>
      </c>
      <c r="AZ34" s="268">
        <v>0.02210069444444444</v>
      </c>
      <c r="BA34" s="269">
        <v>0.007206748188405797</v>
      </c>
      <c r="BB34" s="269">
        <v>0.05009920634920634</v>
      </c>
      <c r="BC34" s="266">
        <v>0.05930359543010753</v>
      </c>
      <c r="BD34" s="267">
        <v>0.07470920138888888</v>
      </c>
      <c r="BE34" s="268">
        <v>0.1012600806451613</v>
      </c>
      <c r="BF34" s="269">
        <v>0.07846467391304347</v>
      </c>
      <c r="BG34" s="269">
        <v>0.05724885844748859</v>
      </c>
      <c r="BH34" s="269">
        <v>0.1134366599462366</v>
      </c>
      <c r="BI34" s="266">
        <v>0.09351748511904762</v>
      </c>
      <c r="BJ34" s="267">
        <v>0.09921874999999999</v>
      </c>
      <c r="BK34" s="267">
        <v>0.1023423032407407</v>
      </c>
      <c r="BL34" s="267">
        <v>0.07664930555555556</v>
      </c>
      <c r="BM34" s="267">
        <v>0.05347362231182796</v>
      </c>
      <c r="BN34" s="267">
        <v>0.01926649305555556</v>
      </c>
      <c r="BO34" s="267">
        <v>0.04983688186813187</v>
      </c>
      <c r="BP34" s="268">
        <v>0.07594454995395948</v>
      </c>
      <c r="BQ34" s="270">
        <v>0.004043652163904232</v>
      </c>
      <c r="BR34" s="269">
        <v>0</v>
      </c>
      <c r="BS34" s="270">
        <v>0</v>
      </c>
      <c r="BT34" s="269">
        <v>0</v>
      </c>
      <c r="BU34" s="270">
        <v>0</v>
      </c>
      <c r="BV34" s="269">
        <v>0.01690104166666667</v>
      </c>
      <c r="BW34" s="270">
        <f>BV34-AZ34</f>
        <v>-0.005199652777777775</v>
      </c>
      <c r="BX34" s="269">
        <v>0.005514039855072463</v>
      </c>
      <c r="BY34" s="270">
        <f>BX34-BA34</f>
        <v>-0.001692708333333333</v>
      </c>
      <c r="BZ34" s="269">
        <v>0.05220972603785104</v>
      </c>
      <c r="CA34" s="270">
        <v>-0.008038315004510188</v>
      </c>
      <c r="CB34" s="269">
        <v>0.07555443548387097</v>
      </c>
      <c r="CC34" s="270">
        <f>CB34-BC34</f>
        <v>0.01625084005376345</v>
      </c>
      <c r="CD34" s="269">
        <v>0.1163802083333333</v>
      </c>
      <c r="CE34" s="270">
        <f>CD34-BD34</f>
        <v>0.04167100694444445</v>
      </c>
      <c r="CF34" s="269">
        <v>0.105283938172043</v>
      </c>
      <c r="CG34" s="270">
        <f>CF34-BE34</f>
        <v>0.004023857526881724</v>
      </c>
      <c r="CH34" s="269">
        <v>0.09888473731884058</v>
      </c>
      <c r="CI34" s="270">
        <f>CH34-BF34</f>
        <v>0.02042006340579711</v>
      </c>
      <c r="CJ34" s="269">
        <v>0.06397438641552511</v>
      </c>
      <c r="CK34" s="270">
        <f>CJ34-BG34</f>
        <v>0.006725527968036521</v>
      </c>
    </row>
    <row r="35" ht="17" customHeight="1">
      <c r="A35" t="s" s="262">
        <v>93</v>
      </c>
      <c r="B35" s="212">
        <v>0.017610485975212</v>
      </c>
      <c r="C35" s="263">
        <v>0.03022393433179724</v>
      </c>
      <c r="D35" s="264">
        <v>0.02033508715986395</v>
      </c>
      <c r="E35" s="265">
        <v>0.06100590437788019</v>
      </c>
      <c r="F35" s="212">
        <v>0.03775008267195767</v>
      </c>
      <c r="G35" s="266">
        <v>0.0365203373015873</v>
      </c>
      <c r="H35" s="267">
        <v>0</v>
      </c>
      <c r="I35" s="268">
        <v>0</v>
      </c>
      <c r="J35" s="269">
        <v>0.01203967163788592</v>
      </c>
      <c r="K35" s="269">
        <v>0.02482385392002105</v>
      </c>
      <c r="L35" s="266">
        <v>0</v>
      </c>
      <c r="M35" s="267">
        <v>0.002352150537634409</v>
      </c>
      <c r="N35" s="268">
        <v>0</v>
      </c>
      <c r="O35" s="269">
        <v>0.000792572463768116</v>
      </c>
      <c r="P35" s="269">
        <v>0.01672540009593581</v>
      </c>
      <c r="Q35" s="266">
        <v>0.008250528033794164</v>
      </c>
      <c r="R35" s="267">
        <v>0.02299107142857143</v>
      </c>
      <c r="S35" s="268">
        <v>0.02896985407066052</v>
      </c>
      <c r="T35" s="269">
        <v>0.0200387390010352</v>
      </c>
      <c r="U35" s="269">
        <v>0.01756054305283757</v>
      </c>
      <c r="V35" s="263">
        <v>0.03027193740399385</v>
      </c>
      <c r="W35" s="264">
        <v>0.03330254515599343</v>
      </c>
      <c r="X35" s="265">
        <v>0.05170530913978495</v>
      </c>
      <c r="Y35" s="212">
        <v>0.03853921376242805</v>
      </c>
      <c r="Z35" s="266">
        <v>0.0337921626984127</v>
      </c>
      <c r="AA35" s="267">
        <v>0</v>
      </c>
      <c r="AB35" s="268">
        <v>0</v>
      </c>
      <c r="AC35" s="269">
        <v>0.01114027341705913</v>
      </c>
      <c r="AD35" s="269">
        <v>0.02483974358974359</v>
      </c>
      <c r="AE35" s="266">
        <v>0</v>
      </c>
      <c r="AF35" s="267">
        <v>0</v>
      </c>
      <c r="AG35" s="268">
        <v>0.002542162698412698</v>
      </c>
      <c r="AH35" s="269">
        <v>0.0008289660973084886</v>
      </c>
      <c r="AI35" s="269">
        <v>0.01677773070907195</v>
      </c>
      <c r="AJ35" s="266">
        <v>0.008436539938556068</v>
      </c>
      <c r="AK35" s="267">
        <v>0.0332093253968254</v>
      </c>
      <c r="AL35" s="268">
        <v>0.03288810483870968</v>
      </c>
      <c r="AM35" s="269">
        <v>0.02475373641304348</v>
      </c>
      <c r="AN35" s="269">
        <v>0.01878262831772053</v>
      </c>
      <c r="AO35" s="263">
        <v>0.03321212557603687</v>
      </c>
      <c r="AP35" s="264">
        <v>0.03326291454081633</v>
      </c>
      <c r="AQ35" s="265">
        <v>0.04792506720430108</v>
      </c>
      <c r="AR35" s="212">
        <v>0.03829571759259259</v>
      </c>
      <c r="AS35" s="266">
        <v>0.0181671626984127</v>
      </c>
      <c r="AT35" s="267">
        <v>0.04418682795698925</v>
      </c>
      <c r="AU35" s="268">
        <v>0</v>
      </c>
      <c r="AV35" s="269">
        <v>0.02104183019361591</v>
      </c>
      <c r="AW35" s="269">
        <v>0.02962111122073139</v>
      </c>
      <c r="AX35" s="266">
        <v>0</v>
      </c>
      <c r="AY35" s="267">
        <v>0</v>
      </c>
      <c r="AZ35" s="268">
        <v>0</v>
      </c>
      <c r="BA35" s="269">
        <v>0</v>
      </c>
      <c r="BB35" s="269">
        <v>0.01963890524158381</v>
      </c>
      <c r="BC35" s="266">
        <v>0.01842117895545315</v>
      </c>
      <c r="BD35" s="267">
        <v>0.03180803571428571</v>
      </c>
      <c r="BE35" s="268">
        <v>0.03097998271889401</v>
      </c>
      <c r="BF35" s="269">
        <v>0.02701822916666667</v>
      </c>
      <c r="BG35" s="269">
        <v>0.02149889921722114</v>
      </c>
      <c r="BH35" s="269">
        <v>0.02997191820276498</v>
      </c>
      <c r="BI35" s="266">
        <v>0.03200733418367347</v>
      </c>
      <c r="BJ35" s="267">
        <v>0.04552491359447004</v>
      </c>
      <c r="BK35" s="267">
        <v>0.03596230158730158</v>
      </c>
      <c r="BL35" s="267">
        <v>0.02293526785714286</v>
      </c>
      <c r="BM35" s="267">
        <v>0</v>
      </c>
      <c r="BN35" s="267">
        <v>0</v>
      </c>
      <c r="BO35" s="267">
        <v>0.007561077315541601</v>
      </c>
      <c r="BP35" s="268">
        <v>0.02168323303078137</v>
      </c>
      <c r="BQ35" s="270">
        <v>-0.007937878189950016</v>
      </c>
      <c r="BR35" s="269">
        <v>0</v>
      </c>
      <c r="BS35" s="270">
        <v>0</v>
      </c>
      <c r="BT35" s="269">
        <v>0</v>
      </c>
      <c r="BU35" s="270">
        <v>0</v>
      </c>
      <c r="BV35" s="269">
        <v>0</v>
      </c>
      <c r="BW35" s="270">
        <f>BV35-AZ35</f>
        <v>0</v>
      </c>
      <c r="BX35" s="269">
        <v>0</v>
      </c>
      <c r="BY35" s="270">
        <f>BX35-BA35</f>
        <v>0</v>
      </c>
      <c r="BZ35" s="269">
        <v>0.01437606292517007</v>
      </c>
      <c r="CA35" s="270">
        <v>-0.008038315004510188</v>
      </c>
      <c r="CB35" s="269">
        <v>0.003588229646697388</v>
      </c>
      <c r="CC35" s="270">
        <f>CB35-BC35</f>
        <v>-0.01483294930875576</v>
      </c>
      <c r="CD35" s="269">
        <v>0.03110119047619048</v>
      </c>
      <c r="CE35" s="270">
        <f>CD35-BD35</f>
        <v>-0.0007068452380952356</v>
      </c>
      <c r="CF35" s="269">
        <v>0.03192204301075269</v>
      </c>
      <c r="CG35" s="270">
        <f>CF35-BE35</f>
        <v>0.0009420602918586776</v>
      </c>
      <c r="CH35" s="269">
        <v>0.02210711050724638</v>
      </c>
      <c r="CI35" s="270">
        <f>CH35-BF35</f>
        <v>-0.004911118659420288</v>
      </c>
      <c r="CJ35" s="269">
        <v>0.01632471053489889</v>
      </c>
      <c r="CK35" s="270">
        <f>CJ35-BG35</f>
        <v>-0.005174188682322244</v>
      </c>
    </row>
    <row r="36" ht="17" customHeight="1">
      <c r="A36" t="s" s="262">
        <v>94</v>
      </c>
      <c r="B36" s="212">
        <v>0.1223292427701674</v>
      </c>
      <c r="C36" s="263">
        <v>0.2373011872759857</v>
      </c>
      <c r="D36" s="264">
        <v>0.2491009424603175</v>
      </c>
      <c r="E36" s="265">
        <v>0.1468133960573477</v>
      </c>
      <c r="F36" s="212">
        <v>0.2098042052469136</v>
      </c>
      <c r="G36" s="266">
        <v>0.1625434027777778</v>
      </c>
      <c r="H36" s="267">
        <v>0.1028225806451613</v>
      </c>
      <c r="I36" s="268">
        <v>0.06966145833333333</v>
      </c>
      <c r="J36" s="269">
        <v>0.1115785256410257</v>
      </c>
      <c r="K36" s="269">
        <v>0.1604200237875998</v>
      </c>
      <c r="L36" s="266">
        <v>8.400537634408603e-05</v>
      </c>
      <c r="M36" s="267">
        <v>0</v>
      </c>
      <c r="N36" s="268">
        <v>0.06571180555555556</v>
      </c>
      <c r="O36" s="269">
        <v>0.02145606884057971</v>
      </c>
      <c r="P36" s="269">
        <v>0.11358967999593</v>
      </c>
      <c r="Q36" s="266">
        <v>0.1263160842293907</v>
      </c>
      <c r="R36" s="267">
        <v>0.1797743055555556</v>
      </c>
      <c r="S36" s="268">
        <v>0.2131636424731183</v>
      </c>
      <c r="T36" s="269">
        <v>0.1730119640700483</v>
      </c>
      <c r="U36" s="269">
        <v>0.1285673515981735</v>
      </c>
      <c r="V36" s="263">
        <v>0.2184979838709677</v>
      </c>
      <c r="W36" s="264">
        <v>0.2462883141762452</v>
      </c>
      <c r="X36" s="265">
        <v>0.1859459005376344</v>
      </c>
      <c r="Y36" s="212">
        <v>0.2162650717338217</v>
      </c>
      <c r="Z36" s="266">
        <v>0.141333912037037</v>
      </c>
      <c r="AA36" s="267">
        <v>0.1006664426523298</v>
      </c>
      <c r="AB36" s="268">
        <v>0.03803530092592593</v>
      </c>
      <c r="AC36" s="269">
        <v>0.09342567155067155</v>
      </c>
      <c r="AD36" s="269">
        <v>0.1548453716422467</v>
      </c>
      <c r="AE36" s="266">
        <v>1.400089605734767e-05</v>
      </c>
      <c r="AF36" s="267">
        <v>0</v>
      </c>
      <c r="AG36" s="268">
        <v>0.06736111111111111</v>
      </c>
      <c r="AH36" s="269">
        <v>0.02197029740338164</v>
      </c>
      <c r="AI36" s="269">
        <v>0.1102303832116788</v>
      </c>
      <c r="AJ36" s="266">
        <v>0.1613183243727599</v>
      </c>
      <c r="AK36" s="267">
        <v>0.1693431712962963</v>
      </c>
      <c r="AL36" s="268">
        <v>0.2223622311827957</v>
      </c>
      <c r="AM36" s="269">
        <v>0.184504264794686</v>
      </c>
      <c r="AN36" s="269">
        <v>0.1289003206587735</v>
      </c>
      <c r="AO36" s="263">
        <v>0.2462757616487455</v>
      </c>
      <c r="AP36" s="264">
        <v>0.2732824900793651</v>
      </c>
      <c r="AQ36" s="265">
        <v>0.2110495071684588</v>
      </c>
      <c r="AR36" s="212">
        <v>0.2425443672839506</v>
      </c>
      <c r="AS36" s="266">
        <v>0.2458767361111111</v>
      </c>
      <c r="AT36" s="267">
        <v>0</v>
      </c>
      <c r="AU36" s="268">
        <v>0.05549768518518518</v>
      </c>
      <c r="AV36" s="269">
        <v>0.09935420482295482</v>
      </c>
      <c r="AW36" s="269">
        <v>0.1705537331184776</v>
      </c>
      <c r="AX36" s="266">
        <v>0</v>
      </c>
      <c r="AY36" s="267">
        <v>0</v>
      </c>
      <c r="AZ36" s="268">
        <v>0.07366898148148149</v>
      </c>
      <c r="BA36" s="269">
        <v>0.02402249396135266</v>
      </c>
      <c r="BB36" s="269">
        <v>0.1211732422669923</v>
      </c>
      <c r="BC36" s="266">
        <v>0.1546959005376344</v>
      </c>
      <c r="BD36" s="267">
        <v>0.1748119212962963</v>
      </c>
      <c r="BE36" s="268">
        <v>0.2652469758064516</v>
      </c>
      <c r="BF36" s="269">
        <v>0.198506378321256</v>
      </c>
      <c r="BG36" s="269">
        <v>0.1406654299847793</v>
      </c>
      <c r="BH36" s="269">
        <v>0.3081877240143369</v>
      </c>
      <c r="BI36" s="266">
        <v>0.2370411706349206</v>
      </c>
      <c r="BJ36" s="267">
        <v>0.2245043682795699</v>
      </c>
      <c r="BK36" s="267">
        <v>0.2572289737654321</v>
      </c>
      <c r="BL36" s="267">
        <v>0.2019820601851852</v>
      </c>
      <c r="BM36" s="267">
        <v>0.1782454077060932</v>
      </c>
      <c r="BN36" s="267">
        <v>0.06422164351851851</v>
      </c>
      <c r="BO36" s="267">
        <v>0.1484804258241758</v>
      </c>
      <c r="BP36" s="268">
        <v>0.2025542894413751</v>
      </c>
      <c r="BQ36" s="270">
        <v>0.03200055632289747</v>
      </c>
      <c r="BR36" s="269">
        <v>0</v>
      </c>
      <c r="BS36" s="270">
        <v>0</v>
      </c>
      <c r="BT36" s="269">
        <v>2.800179211469534e-05</v>
      </c>
      <c r="BU36" s="270">
        <v>2.800179211469534e-05</v>
      </c>
      <c r="BV36" s="269">
        <v>0.05633680555555556</v>
      </c>
      <c r="BW36" s="270">
        <f>BV36-AZ36</f>
        <v>-0.01733217592592593</v>
      </c>
      <c r="BX36" s="269">
        <v>0.01838013285024154</v>
      </c>
      <c r="BY36" s="270">
        <f>BX36-BA36</f>
        <v>-0.005642361111111112</v>
      </c>
      <c r="BZ36" s="269">
        <v>0.1404882733007733</v>
      </c>
      <c r="CA36" s="270">
        <v>-0.008038315004510188</v>
      </c>
      <c r="CB36" s="269">
        <v>0.243475582437276</v>
      </c>
      <c r="CC36" s="270">
        <f>CB36-BC36</f>
        <v>0.08877968189964158</v>
      </c>
      <c r="CD36" s="269">
        <v>0.3153645833333333</v>
      </c>
      <c r="CE36" s="270">
        <f>CD36-BD36</f>
        <v>0.140552662037037</v>
      </c>
      <c r="CF36" s="269">
        <v>0.2764616935483871</v>
      </c>
      <c r="CG36" s="270">
        <f>CF36-BE36</f>
        <v>0.0112147177419355</v>
      </c>
      <c r="CH36" s="269">
        <v>0.2780325332125604</v>
      </c>
      <c r="CI36" s="270">
        <f>CH36-BF36</f>
        <v>0.07952615489130435</v>
      </c>
      <c r="CJ36" s="269">
        <v>0.1751569634703196</v>
      </c>
      <c r="CK36" s="270">
        <f>CJ36-BG36</f>
        <v>0.03449153348554035</v>
      </c>
    </row>
    <row r="37" ht="17" customHeight="1">
      <c r="A37" t="s" s="271">
        <v>95</v>
      </c>
      <c r="B37" s="250">
        <v>0.1841950694472396</v>
      </c>
      <c r="C37" s="251">
        <v>0.2276740422454618</v>
      </c>
      <c r="D37" s="252">
        <v>0.2210037622623323</v>
      </c>
      <c r="E37" s="253">
        <v>0.1956318740148635</v>
      </c>
      <c r="F37" s="250">
        <v>0.2145620971935043</v>
      </c>
      <c r="G37" s="272">
        <v>0.2099793231037109</v>
      </c>
      <c r="H37" s="273">
        <v>0.1704966316668949</v>
      </c>
      <c r="I37" s="274">
        <v>0.1219211375920485</v>
      </c>
      <c r="J37" s="275">
        <v>0.1674990044235882</v>
      </c>
      <c r="K37" s="275">
        <v>0.1909005422649829</v>
      </c>
      <c r="L37" s="272">
        <v>0.1067019121740931</v>
      </c>
      <c r="M37" s="273">
        <v>0.1275455576267557</v>
      </c>
      <c r="N37" s="274">
        <v>0.1516124351579787</v>
      </c>
      <c r="O37" s="275">
        <v>0.1283700502018008</v>
      </c>
      <c r="P37" s="275">
        <v>0.169827995489112</v>
      </c>
      <c r="Q37" s="272">
        <v>0.1904012160402164</v>
      </c>
      <c r="R37" s="273">
        <v>0.2012097798091921</v>
      </c>
      <c r="S37" s="274">
        <v>0.2185379433333684</v>
      </c>
      <c r="T37" s="275">
        <v>0.2033402154993</v>
      </c>
      <c r="U37" s="275">
        <v>0.1782916441188616</v>
      </c>
      <c r="V37" s="251">
        <v>0.2183975229850557</v>
      </c>
      <c r="W37" s="252">
        <v>0.2155500767409309</v>
      </c>
      <c r="X37" s="253">
        <v>0.215747088910654</v>
      </c>
      <c r="Y37" s="250">
        <v>0.2165871999368571</v>
      </c>
      <c r="Z37" s="272">
        <v>0.1960133492944462</v>
      </c>
      <c r="AA37" s="273">
        <v>0.1699700553607223</v>
      </c>
      <c r="AB37" s="274">
        <v>0.1033935502593681</v>
      </c>
      <c r="AC37" s="275">
        <v>0.1566074582724926</v>
      </c>
      <c r="AD37" s="275">
        <v>0.1865973291046749</v>
      </c>
      <c r="AE37" s="272">
        <v>0.09136098912093349</v>
      </c>
      <c r="AF37" s="273">
        <v>0.1110286141564774</v>
      </c>
      <c r="AG37" s="274">
        <v>0.1324500308339681</v>
      </c>
      <c r="AH37" s="275">
        <v>0.1113867242023781</v>
      </c>
      <c r="AI37" s="275">
        <v>0.1613441332980643</v>
      </c>
      <c r="AJ37" s="272">
        <v>0.1702684486008868</v>
      </c>
      <c r="AK37" s="273">
        <v>0.2140421518482243</v>
      </c>
      <c r="AL37" s="274">
        <v>0.2316847984441425</v>
      </c>
      <c r="AM37" s="275">
        <v>0.2051701384947213</v>
      </c>
      <c r="AN37" s="275">
        <v>0.1723773435451154</v>
      </c>
      <c r="AO37" s="251">
        <v>0.230526330570563</v>
      </c>
      <c r="AP37" s="252">
        <v>0.2358507065901777</v>
      </c>
      <c r="AQ37" s="253">
        <v>0.2254185404006894</v>
      </c>
      <c r="AR37" s="250">
        <v>0.2304234531625978</v>
      </c>
      <c r="AS37" s="272">
        <v>0.2207077302571916</v>
      </c>
      <c r="AT37" s="273">
        <v>0.2122190276592981</v>
      </c>
      <c r="AU37" s="274">
        <v>0.1419350159559037</v>
      </c>
      <c r="AV37" s="275">
        <v>0.1918413469011946</v>
      </c>
      <c r="AW37" s="275">
        <v>0.2110248334710616</v>
      </c>
      <c r="AX37" s="272">
        <v>0.1226438274421706</v>
      </c>
      <c r="AY37" s="273">
        <v>0.1287514479272702</v>
      </c>
      <c r="AZ37" s="274">
        <v>0.1387347693646649</v>
      </c>
      <c r="BA37" s="275">
        <v>0.1299492948107406</v>
      </c>
      <c r="BB37" s="275">
        <v>0.1837004596680085</v>
      </c>
      <c r="BC37" s="272">
        <v>0.1861629327044555</v>
      </c>
      <c r="BD37" s="273">
        <v>0.2191942268639397</v>
      </c>
      <c r="BE37" s="274">
        <v>0.2231867121480109</v>
      </c>
      <c r="BF37" s="275">
        <v>0.2094094108298332</v>
      </c>
      <c r="BG37" s="275">
        <v>0.190181727168898</v>
      </c>
      <c r="BH37" s="275">
        <v>0.228437577889412</v>
      </c>
      <c r="BI37" s="272">
        <v>0.2233843259798206</v>
      </c>
      <c r="BJ37" s="273">
        <v>0.2180113670271959</v>
      </c>
      <c r="BK37" s="273">
        <v>0.223274204664998</v>
      </c>
      <c r="BL37" s="273">
        <v>0.2061613523415678</v>
      </c>
      <c r="BM37" s="267">
        <v>0.1933939247136303</v>
      </c>
      <c r="BN37" s="267">
        <v>0.179426488192404</v>
      </c>
      <c r="BO37" s="267">
        <v>0.1929983173861724</v>
      </c>
      <c r="BP37" s="268">
        <v>0.2080526259778537</v>
      </c>
      <c r="BQ37" s="276">
        <v>-0.002972207493207868</v>
      </c>
      <c r="BR37" s="269">
        <v>0.1484243081664964</v>
      </c>
      <c r="BS37" s="276">
        <v>0.02578048072432576</v>
      </c>
      <c r="BT37" s="269">
        <v>0.1140739804605085</v>
      </c>
      <c r="BU37" s="276">
        <v>-0.01467746746676163</v>
      </c>
      <c r="BV37" s="269">
        <v>0.1389433017738601</v>
      </c>
      <c r="BW37" s="276">
        <f>BV37-AZ37</f>
        <v>0.0002085324091951335</v>
      </c>
      <c r="BX37" s="269">
        <v>0.1337581087027495</v>
      </c>
      <c r="BY37" s="276">
        <f>BX37-BA37</f>
        <v>0.003808813892008933</v>
      </c>
      <c r="BZ37" s="269">
        <v>0.1830156457972325</v>
      </c>
      <c r="CA37" s="276">
        <v>-0.008038315004510188</v>
      </c>
      <c r="CB37" s="269">
        <v>0.1719008351500216</v>
      </c>
      <c r="CC37" s="276">
        <f>CB37-BC37</f>
        <v>-0.01426209755443392</v>
      </c>
      <c r="CD37" s="269">
        <v>0.2030416802698879</v>
      </c>
      <c r="CE37" s="276">
        <f>CD37-BD37</f>
        <v>-0.01615254659405177</v>
      </c>
      <c r="CF37" s="269">
        <v>0.2226364622497446</v>
      </c>
      <c r="CG37" s="276">
        <f>CF37-BE37</f>
        <v>-0.0005502498982662973</v>
      </c>
      <c r="CH37" s="269">
        <v>0.1991511589944499</v>
      </c>
      <c r="CI37" s="276">
        <f>CH37-BF37</f>
        <v>-0.01025825183538329</v>
      </c>
      <c r="CJ37" s="269">
        <v>0.1870826792606406</v>
      </c>
      <c r="CK37" s="276">
        <f>CJ37-BG37</f>
        <v>-0.003099047908257324</v>
      </c>
    </row>
    <row r="38" ht="17" customHeight="1">
      <c r="A38" t="s" s="285">
        <v>96</v>
      </c>
      <c r="B38" s="250">
        <v>0.1841950694472396</v>
      </c>
      <c r="C38" s="251">
        <v>0.2276740422454618</v>
      </c>
      <c r="D38" s="252">
        <v>0.2210037622623323</v>
      </c>
      <c r="E38" s="253">
        <v>0.1956318740148635</v>
      </c>
      <c r="F38" s="250">
        <v>0.2145620971935043</v>
      </c>
      <c r="G38" s="272">
        <v>0.2099793231037109</v>
      </c>
      <c r="H38" s="273">
        <v>0.1704966316668949</v>
      </c>
      <c r="I38" s="274">
        <v>0.1219211375920484</v>
      </c>
      <c r="J38" s="275">
        <v>0.1674990044235881</v>
      </c>
      <c r="K38" s="275">
        <v>0.1909005422649829</v>
      </c>
      <c r="L38" s="272">
        <v>0.1067019121740931</v>
      </c>
      <c r="M38" s="273">
        <v>0.1275455576267557</v>
      </c>
      <c r="N38" s="274">
        <v>0.1516124351579787</v>
      </c>
      <c r="O38" s="275">
        <v>0.1283700502018008</v>
      </c>
      <c r="P38" s="275">
        <v>0.169827995489112</v>
      </c>
      <c r="Q38" s="272">
        <v>0.1904012160402164</v>
      </c>
      <c r="R38" s="273">
        <v>0.2012097798091921</v>
      </c>
      <c r="S38" s="274">
        <v>0.2185379433333684</v>
      </c>
      <c r="T38" s="275">
        <v>0.2033402154993</v>
      </c>
      <c r="U38" s="275">
        <v>0.1782916441188616</v>
      </c>
      <c r="V38" s="251">
        <v>0.2183975229850557</v>
      </c>
      <c r="W38" s="252">
        <v>0.2155500767409309</v>
      </c>
      <c r="X38" s="253">
        <v>0.2157470889106541</v>
      </c>
      <c r="Y38" s="250">
        <v>0.2165871999368571</v>
      </c>
      <c r="Z38" s="272">
        <v>0.1960133492944462</v>
      </c>
      <c r="AA38" s="273">
        <v>0.1699700553607223</v>
      </c>
      <c r="AB38" s="274">
        <v>0.1033935502593681</v>
      </c>
      <c r="AC38" s="275">
        <v>0.1566074582724925</v>
      </c>
      <c r="AD38" s="275">
        <v>0.1865973291046748</v>
      </c>
      <c r="AE38" s="272">
        <v>0.09136098912093349</v>
      </c>
      <c r="AF38" s="273">
        <v>0.1110286141564774</v>
      </c>
      <c r="AG38" s="274">
        <v>0.1324500308339681</v>
      </c>
      <c r="AH38" s="275">
        <v>0.1113867242023781</v>
      </c>
      <c r="AI38" s="275">
        <v>0.1613441332980642</v>
      </c>
      <c r="AJ38" s="272">
        <v>0.1702684486008868</v>
      </c>
      <c r="AK38" s="273">
        <v>0.2140421518482243</v>
      </c>
      <c r="AL38" s="274">
        <v>0.2316847984441425</v>
      </c>
      <c r="AM38" s="275">
        <v>0.2051701384947213</v>
      </c>
      <c r="AN38" s="275">
        <v>0.1723773435451154</v>
      </c>
      <c r="AO38" s="251">
        <v>0.230526330570563</v>
      </c>
      <c r="AP38" s="252">
        <v>0.2358507065901777</v>
      </c>
      <c r="AQ38" s="253">
        <v>0.2254185404006894</v>
      </c>
      <c r="AR38" s="250">
        <v>0.2304234531625979</v>
      </c>
      <c r="AS38" s="272">
        <v>0.2207077302571916</v>
      </c>
      <c r="AT38" s="273">
        <v>0.2122190276592981</v>
      </c>
      <c r="AU38" s="274">
        <v>0.1419350159559037</v>
      </c>
      <c r="AV38" s="275">
        <v>0.1918413469011945</v>
      </c>
      <c r="AW38" s="275">
        <v>0.2110248334710616</v>
      </c>
      <c r="AX38" s="272">
        <v>0.1226438274421706</v>
      </c>
      <c r="AY38" s="273">
        <v>0.1287514479272702</v>
      </c>
      <c r="AZ38" s="274">
        <v>0.1387347693646649</v>
      </c>
      <c r="BA38" s="275">
        <v>0.1299492948107406</v>
      </c>
      <c r="BB38" s="275">
        <v>0.1837004596680085</v>
      </c>
      <c r="BC38" s="272">
        <v>0.1861629327044555</v>
      </c>
      <c r="BD38" s="273">
        <v>0.2191942268639397</v>
      </c>
      <c r="BE38" s="274">
        <v>0.2231867121480109</v>
      </c>
      <c r="BF38" s="275">
        <v>0.2094094108298332</v>
      </c>
      <c r="BG38" s="275">
        <v>0.1901817271688979</v>
      </c>
      <c r="BH38" s="275">
        <v>0.228437577889412</v>
      </c>
      <c r="BI38" s="272">
        <v>0.2233843259798206</v>
      </c>
      <c r="BJ38" s="273">
        <v>0.2180113670271959</v>
      </c>
      <c r="BK38" s="273">
        <v>0.223274204664998</v>
      </c>
      <c r="BL38" s="273">
        <v>0.2061613523415678</v>
      </c>
      <c r="BM38" s="267">
        <v>0.1933939247136303</v>
      </c>
      <c r="BN38" s="267">
        <v>0.179426488192404</v>
      </c>
      <c r="BO38" s="267">
        <v>0.1929983173861724</v>
      </c>
      <c r="BP38" s="268">
        <v>0.2080526259778537</v>
      </c>
      <c r="BQ38" s="276">
        <v>-0.002972207493207868</v>
      </c>
      <c r="BR38" s="269">
        <v>0.1484243081664964</v>
      </c>
      <c r="BS38" s="276">
        <v>0.02578048072432576</v>
      </c>
      <c r="BT38" s="269">
        <v>0.1140739804605085</v>
      </c>
      <c r="BU38" s="276">
        <v>-0.01467746746676163</v>
      </c>
      <c r="BV38" s="269">
        <v>0.1389433017738601</v>
      </c>
      <c r="BW38" s="276">
        <f>BV38-AZ38</f>
        <v>0.0002085324091951335</v>
      </c>
      <c r="BX38" s="269">
        <v>0.1337581087027495</v>
      </c>
      <c r="BY38" s="276">
        <f>BX38-BA38</f>
        <v>0.003808813892008933</v>
      </c>
      <c r="BZ38" s="269">
        <v>0.1830156457972325</v>
      </c>
      <c r="CA38" s="276">
        <v>-0.008038315004510188</v>
      </c>
      <c r="CB38" s="269">
        <v>0.1719008351500216</v>
      </c>
      <c r="CC38" s="276">
        <f>CB38-BC38</f>
        <v>-0.01426209755443392</v>
      </c>
      <c r="CD38" s="269">
        <v>0.2030416802698879</v>
      </c>
      <c r="CE38" s="276">
        <f>CD38-BD38</f>
        <v>-0.01615254659405177</v>
      </c>
      <c r="CF38" s="269">
        <v>0.2226364622497446</v>
      </c>
      <c r="CG38" s="276">
        <f>CF38-BE38</f>
        <v>-0.0005502498982662973</v>
      </c>
      <c r="CH38" s="269">
        <v>0.1991511589944499</v>
      </c>
      <c r="CI38" s="276">
        <f>CH38-BF38</f>
        <v>-0.01025825183538329</v>
      </c>
      <c r="CJ38" s="269">
        <v>0.1870826792606406</v>
      </c>
      <c r="CK38" s="276">
        <f>CJ38-BG38</f>
        <v>-0.003099047908257296</v>
      </c>
    </row>
    <row r="39" ht="17" customHeight="1">
      <c r="A39" t="s" s="262">
        <v>97</v>
      </c>
      <c r="B39" s="212">
        <v>0.1380972765818656</v>
      </c>
      <c r="C39" s="263">
        <v>0.1985887096774193</v>
      </c>
      <c r="D39" s="264">
        <v>0.1939306972789116</v>
      </c>
      <c r="E39" s="265">
        <v>0.1918202764976958</v>
      </c>
      <c r="F39" s="212">
        <v>0.1948082010582011</v>
      </c>
      <c r="G39" s="266">
        <v>0.1931299603174603</v>
      </c>
      <c r="H39" s="267">
        <v>0.185027841781874</v>
      </c>
      <c r="I39" s="268">
        <v>0.03864087301587302</v>
      </c>
      <c r="J39" s="269">
        <v>0.139439429618001</v>
      </c>
      <c r="K39" s="269">
        <v>0.1669708629308077</v>
      </c>
      <c r="L39" s="266">
        <v>0</v>
      </c>
      <c r="M39" s="267">
        <v>0</v>
      </c>
      <c r="N39" s="268">
        <v>0</v>
      </c>
      <c r="O39" s="269">
        <v>0</v>
      </c>
      <c r="P39" s="269">
        <v>0.110702293738008</v>
      </c>
      <c r="Q39" s="269">
        <v>0.1847878264208909</v>
      </c>
      <c r="R39" s="266">
        <v>0.212078373015873</v>
      </c>
      <c r="S39" s="268">
        <v>0.2438796082949309</v>
      </c>
      <c r="T39" s="269">
        <v>0.2135982789855072</v>
      </c>
      <c r="U39" s="269">
        <v>0.1366377201565558</v>
      </c>
      <c r="V39" s="263">
        <v>0.2373991935483871</v>
      </c>
      <c r="W39" s="264">
        <v>0.2469211822660098</v>
      </c>
      <c r="X39" s="265">
        <v>0.2474558371735791</v>
      </c>
      <c r="Y39" s="212">
        <v>0.2438595630559917</v>
      </c>
      <c r="Z39" s="266">
        <v>0.1932787698412698</v>
      </c>
      <c r="AA39" s="267">
        <v>0.1917482718894009</v>
      </c>
      <c r="AB39" s="268">
        <v>0</v>
      </c>
      <c r="AC39" s="269">
        <v>0.1290391156462585</v>
      </c>
      <c r="AD39" s="269">
        <v>0.1864493393511251</v>
      </c>
      <c r="AE39" s="266">
        <v>0</v>
      </c>
      <c r="AF39" s="267">
        <v>0</v>
      </c>
      <c r="AG39" s="268">
        <v>0</v>
      </c>
      <c r="AH39" s="269">
        <v>0</v>
      </c>
      <c r="AI39" s="269">
        <v>0.1238459115397984</v>
      </c>
      <c r="AJ39" s="266">
        <v>0.1883400537634409</v>
      </c>
      <c r="AK39" s="267">
        <v>0.212797619047619</v>
      </c>
      <c r="AL39" s="268">
        <v>0.2051171274961598</v>
      </c>
      <c r="AM39" s="269">
        <v>0.2019684912008282</v>
      </c>
      <c r="AN39" s="269">
        <v>0.1434832812906583</v>
      </c>
      <c r="AO39" s="263">
        <v>0.2041810675883257</v>
      </c>
      <c r="AP39" s="264">
        <v>0.2016103316326531</v>
      </c>
      <c r="AQ39" s="265">
        <v>0.1952044930875576</v>
      </c>
      <c r="AR39" s="212">
        <v>0.2002893518518518</v>
      </c>
      <c r="AS39" s="266">
        <v>0.2248015873015873</v>
      </c>
      <c r="AT39" s="267">
        <v>0.2337989631336405</v>
      </c>
      <c r="AU39" s="268">
        <v>0.1782986111111111</v>
      </c>
      <c r="AV39" s="269">
        <v>0.2125359759288331</v>
      </c>
      <c r="AW39" s="269">
        <v>0.2064464943435938</v>
      </c>
      <c r="AX39" s="266">
        <v>0</v>
      </c>
      <c r="AY39" s="267">
        <v>0</v>
      </c>
      <c r="AZ39" s="268">
        <v>0.02135416666666667</v>
      </c>
      <c r="BA39" s="269">
        <v>0.006963315217391304</v>
      </c>
      <c r="BB39" s="269">
        <v>0.1392213936856794</v>
      </c>
      <c r="BC39" s="266">
        <v>0.2232862903225807</v>
      </c>
      <c r="BD39" s="267">
        <v>0.2697420634920635</v>
      </c>
      <c r="BE39" s="268">
        <v>0.2341109831029186</v>
      </c>
      <c r="BF39" s="269">
        <v>0.2420823628364389</v>
      </c>
      <c r="BG39" s="269">
        <v>0.1651479941291585</v>
      </c>
      <c r="BH39" s="269">
        <v>0.1984687019969278</v>
      </c>
      <c r="BI39" s="266">
        <v>0.1943292942176871</v>
      </c>
      <c r="BJ39" s="267">
        <v>0.1842837941628264</v>
      </c>
      <c r="BK39" s="267">
        <v>0.1922949735449735</v>
      </c>
      <c r="BL39" s="267">
        <v>0.190922619047619</v>
      </c>
      <c r="BM39" s="267">
        <v>0.1952764976958525</v>
      </c>
      <c r="BN39" s="267">
        <v>0.02318948412698413</v>
      </c>
      <c r="BO39" s="267">
        <v>0.1371091705913134</v>
      </c>
      <c r="BP39" s="268">
        <v>0.1645496250986583</v>
      </c>
      <c r="BQ39" s="270">
        <v>-0.04189686924493555</v>
      </c>
      <c r="BR39" s="269">
        <v>0</v>
      </c>
      <c r="BS39" s="270">
        <v>0</v>
      </c>
      <c r="BT39" s="269">
        <v>0</v>
      </c>
      <c r="BU39" s="270">
        <v>0</v>
      </c>
      <c r="BV39" s="269">
        <v>0</v>
      </c>
      <c r="BW39" s="270">
        <f>BV39-AZ39</f>
        <v>-0.02135416666666667</v>
      </c>
      <c r="BX39" s="269">
        <v>0</v>
      </c>
      <c r="BY39" s="270">
        <f>BX39-BA39</f>
        <v>-0.006963315217391304</v>
      </c>
      <c r="BZ39" s="269">
        <v>0.1090970041862899</v>
      </c>
      <c r="CA39" s="270">
        <v>-0.008038315004510188</v>
      </c>
      <c r="CB39" s="269">
        <v>0.1532498079877112</v>
      </c>
      <c r="CC39" s="270">
        <f>CB39-BC39</f>
        <v>-0.07003648233486945</v>
      </c>
      <c r="CD39" s="269">
        <v>0.2047619047619048</v>
      </c>
      <c r="CE39" s="270">
        <f>CD39-BD39</f>
        <v>-0.06498015873015872</v>
      </c>
      <c r="CF39" s="269">
        <v>0.2239823348694316</v>
      </c>
      <c r="CG39" s="270">
        <f>CF39-BE39</f>
        <v>-0.01012864823348694</v>
      </c>
      <c r="CH39" s="269">
        <v>0.1938810170807453</v>
      </c>
      <c r="CI39" s="270">
        <f>CH39-BF39</f>
        <v>-0.04820134575569357</v>
      </c>
      <c r="CJ39" s="269">
        <v>0.1304672211350293</v>
      </c>
      <c r="CK39" s="270">
        <f>CJ39-BG39</f>
        <v>-0.03468077299412917</v>
      </c>
    </row>
    <row r="40" ht="17" customHeight="1">
      <c r="A40" t="s" s="262">
        <v>98</v>
      </c>
      <c r="B40" s="212">
        <v>0.2249436196578132</v>
      </c>
      <c r="C40" s="263">
        <v>0.2304884685394734</v>
      </c>
      <c r="D40" s="264">
        <v>0.2316026759744038</v>
      </c>
      <c r="E40" s="265">
        <v>0.1982116384244403</v>
      </c>
      <c r="F40" s="212">
        <v>0.2197175360351626</v>
      </c>
      <c r="G40" s="266">
        <v>0.1804828388598022</v>
      </c>
      <c r="H40" s="267">
        <v>0.1082775056765937</v>
      </c>
      <c r="I40" s="268">
        <v>0.2560597246461122</v>
      </c>
      <c r="J40" s="269">
        <v>0.180800874518152</v>
      </c>
      <c r="K40" s="269">
        <v>0.2001517006868312</v>
      </c>
      <c r="L40" s="266">
        <v>0.2846741353750305</v>
      </c>
      <c r="M40" s="267">
        <v>0.3329486385557995</v>
      </c>
      <c r="N40" s="268">
        <v>0.3739092495636999</v>
      </c>
      <c r="O40" s="269">
        <v>0.3300389508561601</v>
      </c>
      <c r="P40" s="269">
        <v>0.2439232282164219</v>
      </c>
      <c r="Q40" s="266">
        <v>0.159789074668318</v>
      </c>
      <c r="R40" s="267">
        <v>0.1707872794260229</v>
      </c>
      <c r="S40" s="268">
        <v>0.1548161909587344</v>
      </c>
      <c r="T40" s="269">
        <v>0.1614180932181993</v>
      </c>
      <c r="U40" s="269">
        <v>0.2231984189597329</v>
      </c>
      <c r="V40" s="263">
        <v>0.1771003396573402</v>
      </c>
      <c r="W40" s="264">
        <v>0.1554632805761169</v>
      </c>
      <c r="X40" s="265">
        <v>0.1508754151888758</v>
      </c>
      <c r="Y40" s="212">
        <v>0.1612712476586823</v>
      </c>
      <c r="Z40" s="266">
        <v>0.1372406437851464</v>
      </c>
      <c r="AA40" s="267">
        <v>0.1019441160464636</v>
      </c>
      <c r="AB40" s="268">
        <v>0.2983808415745589</v>
      </c>
      <c r="AC40" s="269">
        <v>0.1783396940465003</v>
      </c>
      <c r="AD40" s="269">
        <v>0.1698054708525913</v>
      </c>
      <c r="AE40" s="266">
        <v>0.2783407457449005</v>
      </c>
      <c r="AF40" s="267">
        <v>0.3071928540599373</v>
      </c>
      <c r="AG40" s="268">
        <v>0.3618382780686446</v>
      </c>
      <c r="AH40" s="269">
        <v>0.3152901080001012</v>
      </c>
      <c r="AI40" s="269">
        <v>0.2186543271210983</v>
      </c>
      <c r="AJ40" s="266">
        <v>0.1291542344573927</v>
      </c>
      <c r="AK40" s="267">
        <v>0.1499903044405662</v>
      </c>
      <c r="AL40" s="268">
        <v>0.2108315036874402</v>
      </c>
      <c r="AM40" s="269">
        <v>0.1631855021966369</v>
      </c>
      <c r="AN40" s="269">
        <v>0.2047829307292015</v>
      </c>
      <c r="AO40" s="263">
        <v>0.2148661074518193</v>
      </c>
      <c r="AP40" s="264">
        <v>0.2518075292944403</v>
      </c>
      <c r="AQ40" s="265">
        <v>0.2082043198408677</v>
      </c>
      <c r="AR40" s="212">
        <v>0.2240643785146403</v>
      </c>
      <c r="AS40" s="266">
        <v>0.1013670738801629</v>
      </c>
      <c r="AT40" s="267">
        <v>0</v>
      </c>
      <c r="AU40" s="268">
        <v>0.05705574912891986</v>
      </c>
      <c r="AV40" s="269">
        <v>0.05222974699718887</v>
      </c>
      <c r="AW40" s="269">
        <v>0.1376476201645409</v>
      </c>
      <c r="AX40" s="266">
        <v>0.2945423855963991</v>
      </c>
      <c r="AY40" s="267">
        <v>0.3158758439609902</v>
      </c>
      <c r="AZ40" s="268">
        <v>0.3240418118466899</v>
      </c>
      <c r="BA40" s="269">
        <v>0.3113523996428752</v>
      </c>
      <c r="BB40" s="269">
        <v>0.1962123089133878</v>
      </c>
      <c r="BC40" s="266">
        <v>0.1011576936045858</v>
      </c>
      <c r="BD40" s="267">
        <v>0.0496031746031746</v>
      </c>
      <c r="BE40" s="268">
        <v>0.1327694728560189</v>
      </c>
      <c r="BF40" s="269">
        <v>0.09499823259102157</v>
      </c>
      <c r="BG40" s="269">
        <v>0.1706778317082314</v>
      </c>
      <c r="BH40" s="269">
        <v>0.2214809810655107</v>
      </c>
      <c r="BI40" s="266">
        <v>0.2001786753095654</v>
      </c>
      <c r="BJ40" s="267">
        <v>0.2275328867120794</v>
      </c>
      <c r="BK40" s="267">
        <v>0.2169381423308125</v>
      </c>
      <c r="BL40" s="267">
        <v>0.160413030831879</v>
      </c>
      <c r="BM40" s="267">
        <v>0.08726003490401396</v>
      </c>
      <c r="BN40" s="267">
        <v>0.2862129144851658</v>
      </c>
      <c r="BO40" s="267">
        <v>0.1769652685883053</v>
      </c>
      <c r="BP40" s="268">
        <v>0.1968412831564027</v>
      </c>
      <c r="BQ40" s="270">
        <v>0.0591936629918618</v>
      </c>
      <c r="BR40" s="269">
        <v>0.2825160915010603</v>
      </c>
      <c r="BS40" s="270">
        <v>-0.01202629409533884</v>
      </c>
      <c r="BT40" s="269">
        <v>0.2811086715832536</v>
      </c>
      <c r="BU40" s="270">
        <v>-0.03476717237773663</v>
      </c>
      <c r="BV40" s="269">
        <v>0.3491370952103937</v>
      </c>
      <c r="BW40" s="270">
        <f>BV40-AZ40</f>
        <v>0.02509528336370381</v>
      </c>
      <c r="BX40" s="269">
        <v>0.3037660925209298</v>
      </c>
      <c r="BY40" s="270">
        <f>BX40-BA40</f>
        <v>-0.007586307121945413</v>
      </c>
      <c r="BZ40" s="269">
        <v>0.23287455224628</v>
      </c>
      <c r="CA40" s="270">
        <v>-0.008038315004510188</v>
      </c>
      <c r="CB40" s="269">
        <v>0.1888288389723958</v>
      </c>
      <c r="CC40" s="270">
        <f>CB40-BC40</f>
        <v>0.08767114536781001</v>
      </c>
      <c r="CD40" s="269">
        <v>0.144027535388792</v>
      </c>
      <c r="CE40" s="270">
        <f>CD40-BD40</f>
        <v>0.09442436078561736</v>
      </c>
      <c r="CF40" s="269">
        <v>0.1611964945861247</v>
      </c>
      <c r="CG40" s="270">
        <f>CF40-BE40</f>
        <v>0.02842702173010583</v>
      </c>
      <c r="CH40" s="269">
        <v>0.1649088195867163</v>
      </c>
      <c r="CI40" s="270">
        <f>CH40-BF40</f>
        <v>0.0699105869956947</v>
      </c>
      <c r="CJ40" s="269">
        <v>0.2157434634663352</v>
      </c>
      <c r="CK40" s="270">
        <f>CJ40-BG40</f>
        <v>0.04506563175810374</v>
      </c>
    </row>
    <row r="41" ht="17" customHeight="1">
      <c r="A41" t="s" s="262">
        <v>99</v>
      </c>
      <c r="B41" s="212">
        <v>0.1524022235457614</v>
      </c>
      <c r="C41" s="263">
        <v>0.1796789777154434</v>
      </c>
      <c r="D41" s="264">
        <v>0.1591183574879227</v>
      </c>
      <c r="E41" s="265">
        <v>0.1125915536855228</v>
      </c>
      <c r="F41" s="212">
        <v>0.150174449812131</v>
      </c>
      <c r="G41" s="266">
        <v>0.1950080515297907</v>
      </c>
      <c r="H41" s="267">
        <v>0.1360059217702976</v>
      </c>
      <c r="I41" s="268">
        <v>0.08389694041867955</v>
      </c>
      <c r="J41" s="269">
        <v>0.1382783882783883</v>
      </c>
      <c r="K41" s="269">
        <v>0.1441935569968239</v>
      </c>
      <c r="L41" s="266">
        <v>0.08489169393797724</v>
      </c>
      <c r="M41" s="267">
        <v>0.1176562256506156</v>
      </c>
      <c r="N41" s="268">
        <v>0.172866344605475</v>
      </c>
      <c r="O41" s="269">
        <v>0.1246193026675068</v>
      </c>
      <c r="P41" s="269">
        <v>0.1375971049884093</v>
      </c>
      <c r="Q41" s="266">
        <v>0.1917173133863176</v>
      </c>
      <c r="R41" s="267">
        <v>0.1933574879227053</v>
      </c>
      <c r="S41" s="268">
        <v>0.1924185756584074</v>
      </c>
      <c r="T41" s="269">
        <v>0.192488447805083</v>
      </c>
      <c r="U41" s="269">
        <v>0.151432731123023</v>
      </c>
      <c r="V41" s="263">
        <v>0.1839644693782141</v>
      </c>
      <c r="W41" s="264">
        <v>0.1759953356655006</v>
      </c>
      <c r="X41" s="265">
        <v>0.1924575346735234</v>
      </c>
      <c r="Y41" s="212">
        <v>0.1843180973615756</v>
      </c>
      <c r="Z41" s="266">
        <v>0.2400161030595813</v>
      </c>
      <c r="AA41" s="267">
        <v>0.1913277232351566</v>
      </c>
      <c r="AB41" s="268">
        <v>0.0999597423510467</v>
      </c>
      <c r="AC41" s="269">
        <v>0.177257525083612</v>
      </c>
      <c r="AD41" s="269">
        <v>0.1807878112225938</v>
      </c>
      <c r="AE41" s="266">
        <v>0.09509895589839489</v>
      </c>
      <c r="AF41" s="267">
        <v>0.08528128408913822</v>
      </c>
      <c r="AG41" s="268">
        <v>0.1859500805152979</v>
      </c>
      <c r="AH41" s="269">
        <v>0.1214161940768746</v>
      </c>
      <c r="AI41" s="269">
        <v>0.1608528156846151</v>
      </c>
      <c r="AJ41" s="266">
        <v>0.1407978806295777</v>
      </c>
      <c r="AK41" s="267">
        <v>0.214573268921095</v>
      </c>
      <c r="AL41" s="268">
        <v>0.2231182795698925</v>
      </c>
      <c r="AM41" s="269">
        <v>0.1925934677588742</v>
      </c>
      <c r="AN41" s="269">
        <v>0.1688313402497294</v>
      </c>
      <c r="AO41" s="263">
        <v>0.2147810503350475</v>
      </c>
      <c r="AP41" s="264">
        <v>0.1966011042097999</v>
      </c>
      <c r="AQ41" s="265">
        <v>0.2304425744117189</v>
      </c>
      <c r="AR41" s="212">
        <v>0.2145195920558239</v>
      </c>
      <c r="AS41" s="266">
        <v>0.2876811594202899</v>
      </c>
      <c r="AT41" s="267">
        <v>0.3480208820321022</v>
      </c>
      <c r="AU41" s="268">
        <v>0.1380434782608696</v>
      </c>
      <c r="AV41" s="269">
        <v>0.2589053458618676</v>
      </c>
      <c r="AW41" s="269">
        <v>0.2368350815384205</v>
      </c>
      <c r="AX41" s="266">
        <v>0.149680536076048</v>
      </c>
      <c r="AY41" s="267">
        <v>0.1451612903225807</v>
      </c>
      <c r="AZ41" s="268">
        <v>0.1184380032206119</v>
      </c>
      <c r="BA41" s="269">
        <v>0.1379699642932157</v>
      </c>
      <c r="BB41" s="269">
        <v>0.2035178991700731</v>
      </c>
      <c r="BC41" s="266">
        <v>0.1404472494935328</v>
      </c>
      <c r="BD41" s="267">
        <v>0.2265700483091787</v>
      </c>
      <c r="BE41" s="268">
        <v>0.2151706404862085</v>
      </c>
      <c r="BF41" s="269">
        <v>0.1937093047679059</v>
      </c>
      <c r="BG41" s="269">
        <v>0.2010455959234994</v>
      </c>
      <c r="BH41" s="269">
        <v>0.2166510830606202</v>
      </c>
      <c r="BI41" s="266">
        <v>0.2736801242236025</v>
      </c>
      <c r="BJ41" s="267">
        <v>0.2034829359513791</v>
      </c>
      <c r="BK41" s="267">
        <v>0.2182232957595276</v>
      </c>
      <c r="BL41" s="267">
        <v>0.2278985507246377</v>
      </c>
      <c r="BM41" s="267">
        <v>0.2515194015895278</v>
      </c>
      <c r="BN41" s="267">
        <v>0.3497181964573269</v>
      </c>
      <c r="BO41" s="267">
        <v>0.2761055369751023</v>
      </c>
      <c r="BP41" s="268">
        <v>0.2473243120612806</v>
      </c>
      <c r="BQ41" s="270">
        <v>0.0104892305228601</v>
      </c>
      <c r="BR41" s="269">
        <v>0.2735312451301231</v>
      </c>
      <c r="BS41" s="270">
        <v>0.1238507090540751</v>
      </c>
      <c r="BT41" s="269">
        <v>0.1257597007947639</v>
      </c>
      <c r="BU41" s="270">
        <v>-0.01940158952781676</v>
      </c>
      <c r="BV41" s="269">
        <v>0.1421497584541063</v>
      </c>
      <c r="BW41" s="270">
        <f>BV41-AZ41</f>
        <v>0.02371175523349435</v>
      </c>
      <c r="BX41" s="269">
        <v>0.1808968704053771</v>
      </c>
      <c r="BY41" s="270">
        <f>BX41-BA41</f>
        <v>0.04292690611216135</v>
      </c>
      <c r="BZ41" s="269">
        <v>0.2249385075472032</v>
      </c>
      <c r="CA41" s="270">
        <v>-0.008038315004510188</v>
      </c>
      <c r="CB41" s="269">
        <v>0.1271232663238273</v>
      </c>
      <c r="CC41" s="270">
        <f>CB41-BC41</f>
        <v>-0.01332398316970546</v>
      </c>
      <c r="CD41" s="269">
        <v>0.1884460547504026</v>
      </c>
      <c r="CE41" s="270">
        <f>CD41-BD41</f>
        <v>-0.03812399355877616</v>
      </c>
      <c r="CF41" s="269">
        <v>0.2036777310269596</v>
      </c>
      <c r="CG41" s="270">
        <f>CF41-BE41</f>
        <v>-0.01149290945924888</v>
      </c>
      <c r="CH41" s="269">
        <v>0.1729153539172443</v>
      </c>
      <c r="CI41" s="270">
        <f>CH41-BF41</f>
        <v>-0.02079395085066163</v>
      </c>
      <c r="CJ41" s="269">
        <v>0.211825822248693</v>
      </c>
      <c r="CK41" s="270">
        <f>CJ41-BG41</f>
        <v>0.01078022632519357</v>
      </c>
    </row>
    <row r="42" ht="17" customHeight="1">
      <c r="A42" t="s" s="262">
        <v>100</v>
      </c>
      <c r="B42" s="212">
        <v>0.2580445876980929</v>
      </c>
      <c r="C42" s="263">
        <v>0.3219086021505377</v>
      </c>
      <c r="D42" s="264">
        <v>0.3194590336134454</v>
      </c>
      <c r="E42" s="265">
        <v>0.2839974699557242</v>
      </c>
      <c r="F42" s="212">
        <v>0.3080882352941177</v>
      </c>
      <c r="G42" s="266">
        <v>0.2777777777777778</v>
      </c>
      <c r="H42" s="267">
        <v>0.2339895635673624</v>
      </c>
      <c r="I42" s="268">
        <v>0.184640522875817</v>
      </c>
      <c r="J42" s="269">
        <v>0.2321563240680887</v>
      </c>
      <c r="K42" s="269">
        <v>0.2699125230202578</v>
      </c>
      <c r="L42" s="266">
        <v>0.1546094244149273</v>
      </c>
      <c r="M42" s="267">
        <v>0.174573055028463</v>
      </c>
      <c r="N42" s="268">
        <v>0.1924428104575164</v>
      </c>
      <c r="O42" s="269">
        <v>0.173673273657289</v>
      </c>
      <c r="P42" s="269">
        <v>0.2374802485096602</v>
      </c>
      <c r="Q42" s="266">
        <v>0.224106578115117</v>
      </c>
      <c r="R42" s="267">
        <v>0.2169117647058824</v>
      </c>
      <c r="S42" s="268">
        <v>0.2569971537001898</v>
      </c>
      <c r="T42" s="269">
        <v>0.232843137254902</v>
      </c>
      <c r="U42" s="269">
        <v>0.2363114423851732</v>
      </c>
      <c r="V42" s="263">
        <v>0.2568390259329538</v>
      </c>
      <c r="W42" s="264">
        <v>0.2546484110885733</v>
      </c>
      <c r="X42" s="265">
        <v>0.2418168880455408</v>
      </c>
      <c r="Y42" s="212">
        <v>0.251023486317604</v>
      </c>
      <c r="Z42" s="266">
        <v>0.2053921568627451</v>
      </c>
      <c r="AA42" s="267">
        <v>0.1697501581277672</v>
      </c>
      <c r="AB42" s="268">
        <v>0.1128676470588235</v>
      </c>
      <c r="AC42" s="269">
        <v>0.162747791424262</v>
      </c>
      <c r="AD42" s="269">
        <v>0.206885638870933</v>
      </c>
      <c r="AE42" s="266">
        <v>0.08048703352308666</v>
      </c>
      <c r="AF42" s="267">
        <v>0.1547280202403542</v>
      </c>
      <c r="AG42" s="268">
        <v>0.1030228758169935</v>
      </c>
      <c r="AH42" s="269">
        <v>0.1128516624040921</v>
      </c>
      <c r="AI42" s="269">
        <v>0.175312186918563</v>
      </c>
      <c r="AJ42" s="266">
        <v>0.2050521821631879</v>
      </c>
      <c r="AK42" s="267">
        <v>0.2695261437908497</v>
      </c>
      <c r="AL42" s="268">
        <v>0.301707779886148</v>
      </c>
      <c r="AM42" s="269">
        <v>0.2586450341005967</v>
      </c>
      <c r="AN42" s="269">
        <v>0.1962592414014787</v>
      </c>
      <c r="AO42" s="263">
        <v>0.3030913978494624</v>
      </c>
      <c r="AP42" s="264">
        <v>0.3186274509803921</v>
      </c>
      <c r="AQ42" s="265">
        <v>0.284590449082859</v>
      </c>
      <c r="AR42" s="212">
        <v>0.3015522875816993</v>
      </c>
      <c r="AS42" s="266">
        <v>0.2465686274509804</v>
      </c>
      <c r="AT42" s="267">
        <v>0.217702403542062</v>
      </c>
      <c r="AU42" s="268">
        <v>0.1576388888888889</v>
      </c>
      <c r="AV42" s="269">
        <v>0.2074175824175824</v>
      </c>
      <c r="AW42" s="269">
        <v>0.2542248943776406</v>
      </c>
      <c r="AX42" s="266">
        <v>0.1522770398481973</v>
      </c>
      <c r="AY42" s="267">
        <v>0.1663899430740038</v>
      </c>
      <c r="AZ42" s="268">
        <v>0.1962418300653595</v>
      </c>
      <c r="BA42" s="269">
        <v>0.1713688192668372</v>
      </c>
      <c r="BB42" s="269">
        <v>0.2263027005674065</v>
      </c>
      <c r="BC42" s="266">
        <v>0.2431609740670462</v>
      </c>
      <c r="BD42" s="267">
        <v>0.271609477124183</v>
      </c>
      <c r="BE42" s="268">
        <v>0.2896505376344086</v>
      </c>
      <c r="BF42" s="269">
        <v>0.268102621483376</v>
      </c>
      <c r="BG42" s="269">
        <v>0.2368385710448563</v>
      </c>
      <c r="BH42" s="269">
        <v>0.2956198608475648</v>
      </c>
      <c r="BI42" s="266">
        <v>0</v>
      </c>
      <c r="BJ42" s="267">
        <v>0.2802814674256799</v>
      </c>
      <c r="BK42" s="267">
        <v>0.2847630718954248</v>
      </c>
      <c r="BL42" s="267">
        <v>0.2477532679738562</v>
      </c>
      <c r="BM42" s="267">
        <v>0.2207463630613536</v>
      </c>
      <c r="BN42" s="267">
        <v>0.1739787581699346</v>
      </c>
      <c r="BO42" s="267">
        <v>0.2142318465847878</v>
      </c>
      <c r="BP42" s="268">
        <v>0.2493026216011267</v>
      </c>
      <c r="BQ42" s="270">
        <v>-0.004922272776513914</v>
      </c>
      <c r="BR42" s="269">
        <v>0.15294908285895</v>
      </c>
      <c r="BS42" s="270">
        <v>0.0006720430107526876</v>
      </c>
      <c r="BT42" s="269">
        <v>0.1493516761543327</v>
      </c>
      <c r="BU42" s="270">
        <v>-0.01703826691967109</v>
      </c>
      <c r="BV42" s="269">
        <v>0.1874183006535948</v>
      </c>
      <c r="BW42" s="270">
        <f>BV42-AZ42</f>
        <v>-0.008823529411764702</v>
      </c>
      <c r="BX42" s="269">
        <v>0.1629768755328218</v>
      </c>
      <c r="BY42" s="270">
        <f>BX42-BA42</f>
        <v>-0.008391943734015334</v>
      </c>
      <c r="BZ42" s="269">
        <v>0.220211161387632</v>
      </c>
      <c r="CA42" s="270">
        <v>-0.008038315004510188</v>
      </c>
      <c r="CB42" s="269">
        <v>0.2337919038583175</v>
      </c>
      <c r="CC42" s="270">
        <f>CB42-BC42</f>
        <v>-0.009369070208728653</v>
      </c>
      <c r="CD42" s="269">
        <v>0.2647467320261438</v>
      </c>
      <c r="CE42" s="270">
        <f>CD42-BD42</f>
        <v>-0.006862745098039191</v>
      </c>
      <c r="CF42" s="269">
        <v>0.2914294750158128</v>
      </c>
      <c r="CG42" s="270">
        <f>CF42-BE42</f>
        <v>0.001778937381404166</v>
      </c>
      <c r="CH42" s="269">
        <v>0.2633072250639386</v>
      </c>
      <c r="CI42" s="270">
        <f>CH42-BF42</f>
        <v>-0.004795396419437381</v>
      </c>
      <c r="CJ42" s="269">
        <v>0.2310737308622079</v>
      </c>
      <c r="CK42" s="270">
        <f>CJ42-BG42</f>
        <v>-0.005764840182648417</v>
      </c>
    </row>
    <row r="43" ht="17" customHeight="1">
      <c r="A43" t="s" s="271">
        <v>101</v>
      </c>
      <c r="B43" s="250">
        <v>0.4537493993246577</v>
      </c>
      <c r="C43" s="251">
        <v>0.5453421272968076</v>
      </c>
      <c r="D43" s="252">
        <v>0.5356395593159397</v>
      </c>
      <c r="E43" s="253">
        <v>0.5083962357979773</v>
      </c>
      <c r="F43" s="250">
        <v>0.5295977435198294</v>
      </c>
      <c r="G43" s="272">
        <v>0.4629952807928268</v>
      </c>
      <c r="H43" s="273">
        <v>0.4367153759888769</v>
      </c>
      <c r="I43" s="274">
        <v>0.3846989984793666</v>
      </c>
      <c r="J43" s="275">
        <v>0.4282308245474833</v>
      </c>
      <c r="K43" s="275">
        <v>0.4786342649204732</v>
      </c>
      <c r="L43" s="272">
        <v>0.3611651671766454</v>
      </c>
      <c r="M43" s="273">
        <v>0.3830623239811841</v>
      </c>
      <c r="N43" s="274">
        <v>0.3990330973729747</v>
      </c>
      <c r="O43" s="275">
        <v>0.3808917950769778</v>
      </c>
      <c r="P43" s="275">
        <v>0.4456954106142403</v>
      </c>
      <c r="Q43" s="272">
        <v>0.4550410824744884</v>
      </c>
      <c r="R43" s="273">
        <v>0.4913106287032669</v>
      </c>
      <c r="S43" s="274">
        <v>0.5537609036520574</v>
      </c>
      <c r="T43" s="275">
        <v>0.5000851958764861</v>
      </c>
      <c r="U43" s="275">
        <v>0.4594165137772837</v>
      </c>
      <c r="V43" s="251">
        <v>0.6097470300372186</v>
      </c>
      <c r="W43" s="252">
        <v>0.6311216708718812</v>
      </c>
      <c r="X43" s="253">
        <v>0.5816272494433935</v>
      </c>
      <c r="Y43" s="250">
        <v>0.6069794628481707</v>
      </c>
      <c r="Z43" s="272">
        <v>0.5010684253012743</v>
      </c>
      <c r="AA43" s="273">
        <v>0.4616693841337864</v>
      </c>
      <c r="AB43" s="274">
        <v>0.4256855446001269</v>
      </c>
      <c r="AC43" s="275">
        <v>0.4627952747823013</v>
      </c>
      <c r="AD43" s="275">
        <v>0.534887368815236</v>
      </c>
      <c r="AE43" s="272">
        <v>0.4169213999140678</v>
      </c>
      <c r="AF43" s="273">
        <v>0.3836300003906011</v>
      </c>
      <c r="AG43" s="274">
        <v>0.3673620942166869</v>
      </c>
      <c r="AH43" s="275">
        <v>0.3895430025646233</v>
      </c>
      <c r="AI43" s="275">
        <v>0.4860856108040813</v>
      </c>
      <c r="AJ43" s="272">
        <v>0.4102386739796433</v>
      </c>
      <c r="AK43" s="273">
        <v>0.4576598709512256</v>
      </c>
      <c r="AL43" s="274">
        <v>0.5004257644851422</v>
      </c>
      <c r="AM43" s="275">
        <v>0.4560800910285897</v>
      </c>
      <c r="AN43" s="275">
        <v>0.4776443377736708</v>
      </c>
      <c r="AO43" s="251">
        <v>0.512306462123106</v>
      </c>
      <c r="AP43" s="252">
        <v>0.498713550341941</v>
      </c>
      <c r="AQ43" s="253">
        <v>0.4630833960191856</v>
      </c>
      <c r="AR43" s="250">
        <v>0.4911229445776152</v>
      </c>
      <c r="AS43" s="272">
        <v>0.4230441325917134</v>
      </c>
      <c r="AT43" s="273">
        <v>0.3916633493839144</v>
      </c>
      <c r="AU43" s="274">
        <v>0.3395331068292531</v>
      </c>
      <c r="AV43" s="275">
        <v>0.3848217274638324</v>
      </c>
      <c r="AW43" s="275">
        <v>0.4376780959371219</v>
      </c>
      <c r="AX43" s="272">
        <v>0.3292384879496771</v>
      </c>
      <c r="AY43" s="273">
        <v>0.3470607654880977</v>
      </c>
      <c r="AZ43" s="274">
        <v>0.3605869929484047</v>
      </c>
      <c r="BA43" s="275">
        <v>0.3454661591850343</v>
      </c>
      <c r="BB43" s="275">
        <v>0.4066032334330268</v>
      </c>
      <c r="BC43" s="272">
        <v>0.4011964176724557</v>
      </c>
      <c r="BD43" s="273">
        <v>0.4298790261583934</v>
      </c>
      <c r="BE43" s="274">
        <v>0.475222150027139</v>
      </c>
      <c r="BF43" s="275">
        <v>0.4354928954721655</v>
      </c>
      <c r="BG43" s="275">
        <v>0.4138849624145842</v>
      </c>
      <c r="BH43" s="275">
        <v>0.4967481636239571</v>
      </c>
      <c r="BI43" s="272">
        <v>0.4817755038590235</v>
      </c>
      <c r="BJ43" s="273">
        <v>0.4395674725035815</v>
      </c>
      <c r="BK43" s="273">
        <v>0.4723944314222928</v>
      </c>
      <c r="BL43" s="273">
        <v>0.4033148651204375</v>
      </c>
      <c r="BM43" s="267">
        <v>0.3693009116574315</v>
      </c>
      <c r="BN43" s="267">
        <v>0.3462920776285802</v>
      </c>
      <c r="BO43" s="267">
        <v>0.3729225613290499</v>
      </c>
      <c r="BP43" s="268">
        <v>0.4223869357561174</v>
      </c>
      <c r="BQ43" s="276">
        <v>-0.01529116018100452</v>
      </c>
      <c r="BR43" s="269">
        <v>0.3761964321057758</v>
      </c>
      <c r="BS43" s="276">
        <v>0.04695794415609866</v>
      </c>
      <c r="BT43" s="269">
        <v>0.3771070141286905</v>
      </c>
      <c r="BU43" s="276">
        <v>0.03004624864059285</v>
      </c>
      <c r="BV43" s="269">
        <v>0.4058289402880768</v>
      </c>
      <c r="BW43" s="276">
        <f>BV43-AZ43</f>
        <v>0.04524194733967207</v>
      </c>
      <c r="BX43" s="269">
        <v>0.3861608203765251</v>
      </c>
      <c r="BY43" s="276">
        <f>BX43-BA43</f>
        <v>0.04069466119149079</v>
      </c>
      <c r="BZ43" s="269">
        <v>0.4111813203905396</v>
      </c>
      <c r="CA43" s="276">
        <v>-0.008038315004510188</v>
      </c>
      <c r="CB43" s="269">
        <v>0.4747186772830096</v>
      </c>
      <c r="CC43" s="276">
        <f>CB43-BC43</f>
        <v>0.07352225961055392</v>
      </c>
      <c r="CD43" s="269">
        <v>0.5147698870423587</v>
      </c>
      <c r="CE43" s="276">
        <f>CD43-BD43</f>
        <v>0.08489086088396536</v>
      </c>
      <c r="CF43" s="269">
        <v>0.5540913986057353</v>
      </c>
      <c r="CG43" s="276">
        <f>CF43-BE43</f>
        <v>0.07886924857859634</v>
      </c>
      <c r="CH43" s="269">
        <v>0.5145136711947057</v>
      </c>
      <c r="CI43" s="276">
        <f>CH43-BF43</f>
        <v>0.07902077572254018</v>
      </c>
      <c r="CJ43" s="269">
        <v>0.435114316024247</v>
      </c>
      <c r="CK43" s="276">
        <f>CJ43-BG43</f>
        <v>0.02122935360966277</v>
      </c>
    </row>
    <row r="44" ht="17" customHeight="1">
      <c r="A44" t="s" s="262">
        <v>102</v>
      </c>
      <c r="B44" s="212">
        <v>0.4573616003479017</v>
      </c>
      <c r="C44" s="263">
        <v>0.5496876600102406</v>
      </c>
      <c r="D44" s="264">
        <v>0.5399206349206348</v>
      </c>
      <c r="E44" s="265">
        <v>0.5124782386072708</v>
      </c>
      <c r="F44" s="212">
        <v>0.5338324514991182</v>
      </c>
      <c r="G44" s="266">
        <v>0.4667275132275132</v>
      </c>
      <c r="H44" s="267">
        <v>0.4402099334357399</v>
      </c>
      <c r="I44" s="268">
        <v>0.3877566137566137</v>
      </c>
      <c r="J44" s="269">
        <v>0.4316596895168324</v>
      </c>
      <c r="K44" s="269">
        <v>0.4824638253091292</v>
      </c>
      <c r="L44" s="266">
        <v>0.3640860215053763</v>
      </c>
      <c r="M44" s="267">
        <v>0.3860215053763441</v>
      </c>
      <c r="N44" s="268">
        <v>0.4022010582010582</v>
      </c>
      <c r="O44" s="269">
        <v>0.3839061421670117</v>
      </c>
      <c r="P44" s="269">
        <v>0.44925024710739</v>
      </c>
      <c r="Q44" s="266">
        <v>0.4586507936507936</v>
      </c>
      <c r="R44" s="267">
        <v>0.4952275132275133</v>
      </c>
      <c r="S44" s="268">
        <v>0.5581874039938556</v>
      </c>
      <c r="T44" s="269">
        <v>0.5041174948240166</v>
      </c>
      <c r="U44" s="269">
        <v>0.4630797999565123</v>
      </c>
      <c r="V44" s="263">
        <v>0.6151405513852257</v>
      </c>
      <c r="W44" s="264">
        <v>0.6367141376900648</v>
      </c>
      <c r="X44" s="265">
        <v>0.5867794909943419</v>
      </c>
      <c r="Y44" s="212">
        <v>0.6123541901843789</v>
      </c>
      <c r="Z44" s="266">
        <v>0.5055118798043327</v>
      </c>
      <c r="AA44" s="267">
        <v>0.4657863889452447</v>
      </c>
      <c r="AB44" s="268">
        <v>0.4294811320754717</v>
      </c>
      <c r="AC44" s="269">
        <v>0.4669139386120519</v>
      </c>
      <c r="AD44" s="269">
        <v>0.5396340643982155</v>
      </c>
      <c r="AE44" s="266">
        <v>0.4206622934559636</v>
      </c>
      <c r="AF44" s="267">
        <v>0.3869164356078538</v>
      </c>
      <c r="AG44" s="268">
        <v>0.3705567202422549</v>
      </c>
      <c r="AH44" s="269">
        <v>0.3929526326983259</v>
      </c>
      <c r="AI44" s="269">
        <v>0.490383364703362</v>
      </c>
      <c r="AJ44" s="266">
        <v>0.4131829629999727</v>
      </c>
      <c r="AK44" s="267">
        <v>0.4609714790825745</v>
      </c>
      <c r="AL44" s="268">
        <v>0.5040843030737971</v>
      </c>
      <c r="AM44" s="269">
        <v>0.4593959741387402</v>
      </c>
      <c r="AN44" s="269">
        <v>0.4816508361562859</v>
      </c>
      <c r="AO44" s="263">
        <v>0.5159481995076353</v>
      </c>
      <c r="AP44" s="264">
        <v>0.5022897641174182</v>
      </c>
      <c r="AQ44" s="265">
        <v>0.4664155447655211</v>
      </c>
      <c r="AR44" s="212">
        <v>0.4946376607528394</v>
      </c>
      <c r="AS44" s="266">
        <v>0.4261001400231546</v>
      </c>
      <c r="AT44" s="267">
        <v>0.3944893419391175</v>
      </c>
      <c r="AU44" s="268">
        <v>0.342054832023153</v>
      </c>
      <c r="AV44" s="269">
        <v>0.3876232244042536</v>
      </c>
      <c r="AW44" s="269">
        <v>0.4408342233509283</v>
      </c>
      <c r="AX44" s="266">
        <v>0.3317254264284179</v>
      </c>
      <c r="AY44" s="267">
        <v>0.3496076184809369</v>
      </c>
      <c r="AZ44" s="268">
        <v>0.3632266145686661</v>
      </c>
      <c r="BA44" s="269">
        <v>0.348023074230978</v>
      </c>
      <c r="BB44" s="269">
        <v>0.4095574317810446</v>
      </c>
      <c r="BC44" s="266">
        <v>0.4041318627495512</v>
      </c>
      <c r="BD44" s="267">
        <v>0.4330157389154855</v>
      </c>
      <c r="BE44" s="268">
        <v>0.478707629684808</v>
      </c>
      <c r="BF44" s="269">
        <v>0.4386793090535836</v>
      </c>
      <c r="BG44" s="269">
        <v>0.4168976909254261</v>
      </c>
      <c r="BH44" s="269">
        <v>0.5003137008423511</v>
      </c>
      <c r="BI44" s="266">
        <v>0.4852354372618553</v>
      </c>
      <c r="BJ44" s="267">
        <v>0.4427436316678671</v>
      </c>
      <c r="BK44" s="267">
        <v>0.4757929950127635</v>
      </c>
      <c r="BL44" s="267">
        <v>0.4062369990292609</v>
      </c>
      <c r="BM44" s="267">
        <v>0.3719675585239398</v>
      </c>
      <c r="BN44" s="267">
        <v>0.3488112297570071</v>
      </c>
      <c r="BO44" s="267">
        <v>0.3756312217343975</v>
      </c>
      <c r="BP44" s="268">
        <v>0.4254354183921485</v>
      </c>
      <c r="BQ44" s="270">
        <v>-0.01539880495877977</v>
      </c>
      <c r="BR44" s="269">
        <v>0.3794981395283897</v>
      </c>
      <c r="BS44" s="270">
        <v>0.04777271309997178</v>
      </c>
      <c r="BT44" s="269">
        <v>0.380250792794774</v>
      </c>
      <c r="BU44" s="270">
        <v>0.03064317431383717</v>
      </c>
      <c r="BV44" s="269">
        <v>0.409359839672492</v>
      </c>
      <c r="BW44" s="270">
        <f>BV44-AZ44</f>
        <v>0.04613322510382584</v>
      </c>
      <c r="BX44" s="269">
        <v>0.3894892618716613</v>
      </c>
      <c r="BY44" s="270">
        <f>BX44-BA44</f>
        <v>0.04146618764068327</v>
      </c>
      <c r="BZ44" s="269">
        <v>0.4143191178608757</v>
      </c>
      <c r="CA44" s="270">
        <v>-0.008038315004510188</v>
      </c>
      <c r="CB44" s="269">
        <v>0.4788347356681728</v>
      </c>
      <c r="CC44" s="270">
        <f>CB44-BC44</f>
        <v>0.07470287291862165</v>
      </c>
      <c r="CD44" s="269">
        <v>0.5192412171545024</v>
      </c>
      <c r="CE44" s="270">
        <f>CD44-BD44</f>
        <v>0.08622547823901694</v>
      </c>
      <c r="CF44" s="269">
        <v>0.5588832283545648</v>
      </c>
      <c r="CG44" s="270">
        <f>CF44-BE44</f>
        <v>0.08017559866975688</v>
      </c>
      <c r="CH44" s="269">
        <v>0.5189836239058689</v>
      </c>
      <c r="CI44" s="270">
        <f>CH44-BF44</f>
        <v>0.08030431485228534</v>
      </c>
      <c r="CJ44" s="269">
        <v>0.4385396647666971</v>
      </c>
      <c r="CK44" s="270">
        <f>CJ44-BG44</f>
        <v>0.02164197384127109</v>
      </c>
    </row>
    <row r="45" ht="17" customHeight="1">
      <c r="A45" t="s" s="262">
        <v>103</v>
      </c>
      <c r="B45" s="212">
        <v>0.3055768645357687</v>
      </c>
      <c r="C45" s="263">
        <v>0.3244758064516129</v>
      </c>
      <c r="D45" s="264">
        <v>0.3185615079365079</v>
      </c>
      <c r="E45" s="265">
        <v>0.2761111111111111</v>
      </c>
      <c r="F45" s="212">
        <v>0.3059768518518518</v>
      </c>
      <c r="G45" s="266">
        <v>0.2590879629629629</v>
      </c>
      <c r="H45" s="267">
        <v>0.1900806451612903</v>
      </c>
      <c r="I45" s="268">
        <v>0.338125</v>
      </c>
      <c r="J45" s="269">
        <v>0.2616361416361416</v>
      </c>
      <c r="K45" s="269">
        <v>0.2836840085942296</v>
      </c>
      <c r="L45" s="266">
        <v>0.3531227598566308</v>
      </c>
      <c r="M45" s="267">
        <v>0.4081003584229391</v>
      </c>
      <c r="N45" s="268">
        <v>0.39825</v>
      </c>
      <c r="O45" s="269">
        <v>0.3863632246376812</v>
      </c>
      <c r="P45" s="269">
        <v>0.3182865282865283</v>
      </c>
      <c r="Q45" s="266">
        <v>0.2482706093189964</v>
      </c>
      <c r="R45" s="267">
        <v>0.2616712962962963</v>
      </c>
      <c r="S45" s="268">
        <v>0.3467965949820789</v>
      </c>
      <c r="T45" s="269">
        <v>0.2858393719806763</v>
      </c>
      <c r="U45" s="269">
        <v>0.3101080669710807</v>
      </c>
      <c r="V45" s="263">
        <v>0.4134664618535586</v>
      </c>
      <c r="W45" s="264">
        <v>0.4399117405582923</v>
      </c>
      <c r="X45" s="265">
        <v>0.3794962877624168</v>
      </c>
      <c r="Y45" s="212">
        <v>0.4103218210361067</v>
      </c>
      <c r="Z45" s="266">
        <v>0.2606591710758377</v>
      </c>
      <c r="AA45" s="267">
        <v>0.2576484895033282</v>
      </c>
      <c r="AB45" s="268">
        <v>0.4056492504409171</v>
      </c>
      <c r="AC45" s="269">
        <v>0.3074324815396244</v>
      </c>
      <c r="AD45" s="269">
        <v>0.3588771512878656</v>
      </c>
      <c r="AE45" s="266">
        <v>0.3908996842464584</v>
      </c>
      <c r="AF45" s="267">
        <v>0.3969534050179211</v>
      </c>
      <c r="AG45" s="268">
        <v>0.2772211199294533</v>
      </c>
      <c r="AH45" s="269">
        <v>0.3558704278812975</v>
      </c>
      <c r="AI45" s="269">
        <v>0.3578675945236163</v>
      </c>
      <c r="AJ45" s="266">
        <v>0.1477801245946407</v>
      </c>
      <c r="AK45" s="267">
        <v>0.1850418871252205</v>
      </c>
      <c r="AL45" s="268">
        <v>0.2504160266257041</v>
      </c>
      <c r="AM45" s="269">
        <v>0.1945145358868185</v>
      </c>
      <c r="AN45" s="269">
        <v>0.3168061699482464</v>
      </c>
      <c r="AO45" s="263">
        <v>0.2191126898788189</v>
      </c>
      <c r="AP45" s="264">
        <v>0.2456833427815571</v>
      </c>
      <c r="AQ45" s="265">
        <v>0.1574927462024236</v>
      </c>
      <c r="AR45" s="212">
        <v>0.2061544679600235</v>
      </c>
      <c r="AS45" s="266">
        <v>0.1358465608465609</v>
      </c>
      <c r="AT45" s="267">
        <v>0.1498015873015873</v>
      </c>
      <c r="AU45" s="268">
        <v>0.1350198412698413</v>
      </c>
      <c r="AV45" s="269">
        <v>0.1403279260422118</v>
      </c>
      <c r="AW45" s="269">
        <v>0.1730593557251016</v>
      </c>
      <c r="AX45" s="266">
        <v>0.1567406980713432</v>
      </c>
      <c r="AY45" s="267">
        <v>0.190284178187404</v>
      </c>
      <c r="AZ45" s="268">
        <v>0.1377976190476191</v>
      </c>
      <c r="BA45" s="269">
        <v>0.1618663014722797</v>
      </c>
      <c r="BB45" s="269">
        <v>0.1692873374420993</v>
      </c>
      <c r="BC45" s="266">
        <v>0.138723544973545</v>
      </c>
      <c r="BD45" s="267">
        <v>0.1303185626102293</v>
      </c>
      <c r="BE45" s="268">
        <v>0.1312830687830688</v>
      </c>
      <c r="BF45" s="269">
        <v>0.1334756728778468</v>
      </c>
      <c r="BG45" s="269">
        <v>0.1602608356889179</v>
      </c>
      <c r="BH45" s="269">
        <v>0.1916202636968766</v>
      </c>
      <c r="BI45" s="266">
        <v>0.18406320861678</v>
      </c>
      <c r="BJ45" s="267">
        <v>0.1863559267793139</v>
      </c>
      <c r="BK45" s="267">
        <v>0.1874559082892416</v>
      </c>
      <c r="BL45" s="267">
        <v>0.1847800925925926</v>
      </c>
      <c r="BM45" s="267">
        <v>0.2245903737839222</v>
      </c>
      <c r="BN45" s="267">
        <v>0.06518683862433862</v>
      </c>
      <c r="BO45" s="267">
        <v>0.1589154892726321</v>
      </c>
      <c r="BP45" s="268">
        <v>0.1731068578444269</v>
      </c>
      <c r="BQ45" s="270">
        <v>4.750211932530446e-05</v>
      </c>
      <c r="BR45" s="269">
        <v>0</v>
      </c>
      <c r="BS45" s="270">
        <v>-0.1567406980713432</v>
      </c>
      <c r="BT45" s="269">
        <v>0</v>
      </c>
      <c r="BU45" s="270">
        <v>-0.190284178187404</v>
      </c>
      <c r="BV45" s="269">
        <v>0</v>
      </c>
      <c r="BW45" s="270">
        <f>BV45-AZ45</f>
        <v>-0.1377976190476191</v>
      </c>
      <c r="BX45" s="269">
        <v>0</v>
      </c>
      <c r="BY45" s="270">
        <f>BX45-BA45</f>
        <v>-0.1618663014722797</v>
      </c>
      <c r="BZ45" s="269">
        <v>0.1377245770102913</v>
      </c>
      <c r="CA45" s="270">
        <v>-0.008038315004510188</v>
      </c>
      <c r="CB45" s="269">
        <v>0.2452156938044035</v>
      </c>
      <c r="CC45" s="270">
        <f>CB45-BC45</f>
        <v>0.1064921488308585</v>
      </c>
      <c r="CD45" s="269">
        <v>0.3679232804232804</v>
      </c>
      <c r="CE45" s="270">
        <f>CD45-BD45</f>
        <v>0.2376047178130511</v>
      </c>
      <c r="CF45" s="269">
        <v>0.3688876088069636</v>
      </c>
      <c r="CG45" s="270">
        <f>CF45-BE45</f>
        <v>0.2376045400238949</v>
      </c>
      <c r="CH45" s="269">
        <v>0.3269010955831608</v>
      </c>
      <c r="CI45" s="270">
        <f>CH45-BF45</f>
        <v>0.193425422705314</v>
      </c>
      <c r="CJ45" s="269">
        <v>0.1693873668188737</v>
      </c>
      <c r="CK45" s="270">
        <f>CJ45-BG45</f>
        <v>0.009126531129955789</v>
      </c>
    </row>
    <row r="46" ht="17" customHeight="1">
      <c r="A46" t="s" s="262">
        <v>123</v>
      </c>
      <c r="B46" s="212">
        <v>0.6597412480974125</v>
      </c>
      <c r="C46" s="263">
        <v>0.8499701314217444</v>
      </c>
      <c r="D46" s="264">
        <v>0.8350661375661376</v>
      </c>
      <c r="E46" s="265">
        <v>0.8276344086021505</v>
      </c>
      <c r="F46" s="212">
        <v>0.8376399176954733</v>
      </c>
      <c r="G46" s="266">
        <v>0.7435802469135803</v>
      </c>
      <c r="H46" s="267">
        <v>0.7737156511350061</v>
      </c>
      <c r="I46" s="268">
        <v>0.4539320987654321</v>
      </c>
      <c r="J46" s="269">
        <v>0.6583577533577535</v>
      </c>
      <c r="K46" s="269">
        <v>0.7475035809289954</v>
      </c>
      <c r="L46" s="266">
        <v>0.3787037037037037</v>
      </c>
      <c r="M46" s="267">
        <v>0.3565830346475508</v>
      </c>
      <c r="N46" s="268">
        <v>0.4074691358024691</v>
      </c>
      <c r="O46" s="269">
        <v>0.3806300322061192</v>
      </c>
      <c r="P46" s="269">
        <v>0.623868538868539</v>
      </c>
      <c r="Q46" s="266">
        <v>0.73915770609319</v>
      </c>
      <c r="R46" s="267">
        <v>0.8066358024691359</v>
      </c>
      <c r="S46" s="268">
        <v>0.840041816009558</v>
      </c>
      <c r="T46" s="269">
        <v>0.7951549919484702</v>
      </c>
      <c r="U46" s="269">
        <v>0.6670421106037545</v>
      </c>
      <c r="V46" s="263">
        <v>0.841015531660693</v>
      </c>
      <c r="W46" s="264">
        <v>0.8571328224776501</v>
      </c>
      <c r="X46" s="265">
        <v>0.818936678614098</v>
      </c>
      <c r="Y46" s="212">
        <v>0.8386304436304437</v>
      </c>
      <c r="Z46" s="266">
        <v>0.7797469135802469</v>
      </c>
      <c r="AA46" s="267">
        <v>0.6989008363201912</v>
      </c>
      <c r="AB46" s="268">
        <v>0.4561728395061728</v>
      </c>
      <c r="AC46" s="269">
        <v>0.6455331705331706</v>
      </c>
      <c r="AD46" s="269">
        <v>0.7420818070818072</v>
      </c>
      <c r="AE46" s="266">
        <v>0.4539964157706093</v>
      </c>
      <c r="AF46" s="267">
        <v>0.3756750298685783</v>
      </c>
      <c r="AG46" s="268">
        <v>0.4750925925925926</v>
      </c>
      <c r="AH46" s="269">
        <v>0.4344847020933977</v>
      </c>
      <c r="AI46" s="269">
        <v>0.638801027304677</v>
      </c>
      <c r="AJ46" s="266">
        <v>0.6247262172957208</v>
      </c>
      <c r="AK46" s="267">
        <v>0.6809052378542511</v>
      </c>
      <c r="AL46" s="268">
        <v>0.7062743513560577</v>
      </c>
      <c r="AM46" s="269">
        <v>0.6705236387373116</v>
      </c>
      <c r="AN46" s="269">
        <v>0.6492962451091328</v>
      </c>
      <c r="AO46" s="263">
        <v>0.752545328892952</v>
      </c>
      <c r="AP46" s="264">
        <v>0.7068217042004049</v>
      </c>
      <c r="AQ46" s="265">
        <v>0.712647026413739</v>
      </c>
      <c r="AR46" s="212">
        <v>0.7245774525790973</v>
      </c>
      <c r="AS46" s="266">
        <v>0.6574510444781826</v>
      </c>
      <c r="AT46" s="267">
        <v>0.5895213326041531</v>
      </c>
      <c r="AU46" s="268">
        <v>0.5070542553939139</v>
      </c>
      <c r="AV46" s="269">
        <v>0.5847252839936178</v>
      </c>
      <c r="AW46" s="269">
        <v>0.6542636381375653</v>
      </c>
      <c r="AX46" s="266">
        <v>0.4711995899721388</v>
      </c>
      <c r="AY46" s="267">
        <v>0.4765987209416221</v>
      </c>
      <c r="AZ46" s="268">
        <v>0.5429081266869096</v>
      </c>
      <c r="BA46" s="269">
        <v>0.4964020808579769</v>
      </c>
      <c r="BB46" s="269">
        <v>0.6010655688829495</v>
      </c>
      <c r="BC46" s="266">
        <v>0.6156794844586654</v>
      </c>
      <c r="BD46" s="267">
        <v>0.6742849963450293</v>
      </c>
      <c r="BE46" s="268">
        <v>0.7556275099582083</v>
      </c>
      <c r="BF46" s="269">
        <v>0.6819463773616735</v>
      </c>
      <c r="BG46" s="269">
        <v>0.6214517321475795</v>
      </c>
      <c r="BH46" s="269">
        <v>0.627149196441157</v>
      </c>
      <c r="BI46" s="266">
        <v>0.608980630013696</v>
      </c>
      <c r="BJ46" s="267">
        <v>0.5480878265937058</v>
      </c>
      <c r="BK46" s="267">
        <v>0.5942645039384915</v>
      </c>
      <c r="BL46" s="267">
        <v>0.4972288799756517</v>
      </c>
      <c r="BM46" s="267">
        <v>0.4325216747348645</v>
      </c>
      <c r="BN46" s="267">
        <v>0.4653463933998566</v>
      </c>
      <c r="BO46" s="267">
        <v>0.4646750562422642</v>
      </c>
      <c r="BP46" s="268">
        <v>0.5291117981906645</v>
      </c>
      <c r="BQ46" s="270">
        <v>-0.1251518399469008</v>
      </c>
      <c r="BR46" s="269">
        <v>0.4574619521883015</v>
      </c>
      <c r="BS46" s="270">
        <v>-0.01373763778383735</v>
      </c>
      <c r="BT46" s="269">
        <v>0.4583692299762478</v>
      </c>
      <c r="BU46" s="270">
        <v>-0.01822949096537424</v>
      </c>
      <c r="BV46" s="269">
        <v>0.4934584175742952</v>
      </c>
      <c r="BW46" s="270">
        <f>BV46-AZ46</f>
        <v>-0.04944970911261437</v>
      </c>
      <c r="BX46" s="269">
        <v>0.4695056431992379</v>
      </c>
      <c r="BY46" s="270">
        <f>BX46-BA46</f>
        <v>-0.02689643765873906</v>
      </c>
      <c r="BZ46" s="269">
        <v>0.5090247422961179</v>
      </c>
      <c r="CA46" s="270">
        <v>-0.008038315004510188</v>
      </c>
      <c r="CB46" s="269">
        <v>0.5268292561058481</v>
      </c>
      <c r="CC46" s="270">
        <f>CB46-BC46</f>
        <v>-0.08885022835281731</v>
      </c>
      <c r="CD46" s="269">
        <v>0.5503278603882693</v>
      </c>
      <c r="CE46" s="270">
        <f>CD46-BD46</f>
        <v>-0.1239571359567599</v>
      </c>
      <c r="CF46" s="269">
        <v>0.5979157856867857</v>
      </c>
      <c r="CG46" s="270">
        <f>CF46-BE46</f>
        <v>-0.1577117242714225</v>
      </c>
      <c r="CH46" s="269">
        <v>0.5584449142089101</v>
      </c>
      <c r="CI46" s="270">
        <f>CH46-BF46</f>
        <v>-0.1235014631527634</v>
      </c>
      <c r="CJ46" s="269">
        <v>0.5214813335727668</v>
      </c>
      <c r="CK46" s="270">
        <f>CJ46-BG46</f>
        <v>-0.09997039857481271</v>
      </c>
    </row>
    <row r="47" ht="17" customHeight="1">
      <c r="A47" t="s" s="262">
        <v>105</v>
      </c>
      <c r="B47" s="212">
        <v>0.6597412480974125</v>
      </c>
      <c r="C47" s="263">
        <v>0.8499701314217444</v>
      </c>
      <c r="D47" s="264">
        <v>0.8350661375661376</v>
      </c>
      <c r="E47" s="265">
        <v>0.8276344086021505</v>
      </c>
      <c r="F47" s="212">
        <v>0.8376399176954733</v>
      </c>
      <c r="G47" s="266">
        <v>0.7435802469135803</v>
      </c>
      <c r="H47" s="267">
        <v>0.7737156511350061</v>
      </c>
      <c r="I47" s="268">
        <v>0.4539320987654321</v>
      </c>
      <c r="J47" s="269">
        <v>0.6583577533577535</v>
      </c>
      <c r="K47" s="269">
        <v>0.7475035809289954</v>
      </c>
      <c r="L47" s="266">
        <v>0.3787037037037037</v>
      </c>
      <c r="M47" s="267">
        <v>0.3565830346475508</v>
      </c>
      <c r="N47" s="268">
        <v>0.4074691358024691</v>
      </c>
      <c r="O47" s="269">
        <v>0.3806300322061192</v>
      </c>
      <c r="P47" s="269">
        <v>0.623868538868539</v>
      </c>
      <c r="Q47" s="266">
        <v>0.73915770609319</v>
      </c>
      <c r="R47" s="267">
        <v>0.8066358024691359</v>
      </c>
      <c r="S47" s="268">
        <v>0.840041816009558</v>
      </c>
      <c r="T47" s="269">
        <v>0.7951549919484702</v>
      </c>
      <c r="U47" s="269">
        <v>0.6670421106037545</v>
      </c>
      <c r="V47" s="263">
        <v>0.841015531660693</v>
      </c>
      <c r="W47" s="264">
        <v>0.8571328224776501</v>
      </c>
      <c r="X47" s="265">
        <v>0.818936678614098</v>
      </c>
      <c r="Y47" s="212">
        <v>0.8386304436304437</v>
      </c>
      <c r="Z47" s="266">
        <v>0.7797469135802469</v>
      </c>
      <c r="AA47" s="267">
        <v>0.6989008363201912</v>
      </c>
      <c r="AB47" s="268">
        <v>0.4561728395061728</v>
      </c>
      <c r="AC47" s="269">
        <v>0.6455331705331706</v>
      </c>
      <c r="AD47" s="269">
        <v>0.7420818070818072</v>
      </c>
      <c r="AE47" s="266">
        <v>0.4539964157706093</v>
      </c>
      <c r="AF47" s="267">
        <v>0.3756750298685783</v>
      </c>
      <c r="AG47" s="268">
        <v>0.4750925925925926</v>
      </c>
      <c r="AH47" s="269">
        <v>0.4344847020933977</v>
      </c>
      <c r="AI47" s="269">
        <v>0.638801027304677</v>
      </c>
      <c r="AJ47" s="269">
        <v>0.6357108721624851</v>
      </c>
      <c r="AK47" s="269">
        <v>0.7235679012345679</v>
      </c>
      <c r="AL47" s="269">
        <v>0.8033930704898447</v>
      </c>
      <c r="AM47" s="269">
        <v>0.7208615136876007</v>
      </c>
      <c r="AN47" s="269">
        <v>0.659428253390002</v>
      </c>
      <c r="AO47" s="263">
        <v>0.7945280764635604</v>
      </c>
      <c r="AP47" s="264">
        <v>0.7830621693121693</v>
      </c>
      <c r="AQ47" s="265">
        <v>0.7720131421744326</v>
      </c>
      <c r="AR47" s="212">
        <v>0.7832057613168726</v>
      </c>
      <c r="AS47" s="266">
        <v>0.7443148148148148</v>
      </c>
      <c r="AT47" s="267">
        <v>0.5617025089605735</v>
      </c>
      <c r="AU47" s="268">
        <v>0.4205061728395062</v>
      </c>
      <c r="AV47" s="269">
        <v>0.5753561253561253</v>
      </c>
      <c r="AW47" s="269">
        <v>0.6787067730714139</v>
      </c>
      <c r="AX47" s="266">
        <v>0.375573476702509</v>
      </c>
      <c r="AY47" s="267">
        <v>0.3516308243727598</v>
      </c>
      <c r="AZ47" s="268">
        <v>0.3497160493827161</v>
      </c>
      <c r="BA47" s="269">
        <v>0.3590740740740741</v>
      </c>
      <c r="BB47" s="269">
        <v>0.5709917243250577</v>
      </c>
      <c r="BC47" s="269">
        <v>0.475663082437276</v>
      </c>
      <c r="BD47" s="269">
        <v>0.5563086419753086</v>
      </c>
      <c r="BE47" s="269">
        <v>0.6429271206690561</v>
      </c>
      <c r="BF47" s="269">
        <v>0.5583212560386474</v>
      </c>
      <c r="BG47" s="269">
        <v>0.5677980720446474</v>
      </c>
      <c r="BH47" s="269">
        <v>0.572610513739546</v>
      </c>
      <c r="BI47" s="266">
        <v>0.5638359788359788</v>
      </c>
      <c r="BJ47" s="267">
        <v>0.5057108721624851</v>
      </c>
      <c r="BK47" s="267">
        <v>0.5468374485596709</v>
      </c>
      <c r="BL47" s="267">
        <v>0.4506851851851852</v>
      </c>
      <c r="BM47" s="279">
        <v>0.3441457586618877</v>
      </c>
      <c r="BN47" s="279">
        <v>0.3439074074074074</v>
      </c>
      <c r="BO47" s="279">
        <v>0.3791900691900691</v>
      </c>
      <c r="BP47" s="280">
        <v>0.4625506445672192</v>
      </c>
      <c r="BQ47" s="270">
        <v>-0.2161561285041947</v>
      </c>
      <c r="BR47" s="281">
        <v>0.3056690561529271</v>
      </c>
      <c r="BS47" s="270">
        <v>-0.06990442054958185</v>
      </c>
      <c r="BT47" s="281">
        <v>0.2502867383512545</v>
      </c>
      <c r="BU47" s="270">
        <v>-0.1013440860215054</v>
      </c>
      <c r="BV47" s="281">
        <v>0.2376728395061729</v>
      </c>
      <c r="BW47" s="270">
        <f>BV47-AZ47</f>
        <v>-0.1120432098765432</v>
      </c>
      <c r="BX47" s="281">
        <v>0.2648349436392914</v>
      </c>
      <c r="BY47" s="270">
        <f>BX47-BA47</f>
        <v>-0.09423913043478266</v>
      </c>
      <c r="BZ47" s="281">
        <v>0.3959211775878442</v>
      </c>
      <c r="CA47" s="270">
        <v>-0.008038315004510188</v>
      </c>
      <c r="CB47" s="281">
        <v>0.3739665471923537</v>
      </c>
      <c r="CC47" s="270">
        <f>CB47-BC47</f>
        <v>-0.1016965352449223</v>
      </c>
      <c r="CD47" s="281">
        <v>0.5314444444444445</v>
      </c>
      <c r="CE47" s="270">
        <f>CD47-BD47</f>
        <v>-0.02486419753086411</v>
      </c>
      <c r="CF47" s="281">
        <v>0.5377240143369175</v>
      </c>
      <c r="CG47" s="270">
        <f>CF47-BE47</f>
        <v>-0.1052031063321386</v>
      </c>
      <c r="CH47" s="281">
        <v>0.4804971819645733</v>
      </c>
      <c r="CI47" s="270">
        <f>CH47-BF47</f>
        <v>-0.0778240740740741</v>
      </c>
      <c r="CJ47" s="281">
        <v>0.4172389649923896</v>
      </c>
      <c r="CK47" s="270">
        <f>CJ47-BG47</f>
        <v>-0.1505591070522578</v>
      </c>
    </row>
    <row r="48" ht="17" customHeight="1">
      <c r="A48" t="s" s="262">
        <v>106</v>
      </c>
      <c r="B48" s="212">
        <v>0</v>
      </c>
      <c r="C48" s="263">
        <v>0</v>
      </c>
      <c r="D48" s="264"/>
      <c r="E48" s="265"/>
      <c r="F48" s="212"/>
      <c r="G48" s="266"/>
      <c r="H48" s="267"/>
      <c r="I48" s="268"/>
      <c r="J48" s="269"/>
      <c r="K48" s="269"/>
      <c r="L48" s="266"/>
      <c r="M48" s="267"/>
      <c r="N48" s="268"/>
      <c r="O48" s="269"/>
      <c r="P48" s="269"/>
      <c r="Q48" s="266"/>
      <c r="R48" s="267"/>
      <c r="S48" s="268"/>
      <c r="T48" s="269"/>
      <c r="U48" s="269"/>
      <c r="V48" s="263"/>
      <c r="W48" s="264"/>
      <c r="X48" s="265"/>
      <c r="Y48" s="212"/>
      <c r="Z48" s="266"/>
      <c r="AA48" s="267"/>
      <c r="AB48" s="268"/>
      <c r="AC48" s="269"/>
      <c r="AD48" s="269"/>
      <c r="AE48" s="266"/>
      <c r="AF48" s="267"/>
      <c r="AG48" s="268"/>
      <c r="AH48" s="269"/>
      <c r="AI48" s="269"/>
      <c r="AJ48" s="269">
        <v>0.5976140261480464</v>
      </c>
      <c r="AK48" s="269">
        <v>0.5756057725123104</v>
      </c>
      <c r="AL48" s="269">
        <v>0.4665671134764823</v>
      </c>
      <c r="AM48" s="269">
        <v>0.5462803098231489</v>
      </c>
      <c r="AN48" s="269">
        <v>0.5492654481281934</v>
      </c>
      <c r="AO48" s="263">
        <v>0.6489240234586948</v>
      </c>
      <c r="AP48" s="264">
        <v>0.5186459182180989</v>
      </c>
      <c r="AQ48" s="265">
        <v>0.5661203036608208</v>
      </c>
      <c r="AR48" s="212">
        <v>0.5798717761201305</v>
      </c>
      <c r="AS48" s="266">
        <v>0.4430549461264686</v>
      </c>
      <c r="AT48" s="267">
        <v>0.6581834137779727</v>
      </c>
      <c r="AU48" s="268">
        <v>0.720577485380117</v>
      </c>
      <c r="AV48" s="269">
        <v>0.6078467452407201</v>
      </c>
      <c r="AW48" s="269">
        <v>0.5939378023776097</v>
      </c>
      <c r="AX48" s="266">
        <v>0.707222796265104</v>
      </c>
      <c r="AY48" s="267">
        <v>0.580363251190156</v>
      </c>
      <c r="AZ48" s="268">
        <v>0.5456218614402027</v>
      </c>
      <c r="BA48" s="269">
        <v>0.6117806881991211</v>
      </c>
      <c r="BB48" s="269">
        <v>0.5999503372992063</v>
      </c>
      <c r="BC48" s="269">
        <v>0.4619521625689441</v>
      </c>
      <c r="BD48" s="269">
        <v>0.2674784262103261</v>
      </c>
      <c r="BE48" s="269">
        <v>0.4308860233926405</v>
      </c>
      <c r="BF48" s="269">
        <v>0.3880688755556403</v>
      </c>
      <c r="BG48" s="269">
        <v>0.5465464916450329</v>
      </c>
      <c r="BH48" s="269">
        <v>0.5719442832406214</v>
      </c>
      <c r="BI48" s="266">
        <v>0.5070722068994338</v>
      </c>
      <c r="BJ48" s="267">
        <v>0.4075311280650351</v>
      </c>
      <c r="BK48" s="267">
        <v>0.4951306615962167</v>
      </c>
      <c r="BL48" s="268">
        <v>0.3887395787626151</v>
      </c>
      <c r="BM48" s="212">
        <v>0.3776887618130947</v>
      </c>
      <c r="BN48" s="212">
        <v>0.5485775925113353</v>
      </c>
      <c r="BO48" s="212">
        <v>0.4376688654332357</v>
      </c>
      <c r="BP48" s="212">
        <v>0.4662410292711822</v>
      </c>
      <c r="BQ48" s="270">
        <v>-0.1276967731064276</v>
      </c>
      <c r="BR48" s="212">
        <v>0.6680030856770796</v>
      </c>
      <c r="BS48" s="270">
        <v>-0.03921971058802443</v>
      </c>
      <c r="BT48" s="212">
        <v>0.695737023878611</v>
      </c>
      <c r="BU48" s="270">
        <v>0.1153737726884551</v>
      </c>
      <c r="BV48" s="212">
        <v>0.6527594949051727</v>
      </c>
      <c r="BW48" s="270">
        <f>BV48-AZ48</f>
        <v>0.10713763346497</v>
      </c>
      <c r="BX48" s="212">
        <v>0.6723774809063217</v>
      </c>
      <c r="BY48" s="270">
        <f>BX48-BA48</f>
        <v>0.06059679270720053</v>
      </c>
      <c r="BZ48" s="212">
        <v>0.5357082583936466</v>
      </c>
      <c r="CA48" s="270">
        <v>-0.008038315004510188</v>
      </c>
      <c r="CB48" s="212">
        <v>0.4785689346865017</v>
      </c>
      <c r="CC48" s="270">
        <f>CB48-BC48</f>
        <v>0.01661677211755769</v>
      </c>
      <c r="CD48" s="212">
        <v>0.3307676368777728</v>
      </c>
      <c r="CE48" s="270">
        <f>CD48-BD48</f>
        <v>0.06328921066744669</v>
      </c>
      <c r="CF48" s="212">
        <v>0.3919317093424299</v>
      </c>
      <c r="CG48" s="270">
        <f>CF48-BE48</f>
        <v>-0.03895431405021066</v>
      </c>
      <c r="CH48" s="212">
        <v>0.4011798812090225</v>
      </c>
      <c r="CI48" s="270">
        <f>CH48-BF48</f>
        <v>0.01311100565338219</v>
      </c>
      <c r="CJ48" s="212">
        <v>0.5017997359251936</v>
      </c>
      <c r="CK48" s="270">
        <f>CJ48-BG48</f>
        <v>-0.04474675571983933</v>
      </c>
    </row>
    <row r="49" ht="17" customHeight="1">
      <c r="A49" t="s" s="286">
        <v>107</v>
      </c>
      <c r="B49" s="287"/>
      <c r="C49" s="287"/>
      <c r="D49" s="287"/>
      <c r="E49" s="287"/>
      <c r="F49" s="287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7"/>
      <c r="W49" s="287"/>
      <c r="X49" s="287"/>
      <c r="Y49" s="287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9">
        <v>0</v>
      </c>
      <c r="AP49" s="289">
        <v>0</v>
      </c>
      <c r="AQ49" s="289">
        <v>0</v>
      </c>
      <c r="AR49" s="289">
        <v>0</v>
      </c>
      <c r="AS49" s="290">
        <v>0</v>
      </c>
      <c r="AT49" s="290">
        <v>0</v>
      </c>
      <c r="AU49" s="290">
        <v>0</v>
      </c>
      <c r="AV49" s="290">
        <v>0</v>
      </c>
      <c r="AW49" s="290">
        <v>0</v>
      </c>
      <c r="AX49" s="290">
        <v>0</v>
      </c>
      <c r="AY49" s="267">
        <v>0.2012360024863852</v>
      </c>
      <c r="AZ49" s="267">
        <v>0.4661435864250791</v>
      </c>
      <c r="BA49" s="267">
        <v>0.3297166902689725</v>
      </c>
      <c r="BB49" s="268">
        <v>0.3333399506015985</v>
      </c>
      <c r="BC49" s="266">
        <v>0.490913213096199</v>
      </c>
      <c r="BD49" s="267">
        <v>0.6862507190106414</v>
      </c>
      <c r="BE49" s="268">
        <v>0.5927633898336535</v>
      </c>
      <c r="BF49" s="269">
        <v>0.5889293071863551</v>
      </c>
      <c r="BG49" s="269">
        <v>0.4892325694091506</v>
      </c>
      <c r="BH49" s="269">
        <v>0.8137721849573697</v>
      </c>
      <c r="BI49" s="266">
        <v>0.8187252198118247</v>
      </c>
      <c r="BJ49" s="267">
        <v>0.7891141788898477</v>
      </c>
      <c r="BK49" s="267">
        <v>0.8068198159332759</v>
      </c>
      <c r="BL49" s="268">
        <v>0.7168386300450581</v>
      </c>
      <c r="BM49" s="212">
        <v>0.7008904135007006</v>
      </c>
      <c r="BN49" s="212">
        <v>0.6782067874604545</v>
      </c>
      <c r="BO49" s="212">
        <v>0.6986699488317263</v>
      </c>
      <c r="BP49" s="212">
        <v>0.7524461258435464</v>
      </c>
      <c r="BQ49" s="270">
        <v>0.7524461258435464</v>
      </c>
      <c r="BR49" s="212">
        <v>0.6188130294005771</v>
      </c>
      <c r="BS49" s="270">
        <v>0.6188130294005771</v>
      </c>
      <c r="BT49" s="212">
        <v>0.7299407628007089</v>
      </c>
      <c r="BU49" s="270">
        <v>0.5287047603143237</v>
      </c>
      <c r="BV49" s="212">
        <v>0.9575424216278402</v>
      </c>
      <c r="BW49" s="270">
        <f>BV49-AZ49</f>
        <v>0.4913988352027611</v>
      </c>
      <c r="BX49" s="212">
        <v>0</v>
      </c>
      <c r="BY49" s="270">
        <f>BX49-BA49</f>
        <v>-0.3297166902689725</v>
      </c>
      <c r="BZ49" s="212">
        <v>0.4988745376471865</v>
      </c>
      <c r="CA49" s="270">
        <v>-0.008038315004510188</v>
      </c>
      <c r="CB49" s="212">
        <v>0.945223565921679</v>
      </c>
      <c r="CC49" s="270">
        <f>CB49-BC49</f>
        <v>0.45431035282548</v>
      </c>
      <c r="CD49" s="212">
        <v>0.812017663694756</v>
      </c>
      <c r="CE49" s="270">
        <f>CD49-BD49</f>
        <v>0.1257669446841146</v>
      </c>
      <c r="CF49" s="212">
        <v>0.9464992299627972</v>
      </c>
      <c r="CG49" s="270">
        <f>CF49-BE49</f>
        <v>0.3537358401291437</v>
      </c>
      <c r="CH49" s="212">
        <v>0</v>
      </c>
      <c r="CI49" s="270">
        <f>CH49-BF49</f>
        <v>-0.5889293071863551</v>
      </c>
      <c r="CJ49" s="212">
        <v>0.3731308185689915</v>
      </c>
      <c r="CK49" s="270">
        <f>CJ49-BG49</f>
        <v>-0.1161017508401591</v>
      </c>
    </row>
    <row r="50" ht="17" customHeight="1">
      <c r="A50" t="s" s="262">
        <v>108</v>
      </c>
      <c r="B50" s="212">
        <v>0.05450612833453497</v>
      </c>
      <c r="C50" s="263">
        <v>0.0650464063384267</v>
      </c>
      <c r="D50" s="264">
        <v>0.06246804511278195</v>
      </c>
      <c r="E50" s="265">
        <v>0.05722750424448218</v>
      </c>
      <c r="F50" s="212">
        <v>0.06155107212475634</v>
      </c>
      <c r="G50" s="266">
        <v>0.05048538011695906</v>
      </c>
      <c r="H50" s="267">
        <v>0.05047481607243916</v>
      </c>
      <c r="I50" s="268">
        <v>0.04675204678362573</v>
      </c>
      <c r="J50" s="269">
        <v>0.04925101214574899</v>
      </c>
      <c r="K50" s="269">
        <v>0.05536706406901231</v>
      </c>
      <c r="L50" s="266">
        <v>0.03833389926428976</v>
      </c>
      <c r="M50" s="267">
        <v>0.05599490662139219</v>
      </c>
      <c r="N50" s="268">
        <v>0.04889005847953216</v>
      </c>
      <c r="O50" s="269">
        <v>0.0477271167048055</v>
      </c>
      <c r="P50" s="269">
        <v>0.0527924297924298</v>
      </c>
      <c r="Q50" s="266">
        <v>0.05607300509337861</v>
      </c>
      <c r="R50" s="267">
        <v>0.05839181286549707</v>
      </c>
      <c r="S50" s="268">
        <v>0.06451612903225806</v>
      </c>
      <c r="T50" s="269">
        <v>0.05905249849033816</v>
      </c>
      <c r="U50" s="269">
        <v>0.05452698870463832</v>
      </c>
      <c r="V50" s="263">
        <v>0.06812393887945671</v>
      </c>
      <c r="W50" s="264">
        <v>0.06952026618269813</v>
      </c>
      <c r="X50" s="265">
        <v>0.06423372948500283</v>
      </c>
      <c r="Y50" s="212">
        <v>0.06724368613842298</v>
      </c>
      <c r="Z50" s="266">
        <v>0.05485204678362574</v>
      </c>
      <c r="AA50" s="267">
        <v>0.0482354272778721</v>
      </c>
      <c r="AB50" s="268">
        <v>0.04452865497076024</v>
      </c>
      <c r="AC50" s="269">
        <v>0.04919471756313861</v>
      </c>
      <c r="AD50" s="269">
        <v>0.0582192018507808</v>
      </c>
      <c r="AE50" s="266">
        <v>0.04125693265421618</v>
      </c>
      <c r="AF50" s="267">
        <v>0.05360271646859083</v>
      </c>
      <c r="AG50" s="268">
        <v>0.04655438596491229</v>
      </c>
      <c r="AH50" s="269">
        <v>0.04714435545385202</v>
      </c>
      <c r="AI50" s="269">
        <v>0.05450064028684851</v>
      </c>
      <c r="AJ50" s="266">
        <v>0.05806451612903225</v>
      </c>
      <c r="AK50" s="267">
        <v>0.06154970760233918</v>
      </c>
      <c r="AL50" s="268">
        <v>0.06281833616298811</v>
      </c>
      <c r="AM50" s="269">
        <v>0.06062414059552926</v>
      </c>
      <c r="AN50" s="269">
        <v>0.05608479532163742</v>
      </c>
      <c r="AO50" s="263">
        <v>0.07762379145206469</v>
      </c>
      <c r="AP50" s="264">
        <v>0.07185186574629852</v>
      </c>
      <c r="AQ50" s="265">
        <v>0.06535364145658264</v>
      </c>
      <c r="AR50" s="212">
        <v>0.07160169623404916</v>
      </c>
      <c r="AS50" s="266">
        <v>0.0582749766573296</v>
      </c>
      <c r="AT50" s="267">
        <v>0.05434907834101383</v>
      </c>
      <c r="AU50" s="268">
        <v>0.03851540616246499</v>
      </c>
      <c r="AV50" s="269">
        <v>0.05042343860621172</v>
      </c>
      <c r="AW50" s="269">
        <v>0.0609540639460204</v>
      </c>
      <c r="AX50" s="266">
        <v>0.0323941673443571</v>
      </c>
      <c r="AY50" s="267">
        <v>0.04306496792265293</v>
      </c>
      <c r="AZ50" s="268">
        <v>0.04551820728291317</v>
      </c>
      <c r="BA50" s="269">
        <v>0.04026934143222506</v>
      </c>
      <c r="BB50" s="269">
        <v>0.05398338822708571</v>
      </c>
      <c r="BC50" s="272">
        <v>0.05081774645342008</v>
      </c>
      <c r="BD50" s="273">
        <v>0.05547677404295052</v>
      </c>
      <c r="BE50" s="274">
        <v>0.0591906117285624</v>
      </c>
      <c r="BF50" s="275">
        <v>0.05515828614054317</v>
      </c>
      <c r="BG50" s="275">
        <v>0.05427952687924485</v>
      </c>
      <c r="BH50" s="275">
        <v>0.06371929824561404</v>
      </c>
      <c r="BI50" s="272">
        <v>0.0615720551378446</v>
      </c>
      <c r="BJ50" s="273">
        <v>0.05382795698924731</v>
      </c>
      <c r="BK50" s="273">
        <v>0.05964424951267057</v>
      </c>
      <c r="BL50" s="273">
        <v>0.04842631578947369</v>
      </c>
      <c r="BM50" s="258">
        <v>0.04544086021505377</v>
      </c>
      <c r="BN50" s="258">
        <v>0.04034502923976608</v>
      </c>
      <c r="BO50" s="258">
        <v>0.04465112968264229</v>
      </c>
      <c r="BP50" s="259">
        <v>0.05204396675797391</v>
      </c>
      <c r="BQ50" s="276">
        <v>-0.008910097188046494</v>
      </c>
      <c r="BR50" s="261">
        <v>0.03431711394235113</v>
      </c>
      <c r="BS50" s="276">
        <v>0.001922946597994031</v>
      </c>
      <c r="BT50" s="261">
        <v>0.05089530277306169</v>
      </c>
      <c r="BU50" s="276">
        <v>0.007830334850408759</v>
      </c>
      <c r="BV50" s="261">
        <v>0.03944795321637427</v>
      </c>
      <c r="BW50" s="276">
        <f>BV50-AZ50</f>
        <v>-0.006070254066538897</v>
      </c>
      <c r="BX50" s="261">
        <v>0.04151329009864816</v>
      </c>
      <c r="BY50" s="276">
        <f>BX50-BA50</f>
        <v>0.001243948666423099</v>
      </c>
      <c r="BZ50" s="261">
        <v>0.04849516729768831</v>
      </c>
      <c r="CA50" s="276">
        <v>-0.008038315004510188</v>
      </c>
      <c r="CB50" s="261">
        <v>0.04761912846632711</v>
      </c>
      <c r="CC50" s="276">
        <f>CB50-BC50</f>
        <v>-0.003198617987092971</v>
      </c>
      <c r="CD50" s="261">
        <v>0.05080584795321638</v>
      </c>
      <c r="CE50" s="276">
        <f>CD50-BD50</f>
        <v>-0.004670926089734143</v>
      </c>
      <c r="CF50" s="261">
        <v>0.05687096774193549</v>
      </c>
      <c r="CG50" s="276">
        <f>CF50-BE50</f>
        <v>-0.002319643986626908</v>
      </c>
      <c r="CH50" s="261">
        <v>0.0516669711362806</v>
      </c>
      <c r="CI50" s="276">
        <f>CH50-BF50</f>
        <v>-0.003491315004262571</v>
      </c>
      <c r="CJ50" s="261">
        <v>0.04929463566248417</v>
      </c>
      <c r="CK50" s="276">
        <f>CJ50-BG50</f>
        <v>-0.004984891216760684</v>
      </c>
    </row>
    <row r="51" ht="17" customHeight="1">
      <c r="A51" t="s" s="271">
        <v>109</v>
      </c>
      <c r="B51" s="250">
        <v>0.3176351049339848</v>
      </c>
      <c r="C51" s="251">
        <v>0.4489924653534548</v>
      </c>
      <c r="D51" s="252">
        <v>0.4495385842146892</v>
      </c>
      <c r="E51" s="253">
        <v>0.364835294424791</v>
      </c>
      <c r="F51" s="250">
        <v>0.4202339689455191</v>
      </c>
      <c r="G51" s="272">
        <v>0.2996140110369078</v>
      </c>
      <c r="H51" s="273">
        <v>0.2429312292204019</v>
      </c>
      <c r="I51" s="274">
        <v>0.1844368941155456</v>
      </c>
      <c r="J51" s="275">
        <v>0.242334013850616</v>
      </c>
      <c r="K51" s="275">
        <v>0.3307714986120463</v>
      </c>
      <c r="L51" s="272">
        <v>0.1699203373010411</v>
      </c>
      <c r="M51" s="273">
        <v>0.1759895146636103</v>
      </c>
      <c r="N51" s="274">
        <v>0.2563205956060154</v>
      </c>
      <c r="O51" s="275">
        <v>0.200154662123707</v>
      </c>
      <c r="P51" s="275">
        <v>0.2867255727402165</v>
      </c>
      <c r="Q51" s="272">
        <v>0.3237397865450523</v>
      </c>
      <c r="R51" s="273">
        <v>0.4048455566770227</v>
      </c>
      <c r="S51" s="274">
        <v>0.449339785099117</v>
      </c>
      <c r="T51" s="275">
        <v>0.3924886037203401</v>
      </c>
      <c r="U51" s="275">
        <v>0.3133448381331186</v>
      </c>
      <c r="V51" s="251">
        <v>0.4487251047268594</v>
      </c>
      <c r="W51" s="252">
        <v>0.4158135603079124</v>
      </c>
      <c r="X51" s="253">
        <v>0.3801633648477132</v>
      </c>
      <c r="Y51" s="250">
        <v>0.4148806132499034</v>
      </c>
      <c r="Z51" s="272">
        <v>0.3234273176012888</v>
      </c>
      <c r="AA51" s="273">
        <v>0.2580995909455027</v>
      </c>
      <c r="AB51" s="274">
        <v>0.1909298682867877</v>
      </c>
      <c r="AC51" s="275">
        <v>0.2574852411070642</v>
      </c>
      <c r="AD51" s="275">
        <v>0.3361739710309916</v>
      </c>
      <c r="AE51" s="272">
        <v>0.1629933666571955</v>
      </c>
      <c r="AF51" s="273">
        <v>0.1815740545372151</v>
      </c>
      <c r="AG51" s="274">
        <v>0.2372686004496901</v>
      </c>
      <c r="AH51" s="275">
        <v>0.1934747481153572</v>
      </c>
      <c r="AI51" s="275">
        <v>0.2872549032109212</v>
      </c>
      <c r="AJ51" s="272">
        <v>0.3252759413746988</v>
      </c>
      <c r="AK51" s="273">
        <v>0.4009123283864525</v>
      </c>
      <c r="AL51" s="274">
        <v>0.4372911014921078</v>
      </c>
      <c r="AM51" s="275">
        <v>0.387689795962007</v>
      </c>
      <c r="AN51" s="275">
        <v>0.3129323927243748</v>
      </c>
      <c r="AO51" s="251">
        <v>0.4560414941300538</v>
      </c>
      <c r="AP51" s="252">
        <v>0.4285595632332266</v>
      </c>
      <c r="AQ51" s="253">
        <v>0.3686371733456177</v>
      </c>
      <c r="AR51" s="250">
        <v>0.4173856350771008</v>
      </c>
      <c r="AS51" s="272">
        <v>0.3023904396392151</v>
      </c>
      <c r="AT51" s="273">
        <v>0.218700686752319</v>
      </c>
      <c r="AU51" s="274">
        <v>0.1805863816505336</v>
      </c>
      <c r="AV51" s="275">
        <v>0.2337234094137412</v>
      </c>
      <c r="AW51" s="275">
        <v>0.3250534198778757</v>
      </c>
      <c r="AX51" s="272">
        <v>0.1693988546550824</v>
      </c>
      <c r="AY51" s="273">
        <v>0.1682374888819149</v>
      </c>
      <c r="AZ51" s="274">
        <v>0.2446714045407813</v>
      </c>
      <c r="BA51" s="275">
        <v>0.193556479033814</v>
      </c>
      <c r="BB51" s="275">
        <v>0.2806863845653722</v>
      </c>
      <c r="BC51" s="272">
        <v>0.3160210270534094</v>
      </c>
      <c r="BD51" s="273">
        <v>0.3810764360465057</v>
      </c>
      <c r="BE51" s="274">
        <v>0.4134524017282343</v>
      </c>
      <c r="BF51" s="275">
        <v>0.3700648844959361</v>
      </c>
      <c r="BG51" s="275">
        <v>0.3032841217147031</v>
      </c>
      <c r="BH51" s="275">
        <v>0.4609887579612501</v>
      </c>
      <c r="BI51" s="266">
        <v>0.4358504598879231</v>
      </c>
      <c r="BJ51" s="267">
        <v>0.3457111933827893</v>
      </c>
      <c r="BK51" s="267">
        <v>0.4134612374280786</v>
      </c>
      <c r="BL51" s="267">
        <v>0.2860215230243207</v>
      </c>
      <c r="BM51" s="267">
        <v>0.2316381197655833</v>
      </c>
      <c r="BN51" s="267">
        <v>0.1780169808650865</v>
      </c>
      <c r="BO51" s="267">
        <v>0.2318996106564303</v>
      </c>
      <c r="BP51" s="268">
        <v>0.3222478962994787</v>
      </c>
      <c r="BQ51" s="276">
        <v>-0.002805523578396973</v>
      </c>
      <c r="BR51" s="269">
        <v>0.1655910142704306</v>
      </c>
      <c r="BS51" s="276">
        <v>-0.003807840384651817</v>
      </c>
      <c r="BT51" s="269">
        <v>0.1726327645473756</v>
      </c>
      <c r="BU51" s="276">
        <v>0.004395275665460663</v>
      </c>
      <c r="BV51" s="269">
        <v>0.2537383736555224</v>
      </c>
      <c r="BW51" s="276">
        <f>BV51-AZ51</f>
        <v>0.009066969114741114</v>
      </c>
      <c r="BX51" s="269">
        <v>0.1959996391800671</v>
      </c>
      <c r="BY51" s="276">
        <f>BX51-BA51</f>
        <v>0.002443160146253093</v>
      </c>
      <c r="BZ51" s="269">
        <v>0.2799951346032438</v>
      </c>
      <c r="CA51" s="276">
        <v>-0.008038315004510188</v>
      </c>
      <c r="CB51" s="269">
        <v>0.3450826815206484</v>
      </c>
      <c r="CC51" s="276">
        <f>CB51-BC51</f>
        <v>0.02906165446723902</v>
      </c>
      <c r="CD51" s="269">
        <v>0.4092027940354482</v>
      </c>
      <c r="CE51" s="276">
        <f>CD51-BD51</f>
        <v>0.02812635798894259</v>
      </c>
      <c r="CF51" s="269">
        <v>0.4658487709485704</v>
      </c>
      <c r="CG51" s="276">
        <f>CF51-BE51</f>
        <v>0.05239636922033608</v>
      </c>
      <c r="CH51" s="269">
        <v>0.4064162416410552</v>
      </c>
      <c r="CI51" s="276">
        <f>CH51-BF51</f>
        <v>0.03635135714511911</v>
      </c>
      <c r="CJ51" s="269">
        <v>0.3117507605490153</v>
      </c>
      <c r="CK51" s="276">
        <f>CJ51-BG51</f>
        <v>0.008466638834312201</v>
      </c>
    </row>
    <row r="52" ht="17" customHeight="1">
      <c r="A52" t="s" s="262">
        <v>110</v>
      </c>
      <c r="B52" s="212">
        <v>0.3473471988504311</v>
      </c>
      <c r="C52" s="263">
        <v>0.4866743624214429</v>
      </c>
      <c r="D52" s="264">
        <v>0.4847870707916485</v>
      </c>
      <c r="E52" s="265">
        <v>0.3965640217611462</v>
      </c>
      <c r="F52" s="212">
        <v>0.4550491987980713</v>
      </c>
      <c r="G52" s="266">
        <v>0.3228773657270179</v>
      </c>
      <c r="H52" s="267">
        <v>0.260612209495684</v>
      </c>
      <c r="I52" s="268">
        <v>0.1983325715901172</v>
      </c>
      <c r="J52" s="269">
        <v>0.2606074353173654</v>
      </c>
      <c r="K52" s="269">
        <v>0.3572911851144015</v>
      </c>
      <c r="L52" s="266">
        <v>0.1853547030153172</v>
      </c>
      <c r="M52" s="267">
        <v>0.1915871865185233</v>
      </c>
      <c r="N52" s="268">
        <v>0.2770342135324967</v>
      </c>
      <c r="O52" s="269">
        <v>0.2173502715383039</v>
      </c>
      <c r="P52" s="269">
        <v>0.3101316098433356</v>
      </c>
      <c r="Q52" s="266">
        <v>0.3513608165388392</v>
      </c>
      <c r="R52" s="267">
        <v>0.439873453080431</v>
      </c>
      <c r="S52" s="268">
        <v>0.486397858075541</v>
      </c>
      <c r="T52" s="269">
        <v>0.4256355882888029</v>
      </c>
      <c r="U52" s="269">
        <v>0.3392199290523333</v>
      </c>
      <c r="V52" s="263">
        <v>0.4870911467380185</v>
      </c>
      <c r="W52" s="264">
        <v>0.4508369132969212</v>
      </c>
      <c r="X52" s="265">
        <v>0.4135693947735213</v>
      </c>
      <c r="Y52" s="212">
        <v>0.4504917282688841</v>
      </c>
      <c r="Z52" s="266">
        <v>0.3496919914032706</v>
      </c>
      <c r="AA52" s="267">
        <v>0.2795851736291036</v>
      </c>
      <c r="AB52" s="268">
        <v>0.2079293508502449</v>
      </c>
      <c r="AC52" s="269">
        <v>0.2790745126385459</v>
      </c>
      <c r="AD52" s="269">
        <v>0.364783120453715</v>
      </c>
      <c r="AE52" s="266">
        <v>0.1764577380727278</v>
      </c>
      <c r="AF52" s="267">
        <v>0.1962313012260163</v>
      </c>
      <c r="AG52" s="268">
        <v>0.2545457585592538</v>
      </c>
      <c r="AH52" s="269">
        <v>0.2085840540765074</v>
      </c>
      <c r="AI52" s="269">
        <v>0.3110260173244343</v>
      </c>
      <c r="AJ52" s="266">
        <v>0.3524211756448965</v>
      </c>
      <c r="AK52" s="267">
        <v>0.4354303503010399</v>
      </c>
      <c r="AL52" s="268">
        <v>0.4763332439483025</v>
      </c>
      <c r="AM52" s="269">
        <v>0.421242364308917</v>
      </c>
      <c r="AN52" s="269">
        <v>0.3392722822416434</v>
      </c>
      <c r="AO52" s="263">
        <v>0.4919774639405677</v>
      </c>
      <c r="AP52" s="264">
        <v>0.4603742412420003</v>
      </c>
      <c r="AQ52" s="265">
        <v>0.4021328770534044</v>
      </c>
      <c r="AR52" s="212">
        <v>0.451198881395435</v>
      </c>
      <c r="AS52" s="266">
        <v>0.3252953218623655</v>
      </c>
      <c r="AT52" s="267">
        <v>0.2307663037768827</v>
      </c>
      <c r="AU52" s="268">
        <v>0.1961443615320836</v>
      </c>
      <c r="AV52" s="269">
        <v>0.2505158892188664</v>
      </c>
      <c r="AW52" s="269">
        <v>0.3503030124005856</v>
      </c>
      <c r="AX52" s="266">
        <v>0.1838023934016429</v>
      </c>
      <c r="AY52" s="267">
        <v>0.1812060398359841</v>
      </c>
      <c r="AZ52" s="268">
        <v>0.2632926891812191</v>
      </c>
      <c r="BA52" s="269">
        <v>0.2088482837587284</v>
      </c>
      <c r="BB52" s="269">
        <v>0.3026332869974689</v>
      </c>
      <c r="BC52" s="266">
        <v>0.3436254815300101</v>
      </c>
      <c r="BD52" s="267">
        <v>0.4129099674333923</v>
      </c>
      <c r="BE52" s="268">
        <v>0.4506591491322328</v>
      </c>
      <c r="BF52" s="269">
        <v>0.4022839410166446</v>
      </c>
      <c r="BG52" s="269">
        <v>0.3277507121201104</v>
      </c>
      <c r="BH52" s="269">
        <v>0.4991602813747886</v>
      </c>
      <c r="BI52" s="266">
        <v>0.4675516004556629</v>
      </c>
      <c r="BJ52" s="267">
        <v>0.3736942476914635</v>
      </c>
      <c r="BK52" s="267">
        <v>0.4461103912645819</v>
      </c>
      <c r="BL52" s="267">
        <v>0.3051893569615085</v>
      </c>
      <c r="BM52" s="267">
        <v>0.2467703045490555</v>
      </c>
      <c r="BN52" s="267">
        <v>0.1900110630994987</v>
      </c>
      <c r="BO52" s="267">
        <v>0.2473207293770414</v>
      </c>
      <c r="BP52" s="268">
        <v>0.346164791473278</v>
      </c>
      <c r="BQ52" s="270">
        <v>-0.00413822092730759</v>
      </c>
      <c r="BR52" s="269">
        <v>0.1788774901626014</v>
      </c>
      <c r="BS52" s="270">
        <v>-0.004924903239041517</v>
      </c>
      <c r="BT52" s="269">
        <v>0.1867519978384724</v>
      </c>
      <c r="BU52" s="270">
        <v>0.00554595800248836</v>
      </c>
      <c r="BV52" s="269">
        <v>0.2740273784546844</v>
      </c>
      <c r="BW52" s="270">
        <f>BV52-AZ52</f>
        <v>0.01073468927346533</v>
      </c>
      <c r="BX52" s="269">
        <v>0.2116651810451417</v>
      </c>
      <c r="BY52" s="270">
        <f>BX52-BA52</f>
        <v>0.002816897286413322</v>
      </c>
      <c r="BZ52" s="269">
        <v>0.3011730783401663</v>
      </c>
      <c r="CA52" s="270">
        <v>-0.008038315004510188</v>
      </c>
      <c r="CB52" s="269">
        <v>0.376051438175124</v>
      </c>
      <c r="CC52" s="270">
        <f>CB52-BC52</f>
        <v>0.03242595664511388</v>
      </c>
      <c r="CD52" s="269">
        <v>0.4436568158045489</v>
      </c>
      <c r="CE52" s="270">
        <f>CD52-BD52</f>
        <v>0.03074684837115654</v>
      </c>
      <c r="CF52" s="269">
        <v>0.5049846429857114</v>
      </c>
      <c r="CG52" s="270">
        <f>CF52-BE52</f>
        <v>0.05432549385347868</v>
      </c>
      <c r="CH52" s="269">
        <v>0.4412038584326131</v>
      </c>
      <c r="CI52" s="270">
        <f>CH52-BF52</f>
        <v>0.03891991741596851</v>
      </c>
      <c r="CJ52" s="269">
        <v>0.336311104554235</v>
      </c>
      <c r="CK52" s="270">
        <f>CJ52-BG52</f>
        <v>0.008560392434124597</v>
      </c>
    </row>
    <row r="53" ht="17" customHeight="1">
      <c r="A53" t="s" s="262">
        <v>111</v>
      </c>
      <c r="B53" s="212">
        <v>0.5479808789954338</v>
      </c>
      <c r="C53" s="263">
        <v>0.7303343413978495</v>
      </c>
      <c r="D53" s="264">
        <v>0.7095563616071429</v>
      </c>
      <c r="E53" s="265">
        <v>0.6071908602150538</v>
      </c>
      <c r="F53" s="212">
        <v>0.6814539930555555</v>
      </c>
      <c r="G53" s="266">
        <v>0.5042404513888888</v>
      </c>
      <c r="H53" s="267">
        <v>0.4200310819892473</v>
      </c>
      <c r="I53" s="268">
        <v>0.3676953125</v>
      </c>
      <c r="J53" s="269">
        <v>0.4305388621794872</v>
      </c>
      <c r="K53" s="269">
        <v>0.5553032918968691</v>
      </c>
      <c r="L53" s="266">
        <v>0.3542338709677419</v>
      </c>
      <c r="M53" s="267">
        <v>0.3797337029569893</v>
      </c>
      <c r="N53" s="268">
        <v>0.4873003472222222</v>
      </c>
      <c r="O53" s="269">
        <v>0.4062174479166666</v>
      </c>
      <c r="P53" s="269">
        <v>0.5050619085775335</v>
      </c>
      <c r="Q53" s="266">
        <v>0.5570060483870968</v>
      </c>
      <c r="R53" s="267">
        <v>0.6799305555555556</v>
      </c>
      <c r="S53" s="268">
        <v>0.7572538642473118</v>
      </c>
      <c r="T53" s="269">
        <v>0.6645649343297101</v>
      </c>
      <c r="U53" s="269">
        <v>0.545265410958904</v>
      </c>
      <c r="V53" s="263">
        <v>0.7331905241935484</v>
      </c>
      <c r="W53" s="264">
        <v>0.7148168103448276</v>
      </c>
      <c r="X53" s="265">
        <v>0.6500588037634408</v>
      </c>
      <c r="Y53" s="212">
        <v>0.6990155677655677</v>
      </c>
      <c r="Z53" s="266">
        <v>0.539765625</v>
      </c>
      <c r="AA53" s="267">
        <v>0.4452158938172043</v>
      </c>
      <c r="AB53" s="268">
        <v>0.3647005208333333</v>
      </c>
      <c r="AC53" s="269">
        <v>0.4498426053113552</v>
      </c>
      <c r="AD53" s="269">
        <v>0.5744290865384616</v>
      </c>
      <c r="AE53" s="266">
        <v>0.3124415614773259</v>
      </c>
      <c r="AF53" s="267">
        <v>0.3509671575502571</v>
      </c>
      <c r="AG53" s="268">
        <v>0.4208522041062802</v>
      </c>
      <c r="AH53" s="269">
        <v>0.3607743088374291</v>
      </c>
      <c r="AI53" s="269">
        <v>0.4960584484706291</v>
      </c>
      <c r="AJ53" s="266">
        <v>0.5154314223936419</v>
      </c>
      <c r="AK53" s="267">
        <v>0.6084465579710145</v>
      </c>
      <c r="AL53" s="268">
        <v>0.6660530621785882</v>
      </c>
      <c r="AM53" s="269">
        <v>0.596515388705104</v>
      </c>
      <c r="AN53" s="269">
        <v>0.5231346899224806</v>
      </c>
      <c r="AO53" s="263">
        <v>0.6772549964936886</v>
      </c>
      <c r="AP53" s="264">
        <v>0.6451863354037267</v>
      </c>
      <c r="AQ53" s="265">
        <v>0.5674051834969612</v>
      </c>
      <c r="AR53" s="212">
        <v>0.629440921900161</v>
      </c>
      <c r="AS53" s="266">
        <v>0.4753019323671497</v>
      </c>
      <c r="AT53" s="267">
        <v>0.3856869448340346</v>
      </c>
      <c r="AU53" s="268">
        <v>0.3357940821256039</v>
      </c>
      <c r="AV53" s="269">
        <v>0.3987821508201943</v>
      </c>
      <c r="AW53" s="269">
        <v>0.5134743574345424</v>
      </c>
      <c r="AX53" s="266">
        <v>0.3294069950911641</v>
      </c>
      <c r="AY53" s="267">
        <v>0.3437463475923329</v>
      </c>
      <c r="AZ53" s="268">
        <v>0.4464032306763285</v>
      </c>
      <c r="BA53" s="269">
        <v>0.3723896798204158</v>
      </c>
      <c r="BB53" s="269">
        <v>0.4659293378722725</v>
      </c>
      <c r="BC53" s="266">
        <v>0.5201247662459093</v>
      </c>
      <c r="BD53" s="267">
        <v>0.6041591183574879</v>
      </c>
      <c r="BE53" s="268">
        <v>0.6409281498363721</v>
      </c>
      <c r="BF53" s="269">
        <v>0.5882327603182105</v>
      </c>
      <c r="BG53" s="269">
        <v>0.4967565018860433</v>
      </c>
      <c r="BH53" s="269">
        <v>0.6829929289387564</v>
      </c>
      <c r="BI53" s="266">
        <v>0.6441026138716356</v>
      </c>
      <c r="BJ53" s="267">
        <v>0.5499430224403927</v>
      </c>
      <c r="BK53" s="267">
        <v>0.6250654186795491</v>
      </c>
      <c r="BL53" s="267">
        <v>0.4587484903381642</v>
      </c>
      <c r="BM53" s="267">
        <v>0.3851609981299673</v>
      </c>
      <c r="BN53" s="267">
        <v>0.3372697765700483</v>
      </c>
      <c r="BO53" s="267">
        <v>0.393632296145883</v>
      </c>
      <c r="BP53" s="268">
        <v>0.5087095393946672</v>
      </c>
      <c r="BQ53" s="270">
        <v>-0.004764818039875163</v>
      </c>
      <c r="BR53" s="269">
        <v>0.3300279043945769</v>
      </c>
      <c r="BS53" s="270">
        <v>0.0006209093034127977</v>
      </c>
      <c r="BT53" s="269">
        <v>0.3440166257597008</v>
      </c>
      <c r="BU53" s="270">
        <v>0.00027027816736791</v>
      </c>
      <c r="BV53" s="269">
        <v>0.4382170893719807</v>
      </c>
      <c r="BW53" s="270">
        <f>BV53-AZ53</f>
        <v>-0.008186141304347805</v>
      </c>
      <c r="BX53" s="269">
        <v>0.370020577347196</v>
      </c>
      <c r="BY53" s="270">
        <f>BX53-BA53</f>
        <v>-0.002369102473219864</v>
      </c>
      <c r="BZ53" s="269">
        <v>0.4619718672028454</v>
      </c>
      <c r="CA53" s="270">
        <v>-0.008038315004510188</v>
      </c>
      <c r="CB53" s="269">
        <v>0.5250336021505376</v>
      </c>
      <c r="CC53" s="270">
        <f>CB53-BC53</f>
        <v>0.004908835904628317</v>
      </c>
      <c r="CD53" s="269">
        <v>0.6109224033816425</v>
      </c>
      <c r="CE53" s="270">
        <f>CD53-BD53</f>
        <v>0.006763285024154575</v>
      </c>
      <c r="CF53" s="269">
        <v>0.6889061769518466</v>
      </c>
      <c r="CG53" s="270">
        <f>CF53-BE53</f>
        <v>0.0479780271154745</v>
      </c>
      <c r="CH53" s="269">
        <v>0.6082587527567738</v>
      </c>
      <c r="CI53" s="270">
        <f>CH53-BF53</f>
        <v>0.02002599243856329</v>
      </c>
      <c r="CJ53" s="269">
        <v>0.4988441780821918</v>
      </c>
      <c r="CK53" s="270">
        <f>CJ53-BG53</f>
        <v>0.002087676196148525</v>
      </c>
    </row>
    <row r="54" ht="17" customHeight="1">
      <c r="A54" t="s" s="262">
        <v>112</v>
      </c>
      <c r="B54" s="212">
        <v>0.5222602739726028</v>
      </c>
      <c r="C54" s="263">
        <v>0.5181451612903226</v>
      </c>
      <c r="D54" s="264">
        <v>0.6999007936507936</v>
      </c>
      <c r="E54" s="265">
        <v>0.5091845878136201</v>
      </c>
      <c r="F54" s="212">
        <v>0.5716049382716049</v>
      </c>
      <c r="G54" s="266">
        <v>0.5850694444444444</v>
      </c>
      <c r="H54" s="267">
        <v>0.5105286738351255</v>
      </c>
      <c r="I54" s="268">
        <v>0.441087962962963</v>
      </c>
      <c r="J54" s="269">
        <v>0.5122100122100122</v>
      </c>
      <c r="K54" s="269">
        <v>0.541743400859423</v>
      </c>
      <c r="L54" s="266">
        <v>0.4481406810035843</v>
      </c>
      <c r="M54" s="267">
        <v>0.3291890681003584</v>
      </c>
      <c r="N54" s="268">
        <v>0.7819444444444444</v>
      </c>
      <c r="O54" s="269">
        <v>0.5169082125603865</v>
      </c>
      <c r="P54" s="269">
        <v>0.5333740333740333</v>
      </c>
      <c r="Q54" s="266">
        <v>0.6894041218637993</v>
      </c>
      <c r="R54" s="267">
        <v>0.5075231481481481</v>
      </c>
      <c r="S54" s="268">
        <v>0.5013440860215054</v>
      </c>
      <c r="T54" s="269">
        <v>0.5667270531400966</v>
      </c>
      <c r="U54" s="269">
        <v>0.5417808219178082</v>
      </c>
      <c r="V54" s="263">
        <v>0.503584229390681</v>
      </c>
      <c r="W54" s="264">
        <v>0.5153256704980843</v>
      </c>
      <c r="X54" s="265">
        <v>0.5043682795698925</v>
      </c>
      <c r="Y54" s="212">
        <v>0.5075931013431013</v>
      </c>
      <c r="Z54" s="266">
        <v>0.497800925925926</v>
      </c>
      <c r="AA54" s="267">
        <v>0.5101926523297491</v>
      </c>
      <c r="AB54" s="268">
        <v>0.5103009259259259</v>
      </c>
      <c r="AC54" s="269">
        <v>0.5061431623931624</v>
      </c>
      <c r="AD54" s="269">
        <v>0.5068681318681318</v>
      </c>
      <c r="AE54" s="266">
        <v>0.514896953405018</v>
      </c>
      <c r="AF54" s="267">
        <v>0.3019713261648745</v>
      </c>
      <c r="AG54" s="268">
        <v>0.5944444444444444</v>
      </c>
      <c r="AH54" s="269">
        <v>0.4690896739130436</v>
      </c>
      <c r="AI54" s="269">
        <v>0.4941833941605839</v>
      </c>
      <c r="AJ54" s="266">
        <v>0.6303763440860215</v>
      </c>
      <c r="AK54" s="267">
        <v>0.5197916666666667</v>
      </c>
      <c r="AL54" s="268">
        <v>0.640905017921147</v>
      </c>
      <c r="AM54" s="269">
        <v>0.5978638285024155</v>
      </c>
      <c r="AN54" s="269">
        <v>0.5202451426836673</v>
      </c>
      <c r="AO54" s="263">
        <v>0.5277777777777778</v>
      </c>
      <c r="AP54" s="264">
        <v>0.5150049603174603</v>
      </c>
      <c r="AQ54" s="265">
        <v>0.5191532258064516</v>
      </c>
      <c r="AR54" s="212">
        <v>0.5208333333333333</v>
      </c>
      <c r="AS54" s="266">
        <v>0.5174768518518519</v>
      </c>
      <c r="AT54" s="267">
        <v>0.5252016129032258</v>
      </c>
      <c r="AU54" s="268">
        <v>0.5200231481481481</v>
      </c>
      <c r="AV54" s="269">
        <v>0.5209478021978022</v>
      </c>
      <c r="AW54" s="269">
        <v>0.5208908839779005</v>
      </c>
      <c r="AX54" s="266">
        <v>0.5155689964157706</v>
      </c>
      <c r="AY54" s="267">
        <v>0.2214381720430108</v>
      </c>
      <c r="AZ54" s="268">
        <v>0.507175925925926</v>
      </c>
      <c r="BA54" s="269">
        <v>0.4137228260869565</v>
      </c>
      <c r="BB54" s="269">
        <v>0.4847756410256409</v>
      </c>
      <c r="BC54" s="266">
        <v>0.5132168458781362</v>
      </c>
      <c r="BD54" s="267">
        <v>0.5140046296296297</v>
      </c>
      <c r="BE54" s="268">
        <v>0.5206093189964157</v>
      </c>
      <c r="BF54" s="269">
        <v>0.5159646739130435</v>
      </c>
      <c r="BG54" s="269">
        <v>0.4926369863013698</v>
      </c>
      <c r="BH54" s="269">
        <v>0.5263216845878136</v>
      </c>
      <c r="BI54" s="266">
        <v>0.5591517857142857</v>
      </c>
      <c r="BJ54" s="267">
        <v>0.6042786738351255</v>
      </c>
      <c r="BK54" s="267">
        <v>0.5633873456790124</v>
      </c>
      <c r="BL54" s="267">
        <v>0.5201388888888889</v>
      </c>
      <c r="BM54" s="267">
        <v>0.5308019713261649</v>
      </c>
      <c r="BN54" s="267">
        <v>0.515162037037037</v>
      </c>
      <c r="BO54" s="267">
        <v>0.5221306471306472</v>
      </c>
      <c r="BP54" s="268">
        <v>0.5426450276243094</v>
      </c>
      <c r="BQ54" s="270">
        <v>0.02175414364640893</v>
      </c>
      <c r="BR54" s="269">
        <v>0.507168458781362</v>
      </c>
      <c r="BS54" s="270">
        <v>-0.008400537634408622</v>
      </c>
      <c r="BT54" s="269">
        <v>0.1995967741935484</v>
      </c>
      <c r="BU54" s="270">
        <v>-0.02184139784946237</v>
      </c>
      <c r="BV54" s="269">
        <v>0.6965277777777777</v>
      </c>
      <c r="BW54" s="270">
        <f>BV54-AZ54</f>
        <v>0.1893518518518518</v>
      </c>
      <c r="BX54" s="269">
        <v>0.4652777777777778</v>
      </c>
      <c r="BY54" s="270">
        <f>BX54-BA54</f>
        <v>0.05155495169082125</v>
      </c>
      <c r="BZ54" s="269">
        <v>0.5165725478225477</v>
      </c>
      <c r="CA54" s="270">
        <v>-0.008038315004510188</v>
      </c>
      <c r="CB54" s="269">
        <v>0.8075716845878136</v>
      </c>
      <c r="CC54" s="270">
        <f>CB54-BC54</f>
        <v>0.2943548387096774</v>
      </c>
      <c r="CD54" s="269">
        <v>0.5130787037037037</v>
      </c>
      <c r="CE54" s="270">
        <f>CD54-BD54</f>
        <v>-0.0009259259259259967</v>
      </c>
      <c r="CF54" s="269">
        <v>0.5145609318996416</v>
      </c>
      <c r="CG54" s="270">
        <f>CF54-BE54</f>
        <v>-0.006048387096774133</v>
      </c>
      <c r="CH54" s="269">
        <v>0.6128094806763286</v>
      </c>
      <c r="CI54" s="270">
        <f>CH54-BF54</f>
        <v>0.09684480676328511</v>
      </c>
      <c r="CJ54" s="269">
        <v>0.5408295281582953</v>
      </c>
      <c r="CK54" s="270">
        <f>CJ54-BG54</f>
        <v>0.04819254185692551</v>
      </c>
    </row>
    <row r="55" ht="17" customHeight="1">
      <c r="A55" t="s" s="262">
        <v>113</v>
      </c>
      <c r="B55" s="212">
        <v>0.3682849852269675</v>
      </c>
      <c r="C55" s="263">
        <v>0.5401466635041113</v>
      </c>
      <c r="D55" s="264">
        <v>0.5433495273109243</v>
      </c>
      <c r="E55" s="265">
        <v>0.4323055028462998</v>
      </c>
      <c r="F55" s="212">
        <v>0.5039978213507624</v>
      </c>
      <c r="G55" s="266">
        <v>0.3384007352941176</v>
      </c>
      <c r="H55" s="267">
        <v>0.2700347881087919</v>
      </c>
      <c r="I55" s="268">
        <v>0.1819076797385621</v>
      </c>
      <c r="J55" s="269">
        <v>0.2635201195862961</v>
      </c>
      <c r="K55" s="269">
        <v>0.3830946674249809</v>
      </c>
      <c r="L55" s="266">
        <v>0.1628716002530044</v>
      </c>
      <c r="M55" s="267">
        <v>0.1651446869070209</v>
      </c>
      <c r="N55" s="268">
        <v>0.2613133169934641</v>
      </c>
      <c r="O55" s="269">
        <v>0.1957380914322251</v>
      </c>
      <c r="P55" s="269">
        <v>0.3199561876032464</v>
      </c>
      <c r="Q55" s="266">
        <v>0.3674217267552182</v>
      </c>
      <c r="R55" s="267">
        <v>0.4774305555555556</v>
      </c>
      <c r="S55" s="268">
        <v>0.5234444180898166</v>
      </c>
      <c r="T55" s="269">
        <v>0.4558670343137255</v>
      </c>
      <c r="U55" s="269">
        <v>0.3542131681439699</v>
      </c>
      <c r="V55" s="263">
        <v>0.5381364642631246</v>
      </c>
      <c r="W55" s="264">
        <v>0.480216784989858</v>
      </c>
      <c r="X55" s="265">
        <v>0.4413168089816572</v>
      </c>
      <c r="Y55" s="212">
        <v>0.4866960245636716</v>
      </c>
      <c r="Z55" s="266">
        <v>0.3756188725490196</v>
      </c>
      <c r="AA55" s="267">
        <v>0.2928625079063883</v>
      </c>
      <c r="AB55" s="268">
        <v>0.1982679738562091</v>
      </c>
      <c r="AC55" s="269">
        <v>0.2889598146951088</v>
      </c>
      <c r="AD55" s="269">
        <v>0.3878279196293902</v>
      </c>
      <c r="AE55" s="266">
        <v>0.1545857052498419</v>
      </c>
      <c r="AF55" s="267">
        <v>0.1753676470588235</v>
      </c>
      <c r="AG55" s="268">
        <v>0.2431147875816994</v>
      </c>
      <c r="AH55" s="269">
        <v>0.1904564950980392</v>
      </c>
      <c r="AI55" s="269">
        <v>0.3215572223414913</v>
      </c>
      <c r="AJ55" s="266">
        <v>0.379172596457938</v>
      </c>
      <c r="AK55" s="267">
        <v>0.4890339052287582</v>
      </c>
      <c r="AL55" s="268">
        <v>0.534511385199241</v>
      </c>
      <c r="AM55" s="269">
        <v>0.4673393542199488</v>
      </c>
      <c r="AN55" s="269">
        <v>0.3582019112289724</v>
      </c>
      <c r="AO55" s="263">
        <v>0.5609305819101834</v>
      </c>
      <c r="AP55" s="264">
        <v>0.5183035714285714</v>
      </c>
      <c r="AQ55" s="265">
        <v>0.4475905281467426</v>
      </c>
      <c r="AR55" s="212">
        <v>0.5086294934640523</v>
      </c>
      <c r="AS55" s="266">
        <v>0.3499428104575164</v>
      </c>
      <c r="AT55" s="267">
        <v>0.2195485452245414</v>
      </c>
      <c r="AU55" s="268">
        <v>0.1803717320261438</v>
      </c>
      <c r="AV55" s="269">
        <v>0.249620232708468</v>
      </c>
      <c r="AW55" s="269">
        <v>0.3784093678908028</v>
      </c>
      <c r="AX55" s="266">
        <v>0.1614247311827957</v>
      </c>
      <c r="AY55" s="267">
        <v>0.1535993833017078</v>
      </c>
      <c r="AZ55" s="268">
        <v>0.2492442810457516</v>
      </c>
      <c r="BA55" s="269">
        <v>0.1874247389173061</v>
      </c>
      <c r="BB55" s="269">
        <v>0.3140482475041299</v>
      </c>
      <c r="BC55" s="266">
        <v>0.3633242409867173</v>
      </c>
      <c r="BD55" s="267">
        <v>0.4490767973856209</v>
      </c>
      <c r="BE55" s="268">
        <v>0.5017038266919671</v>
      </c>
      <c r="BF55" s="269">
        <v>0.4379149349957374</v>
      </c>
      <c r="BG55" s="269">
        <v>0.3452694399677679</v>
      </c>
      <c r="BH55" s="269">
        <v>0.571659550917141</v>
      </c>
      <c r="BI55" s="266">
        <v>0.5320750175070028</v>
      </c>
      <c r="BJ55" s="267">
        <v>0.4015793010752688</v>
      </c>
      <c r="BK55" s="267">
        <v>0.5007611655773421</v>
      </c>
      <c r="BL55" s="267">
        <v>0.3215890522875817</v>
      </c>
      <c r="BM55" s="267">
        <v>0.2514488456672992</v>
      </c>
      <c r="BN55" s="267">
        <v>0.168921568627451</v>
      </c>
      <c r="BO55" s="267">
        <v>0.2473651960784314</v>
      </c>
      <c r="BP55" s="268">
        <v>0.3733631919618676</v>
      </c>
      <c r="BQ55" s="270">
        <v>-0.005046175928935193</v>
      </c>
      <c r="BR55" s="269">
        <v>0.1504921726755218</v>
      </c>
      <c r="BS55" s="270">
        <v>-0.0109325585072739</v>
      </c>
      <c r="BT55" s="269">
        <v>0.1649984187223276</v>
      </c>
      <c r="BU55" s="270">
        <v>0.01139903542061987</v>
      </c>
      <c r="BV55" s="269">
        <v>0.2662459150326797</v>
      </c>
      <c r="BW55" s="270">
        <f>BV55-AZ55</f>
        <v>0.01700163398692811</v>
      </c>
      <c r="BX55" s="269">
        <v>0.1931259324381927</v>
      </c>
      <c r="BY55" s="270">
        <f>BX55-BA55</f>
        <v>0.005701193520886577</v>
      </c>
      <c r="BZ55" s="269">
        <v>0.312623895712131</v>
      </c>
      <c r="CA55" s="270">
        <v>-0.008038315004510188</v>
      </c>
      <c r="CB55" s="269">
        <v>0.4102229601518027</v>
      </c>
      <c r="CC55" s="270">
        <f>CB55-BC55</f>
        <v>0.04689871916508537</v>
      </c>
      <c r="CD55" s="269">
        <v>0.4963214869281046</v>
      </c>
      <c r="CE55" s="270">
        <f>CD55-BD55</f>
        <v>0.04724468954248368</v>
      </c>
      <c r="CF55" s="269">
        <v>0.5700980392156862</v>
      </c>
      <c r="CG55" s="270">
        <f>CF55-BE55</f>
        <v>0.06839421252371913</v>
      </c>
      <c r="CH55" s="269">
        <v>0.4921695172634271</v>
      </c>
      <c r="CI55" s="270">
        <f>CH55-BF55</f>
        <v>0.05425458226768975</v>
      </c>
      <c r="CJ55" s="269">
        <v>0.3578792304593069</v>
      </c>
      <c r="CK55" s="270">
        <f>CJ55-BG55</f>
        <v>0.01260979049153899</v>
      </c>
    </row>
    <row r="56" ht="17" customHeight="1">
      <c r="A56" t="s" s="262">
        <v>89</v>
      </c>
      <c r="B56" s="212">
        <v>0.02460186910501221</v>
      </c>
      <c r="C56" s="263">
        <v>0.02321623421965772</v>
      </c>
      <c r="D56" s="264">
        <v>0.02146917007405299</v>
      </c>
      <c r="E56" s="265">
        <v>0.02153454545887482</v>
      </c>
      <c r="F56" s="212">
        <v>0.02209345480119992</v>
      </c>
      <c r="G56" s="266">
        <v>0.03669256368143597</v>
      </c>
      <c r="H56" s="267">
        <v>0.02254653515562913</v>
      </c>
      <c r="I56" s="268">
        <v>0.0167008064367307</v>
      </c>
      <c r="J56" s="269">
        <v>0.0252828977293352</v>
      </c>
      <c r="K56" s="269">
        <v>0.02369698688109114</v>
      </c>
      <c r="L56" s="266">
        <v>0.02174289627879483</v>
      </c>
      <c r="M56" s="267">
        <v>0.01833487215296046</v>
      </c>
      <c r="N56" s="268">
        <v>0.02329808632748344</v>
      </c>
      <c r="O56" s="269">
        <v>0.0211016675131404</v>
      </c>
      <c r="P56" s="269">
        <v>0.02282237376075609</v>
      </c>
      <c r="Q56" s="266">
        <v>0.03147585600934364</v>
      </c>
      <c r="R56" s="267">
        <v>0.02245228121328437</v>
      </c>
      <c r="S56" s="268">
        <v>0.02667783340234125</v>
      </c>
      <c r="T56" s="269">
        <v>0.02691577464374861</v>
      </c>
      <c r="U56" s="269">
        <v>0.02384009605600067</v>
      </c>
      <c r="V56" s="263">
        <v>0.02198982154119268</v>
      </c>
      <c r="W56" s="264">
        <v>0.02113296628297003</v>
      </c>
      <c r="X56" s="265">
        <v>0.01976954910342358</v>
      </c>
      <c r="Y56" s="212">
        <v>0.02096040123284874</v>
      </c>
      <c r="Z56" s="266">
        <v>0.02778280634001127</v>
      </c>
      <c r="AA56" s="267">
        <v>0.01526817484602867</v>
      </c>
      <c r="AB56" s="268">
        <v>0.01739568247646633</v>
      </c>
      <c r="AC56" s="269">
        <v>0.02009525367825513</v>
      </c>
      <c r="AD56" s="269">
        <v>0.02052782745555193</v>
      </c>
      <c r="AE56" s="266">
        <v>0.0256197392108208</v>
      </c>
      <c r="AF56" s="267">
        <v>0.02079988322872573</v>
      </c>
      <c r="AG56" s="268">
        <v>0.02240447461035696</v>
      </c>
      <c r="AH56" s="269">
        <v>0.02294720145583316</v>
      </c>
      <c r="AI56" s="269">
        <v>0.0213402790837793</v>
      </c>
      <c r="AJ56" s="266">
        <v>0.02320220892327154</v>
      </c>
      <c r="AK56" s="267">
        <v>0.02494972347913524</v>
      </c>
      <c r="AL56" s="268">
        <v>0.02297414002821972</v>
      </c>
      <c r="AM56" s="269">
        <v>0.02369520132467702</v>
      </c>
      <c r="AN56" s="269">
        <v>0.02193228384373566</v>
      </c>
      <c r="AO56" s="263">
        <v>0.02233621115245217</v>
      </c>
      <c r="AP56" s="264">
        <v>0.02169652855543113</v>
      </c>
      <c r="AQ56" s="265">
        <v>0.02305867620320534</v>
      </c>
      <c r="AR56" s="212">
        <v>0.02238604786197172</v>
      </c>
      <c r="AS56" s="266">
        <v>0.02645576707726764</v>
      </c>
      <c r="AT56" s="267">
        <v>0.01469012269864779</v>
      </c>
      <c r="AU56" s="268">
        <v>0.0192702500933184</v>
      </c>
      <c r="AV56" s="269">
        <v>0.02007883866786443</v>
      </c>
      <c r="AW56" s="269">
        <v>0.021226069758857</v>
      </c>
      <c r="AX56" s="266">
        <v>0.01089718118219364</v>
      </c>
      <c r="AY56" s="267">
        <v>0.0185884237016701</v>
      </c>
      <c r="AZ56" s="268">
        <v>0.02177429389075526</v>
      </c>
      <c r="BA56" s="269">
        <v>0.01703568008828732</v>
      </c>
      <c r="BB56" s="269">
        <v>0.01981392378928773</v>
      </c>
      <c r="BC56" s="266">
        <v>0.0184680128598779</v>
      </c>
      <c r="BD56" s="267">
        <v>0.02552258305337813</v>
      </c>
      <c r="BE56" s="268">
        <v>0.02159869474647497</v>
      </c>
      <c r="BF56" s="269">
        <v>0.02182331986302482</v>
      </c>
      <c r="BG56" s="269">
        <v>0.02032040170376393</v>
      </c>
      <c r="BH56" s="269">
        <v>0.02179436236438729</v>
      </c>
      <c r="BI56" s="266">
        <v>0.02066336052898203</v>
      </c>
      <c r="BJ56" s="267">
        <v>0.02134282170766656</v>
      </c>
      <c r="BK56" s="267">
        <v>0.02128696445605741</v>
      </c>
      <c r="BL56" s="267">
        <v>0.02606694040064701</v>
      </c>
      <c r="BM56" s="267">
        <v>0.01470517405387181</v>
      </c>
      <c r="BN56" s="267">
        <v>0.009549583177802664</v>
      </c>
      <c r="BO56" s="267">
        <v>0.01675116596729139</v>
      </c>
      <c r="BP56" s="268">
        <v>0.01900653538159493</v>
      </c>
      <c r="BQ56" s="270">
        <v>-0.002219534377262071</v>
      </c>
      <c r="BR56" s="269">
        <v>0.01344086021505376</v>
      </c>
      <c r="BS56" s="270">
        <v>0.002543679032860119</v>
      </c>
      <c r="BT56" s="269">
        <v>0.01404291442401474</v>
      </c>
      <c r="BU56" s="270">
        <v>-0.004545509277655362</v>
      </c>
      <c r="BV56" s="269">
        <v>0.0183980643539467</v>
      </c>
      <c r="BW56" s="270">
        <f>BV56-AZ56</f>
        <v>-0.003376229536808554</v>
      </c>
      <c r="BX56" s="269">
        <v>0.01519974195433079</v>
      </c>
      <c r="BY56" s="270">
        <f>BX56-BA56</f>
        <v>-0.001835938133956537</v>
      </c>
      <c r="BZ56" s="269">
        <v>0.01772365994090518</v>
      </c>
      <c r="CA56" s="270">
        <v>-0.008038315004510188</v>
      </c>
      <c r="CB56" s="269">
        <v>0.01926661676506478</v>
      </c>
      <c r="CC56" s="270">
        <f>CB56-BC56</f>
        <v>0.0007986039051868787</v>
      </c>
      <c r="CD56" s="269">
        <v>0.02126018697650913</v>
      </c>
      <c r="CE56" s="270">
        <f>CD56-BD56</f>
        <v>-0.004262396076868995</v>
      </c>
      <c r="CF56" s="269">
        <v>0.0219429581625797</v>
      </c>
      <c r="CG56" s="270">
        <f>CF56-BE56</f>
        <v>0.000344263416104728</v>
      </c>
      <c r="CH56" s="269">
        <v>0.02060612331012545</v>
      </c>
      <c r="CI56" s="270">
        <f>CH56-BF56</f>
        <v>-0.001217196552899365</v>
      </c>
      <c r="CJ56" s="269">
        <v>0.01845019865314701</v>
      </c>
      <c r="CK56" s="270">
        <f>CJ56-BG56</f>
        <v>-0.001870203050616925</v>
      </c>
    </row>
    <row r="57" ht="17" customHeight="1">
      <c r="A57" t="s" s="262">
        <v>114</v>
      </c>
      <c r="B57" s="212">
        <v>0.01195409048745812</v>
      </c>
      <c r="C57" s="263">
        <v>0.005963539092861291</v>
      </c>
      <c r="D57" s="264">
        <v>0.007018692499692766</v>
      </c>
      <c r="E57" s="265">
        <v>0.007125489403218219</v>
      </c>
      <c r="F57" s="212">
        <v>0.006692036370776247</v>
      </c>
      <c r="G57" s="266">
        <v>0.03499634851419135</v>
      </c>
      <c r="H57" s="267">
        <v>0.004374401168402551</v>
      </c>
      <c r="I57" s="268">
        <v>0.004378957836286304</v>
      </c>
      <c r="J57" s="269">
        <v>0.01447105084323965</v>
      </c>
      <c r="K57" s="269">
        <v>0.01060303259726338</v>
      </c>
      <c r="L57" s="266">
        <v>0.0101158027019309</v>
      </c>
      <c r="M57" s="267">
        <v>0.008065302154242204</v>
      </c>
      <c r="N57" s="268">
        <v>0.02542620679133983</v>
      </c>
      <c r="O57" s="269">
        <v>0.01441739624219088</v>
      </c>
      <c r="P57" s="269">
        <v>0.01188845917357594</v>
      </c>
      <c r="Q57" s="266">
        <v>0.01324281603715616</v>
      </c>
      <c r="R57" s="267">
        <v>0.01018813980458547</v>
      </c>
      <c r="S57" s="268">
        <v>0.008300200844366111</v>
      </c>
      <c r="T57" s="269">
        <v>0.01057722409443309</v>
      </c>
      <c r="U57" s="269">
        <v>0.01155884364950817</v>
      </c>
      <c r="V57" s="263">
        <v>0.006633080194318583</v>
      </c>
      <c r="W57" s="264">
        <v>0.004935748343430255</v>
      </c>
      <c r="X57" s="265">
        <v>0.01554035931240354</v>
      </c>
      <c r="Y57" s="212">
        <v>0.009126520073273223</v>
      </c>
      <c r="Z57" s="266">
        <v>0.008705702395296571</v>
      </c>
      <c r="AA57" s="267">
        <v>0.006478021176789059</v>
      </c>
      <c r="AB57" s="268">
        <v>0.01034358505453437</v>
      </c>
      <c r="AC57" s="269">
        <v>0.008486783296432848</v>
      </c>
      <c r="AD57" s="269">
        <v>0.008806651684853036</v>
      </c>
      <c r="AE57" s="266">
        <v>0.008878955386800762</v>
      </c>
      <c r="AF57" s="267">
        <v>0.01345503239384423</v>
      </c>
      <c r="AG57" s="268">
        <v>0.01752056946614666</v>
      </c>
      <c r="AH57" s="269">
        <v>0.01323881201287386</v>
      </c>
      <c r="AI57" s="269">
        <v>0.01030392817924964</v>
      </c>
      <c r="AJ57" s="266">
        <v>0.009313083346978878</v>
      </c>
      <c r="AK57" s="267">
        <v>0.01036379018612521</v>
      </c>
      <c r="AL57" s="268">
        <v>0.007044511762458382</v>
      </c>
      <c r="AM57" s="269">
        <v>0.008891295151916428</v>
      </c>
      <c r="AN57" s="269">
        <v>0.009947064883880762</v>
      </c>
      <c r="AO57" s="263">
        <v>0.006754630769651701</v>
      </c>
      <c r="AP57" s="264">
        <v>0.005698685326547923</v>
      </c>
      <c r="AQ57" s="265">
        <v>0.0162453145092889</v>
      </c>
      <c r="AR57" s="212">
        <v>0.009695127697672227</v>
      </c>
      <c r="AS57" s="266">
        <v>0.01790005654509471</v>
      </c>
      <c r="AT57" s="267">
        <v>0.0144155790856111</v>
      </c>
      <c r="AU57" s="268">
        <v>0.009948402601074357</v>
      </c>
      <c r="AV57" s="269">
        <v>0.01409161237405512</v>
      </c>
      <c r="AW57" s="269">
        <v>0.01190551502115755</v>
      </c>
      <c r="AX57" s="266">
        <v>0.009849790691947797</v>
      </c>
      <c r="AY57" s="267">
        <v>0.003642370516293196</v>
      </c>
      <c r="AZ57" s="268">
        <v>0.005866553576477241</v>
      </c>
      <c r="BA57" s="269">
        <v>0.006459278312497696</v>
      </c>
      <c r="BB57" s="269">
        <v>0.01007015319992419</v>
      </c>
      <c r="BC57" s="266">
        <v>0.00514719964978522</v>
      </c>
      <c r="BD57" s="267">
        <v>0.007527565733672605</v>
      </c>
      <c r="BE57" s="268">
        <v>0.007831951626583492</v>
      </c>
      <c r="BF57" s="269">
        <v>0.006828050669321828</v>
      </c>
      <c r="BG57" s="269">
        <v>0.009252965712758665</v>
      </c>
      <c r="BH57" s="269">
        <v>0.006804460060281361</v>
      </c>
      <c r="BI57" s="266">
        <v>0.004864602772816009</v>
      </c>
      <c r="BJ57" s="267">
        <v>0.01477149118613843</v>
      </c>
      <c r="BK57" s="267">
        <v>0.008945148514198467</v>
      </c>
      <c r="BL57" s="267">
        <v>0.008285598393335905</v>
      </c>
      <c r="BM57" s="267">
        <v>0.004752864062206579</v>
      </c>
      <c r="BN57" s="267">
        <v>0.01249023041383472</v>
      </c>
      <c r="BO57" s="267">
        <v>0.008470113431945493</v>
      </c>
      <c r="BP57" s="268">
        <v>0.008707280727651019</v>
      </c>
      <c r="BQ57" s="270">
        <v>-0.003198234293506529</v>
      </c>
      <c r="BR57" s="269">
        <v>0.01846835754740212</v>
      </c>
      <c r="BS57" s="270">
        <v>0.008618566855454321</v>
      </c>
      <c r="BT57" s="269">
        <v>0.004017708829563115</v>
      </c>
      <c r="BU57" s="270">
        <v>0.0003753383132699194</v>
      </c>
      <c r="BV57" s="269">
        <v>0.005263157894736842</v>
      </c>
      <c r="BW57" s="270">
        <f>BV57-AZ57</f>
        <v>-0.000603395681740399</v>
      </c>
      <c r="BX57" s="269">
        <v>0.009029160674115869</v>
      </c>
      <c r="BY57" s="270">
        <f>BX57-BA57</f>
        <v>0.002569882361618173</v>
      </c>
      <c r="BZ57" s="269">
        <v>0.008815753090562251</v>
      </c>
      <c r="CA57" s="270">
        <v>-0.008038315004510188</v>
      </c>
      <c r="CB57" s="269">
        <v>0.004946652831101211</v>
      </c>
      <c r="CC57" s="270">
        <f>CB57-BC57</f>
        <v>-0.0002005468186840097</v>
      </c>
      <c r="CD57" s="269">
        <v>0.007570033421343813</v>
      </c>
      <c r="CE57" s="270">
        <f>CD57-BD57</f>
        <v>4.246768767120733e-05</v>
      </c>
      <c r="CF57" s="269">
        <v>0.007308722349066494</v>
      </c>
      <c r="CG57" s="270">
        <f>CF57-BE57</f>
        <v>-0.0005232292775169982</v>
      </c>
      <c r="CH57" s="269">
        <v>0.006591805878231368</v>
      </c>
      <c r="CI57" s="270">
        <f>CH57-BF57</f>
        <v>-0.0002362447910904605</v>
      </c>
      <c r="CJ57" s="269">
        <v>0.008255196532933644</v>
      </c>
      <c r="CK57" s="270">
        <f>CJ57-BG57</f>
        <v>-0.0009977691798250202</v>
      </c>
    </row>
    <row r="58" ht="17" customHeight="1">
      <c r="A58" t="s" s="262">
        <v>115</v>
      </c>
      <c r="B58" s="212">
        <v>0.1591813148157514</v>
      </c>
      <c r="C58" s="263">
        <v>0.226073220564626</v>
      </c>
      <c r="D58" s="264">
        <v>0.2414128402817796</v>
      </c>
      <c r="E58" s="265">
        <v>0.1752992362356718</v>
      </c>
      <c r="F58" s="212">
        <v>0.213356729874434</v>
      </c>
      <c r="G58" s="266">
        <v>0.1624160346378174</v>
      </c>
      <c r="H58" s="267">
        <v>0.1394937967005132</v>
      </c>
      <c r="I58" s="268">
        <v>0.1027870787817003</v>
      </c>
      <c r="J58" s="269">
        <v>0.1349494626406751</v>
      </c>
      <c r="K58" s="269">
        <v>0.1739365015966878</v>
      </c>
      <c r="L58" s="266">
        <v>0.07730497162638626</v>
      </c>
      <c r="M58" s="267">
        <v>0.08377218184725353</v>
      </c>
      <c r="N58" s="268">
        <v>0.135086417181003</v>
      </c>
      <c r="O58" s="269">
        <v>0.09840858980543982</v>
      </c>
      <c r="P58" s="269">
        <v>0.1483493288841506</v>
      </c>
      <c r="Q58" s="266">
        <v>0.1563738430842549</v>
      </c>
      <c r="R58" s="267">
        <v>0.1997759066609258</v>
      </c>
      <c r="S58" s="268">
        <v>0.2348597241550135</v>
      </c>
      <c r="T58" s="269">
        <v>0.1969730193939685</v>
      </c>
      <c r="U58" s="269">
        <v>0.1627390527659993</v>
      </c>
      <c r="V58" s="263">
        <v>0.2271095551370611</v>
      </c>
      <c r="W58" s="264">
        <v>0.2139631020310106</v>
      </c>
      <c r="X58" s="265">
        <v>0.1864196879517567</v>
      </c>
      <c r="Y58" s="212">
        <v>0.2090586427983809</v>
      </c>
      <c r="Z58" s="266">
        <v>0.1729123079047143</v>
      </c>
      <c r="AA58" s="267">
        <v>0.1348186318879443</v>
      </c>
      <c r="AB58" s="268">
        <v>0.09241163849667455</v>
      </c>
      <c r="AC58" s="269">
        <v>0.1333636925636869</v>
      </c>
      <c r="AD58" s="269">
        <v>0.1711779687285921</v>
      </c>
      <c r="AE58" s="266">
        <v>0.08164821709797714</v>
      </c>
      <c r="AF58" s="267">
        <v>0.0933527661998609</v>
      </c>
      <c r="AG58" s="268">
        <v>0.1350038976099209</v>
      </c>
      <c r="AH58" s="269">
        <v>0.102992517375976</v>
      </c>
      <c r="AI58" s="269">
        <v>0.1483843714835616</v>
      </c>
      <c r="AJ58" s="266">
        <v>0.162959336378745</v>
      </c>
      <c r="AK58" s="267">
        <v>0.1934836371374741</v>
      </c>
      <c r="AL58" s="268">
        <v>0.2025657737745439</v>
      </c>
      <c r="AM58" s="269">
        <v>0.1862583300776048</v>
      </c>
      <c r="AN58" s="269">
        <v>0.1578704444049062</v>
      </c>
      <c r="AO58" s="263">
        <v>0.2442959890799168</v>
      </c>
      <c r="AP58" s="264">
        <v>0.2431539271467749</v>
      </c>
      <c r="AQ58" s="265">
        <v>0.1665907816933505</v>
      </c>
      <c r="AR58" s="212">
        <v>0.2171755191440425</v>
      </c>
      <c r="AS58" s="266">
        <v>0.1682477729641713</v>
      </c>
      <c r="AT58" s="267">
        <v>0.1528976293582402</v>
      </c>
      <c r="AU58" s="268">
        <v>0.08751786714913905</v>
      </c>
      <c r="AV58" s="269">
        <v>0.1363780391751057</v>
      </c>
      <c r="AW58" s="269">
        <v>0.1765755674943864</v>
      </c>
      <c r="AX58" s="266">
        <v>0.08443016032240465</v>
      </c>
      <c r="AY58" s="267">
        <v>0.09330662410382481</v>
      </c>
      <c r="AZ58" s="268">
        <v>0.1373329359444123</v>
      </c>
      <c r="BA58" s="269">
        <v>0.1046964713934307</v>
      </c>
      <c r="BB58" s="269">
        <v>0.1521206427262072</v>
      </c>
      <c r="BC58" s="266">
        <v>0.156337794770244</v>
      </c>
      <c r="BD58" s="267">
        <v>0.1982606188640947</v>
      </c>
      <c r="BE58" s="268">
        <v>0.197222994968163</v>
      </c>
      <c r="BF58" s="269">
        <v>0.1837848157371028</v>
      </c>
      <c r="BG58" s="269">
        <v>0.1603005732530497</v>
      </c>
      <c r="BH58" s="269">
        <v>0.2340280323204766</v>
      </c>
      <c r="BI58" s="266">
        <v>0.2517582719077091</v>
      </c>
      <c r="BJ58" s="267">
        <v>0.1799734429831443</v>
      </c>
      <c r="BK58" s="267">
        <v>0.2209253038647567</v>
      </c>
      <c r="BL58" s="267">
        <v>0.1752929680459124</v>
      </c>
      <c r="BM58" s="267">
        <v>0.1447124985086062</v>
      </c>
      <c r="BN58" s="267">
        <v>0.1084197009098812</v>
      </c>
      <c r="BO58" s="267">
        <v>0.1428684999755904</v>
      </c>
      <c r="BP58" s="268">
        <v>0.1819239727293834</v>
      </c>
      <c r="BQ58" s="270">
        <v>0.005348405234996995</v>
      </c>
      <c r="BR58" s="269">
        <v>0.08583234743690263</v>
      </c>
      <c r="BS58" s="270">
        <v>0.00140218711449798</v>
      </c>
      <c r="BT58" s="269">
        <v>0.087643049139529</v>
      </c>
      <c r="BU58" s="270">
        <v>-0.005663574964295814</v>
      </c>
      <c r="BV58" s="269">
        <v>0.1339725560807263</v>
      </c>
      <c r="BW58" s="270">
        <f>BV58-AZ58</f>
        <v>-0.003360379863686036</v>
      </c>
      <c r="BX58" s="269">
        <v>0.1021794157861362</v>
      </c>
      <c r="BY58" s="270">
        <f>BX58-BA58</f>
        <v>-0.002517055607294427</v>
      </c>
      <c r="BZ58" s="269">
        <v>0.1551703758943663</v>
      </c>
      <c r="CA58" s="270">
        <v>-0.008038315004510188</v>
      </c>
      <c r="CB58" s="269">
        <v>0.1598080887703129</v>
      </c>
      <c r="CC58" s="270">
        <f>CB58-BC58</f>
        <v>0.00347029400006893</v>
      </c>
      <c r="CD58" s="269">
        <v>0.2052537496264243</v>
      </c>
      <c r="CE58" s="270">
        <f>CD58-BD58</f>
        <v>0.006993130762329602</v>
      </c>
      <c r="CF58" s="269">
        <v>0.2342724407660599</v>
      </c>
      <c r="CG58" s="270">
        <f>CF58-BE58</f>
        <v>0.03704944579789685</v>
      </c>
      <c r="CH58" s="269">
        <v>0.1997228793525457</v>
      </c>
      <c r="CI58" s="270">
        <f>CH58-BF58</f>
        <v>0.01593806361544287</v>
      </c>
      <c r="CJ58" s="269">
        <v>0.1664356804921781</v>
      </c>
      <c r="CK58" s="270">
        <f>CJ58-BG58</f>
        <v>0.006135107239128385</v>
      </c>
    </row>
    <row r="59" ht="17" customHeight="1">
      <c r="A59" t="s" s="262">
        <v>116</v>
      </c>
      <c r="B59" s="212">
        <v>0</v>
      </c>
      <c r="C59" s="263">
        <v>0.5626344086021505</v>
      </c>
      <c r="D59" s="264">
        <v>0.6458333333333334</v>
      </c>
      <c r="E59" s="265">
        <v>0.4849462365591398</v>
      </c>
      <c r="F59" s="212">
        <v>0.5617592592592593</v>
      </c>
      <c r="G59" s="266">
        <v>0.06814814814814815</v>
      </c>
      <c r="H59" s="267">
        <v>0</v>
      </c>
      <c r="I59" s="268">
        <v>0</v>
      </c>
      <c r="J59" s="269">
        <v>0.02246642246642247</v>
      </c>
      <c r="K59" s="269">
        <v>0.2370165745856354</v>
      </c>
      <c r="L59" s="266">
        <v>0</v>
      </c>
      <c r="M59" s="267">
        <v>0</v>
      </c>
      <c r="N59" s="268">
        <v>0</v>
      </c>
      <c r="O59" s="269">
        <v>0</v>
      </c>
      <c r="P59" s="269">
        <v>0.1473214285714286</v>
      </c>
      <c r="Q59" s="266">
        <v>0.1458781362007169</v>
      </c>
      <c r="R59" s="267">
        <v>0.3153703703703704</v>
      </c>
      <c r="S59" s="268">
        <v>0.2541218637992831</v>
      </c>
      <c r="T59" s="269">
        <v>0.2376207729468599</v>
      </c>
      <c r="U59" s="269">
        <v>0.1578386605783866</v>
      </c>
      <c r="V59" s="263">
        <v>1.858422939068101</v>
      </c>
      <c r="W59" s="264">
        <v>0.1839080459770115</v>
      </c>
      <c r="X59" s="265">
        <v>0.1546594982078853</v>
      </c>
      <c r="Y59" s="212">
        <v>0.1738705738705739</v>
      </c>
      <c r="Z59" s="266">
        <v>0.112962962962963</v>
      </c>
      <c r="AA59" s="267">
        <v>0</v>
      </c>
      <c r="AB59" s="268">
        <v>0</v>
      </c>
      <c r="AC59" s="269">
        <v>0.03724053724053724</v>
      </c>
      <c r="AD59" s="269">
        <v>0.1055555555555555</v>
      </c>
      <c r="AE59" s="266">
        <v>0</v>
      </c>
      <c r="AF59" s="267">
        <v>0</v>
      </c>
      <c r="AG59" s="268">
        <v>0</v>
      </c>
      <c r="AH59" s="269">
        <v>0</v>
      </c>
      <c r="AI59" s="269">
        <v>0.07011354420113543</v>
      </c>
      <c r="AJ59" s="266">
        <v>0.2075268817204301</v>
      </c>
      <c r="AK59" s="267">
        <v>0.2421074074074074</v>
      </c>
      <c r="AL59" s="268">
        <v>0.2114695340501792</v>
      </c>
      <c r="AM59" s="269">
        <v>0.2201316425120773</v>
      </c>
      <c r="AN59" s="269">
        <v>0.1078230115361263</v>
      </c>
      <c r="AO59" s="263">
        <v>0.2767025089605735</v>
      </c>
      <c r="AP59" s="264">
        <v>0.287952380952381</v>
      </c>
      <c r="AQ59" s="265">
        <v>0.1416195340501792</v>
      </c>
      <c r="AR59" s="212">
        <v>0.2336738888888889</v>
      </c>
      <c r="AS59" s="266">
        <v>0.2801172222222222</v>
      </c>
      <c r="AT59" s="267">
        <v>0.07686559139784947</v>
      </c>
      <c r="AU59" s="268">
        <v>0</v>
      </c>
      <c r="AV59" s="269">
        <v>0.1185313186813187</v>
      </c>
      <c r="AW59" s="269">
        <v>0.1757845303867403</v>
      </c>
      <c r="AX59" s="266">
        <v>0</v>
      </c>
      <c r="AY59" s="267">
        <v>0</v>
      </c>
      <c r="AZ59" s="268">
        <v>0</v>
      </c>
      <c r="BA59" s="269">
        <v>0</v>
      </c>
      <c r="BB59" s="269">
        <v>0.1165457875457875</v>
      </c>
      <c r="BC59" s="266">
        <v>0.01502688172043011</v>
      </c>
      <c r="BD59" s="267">
        <v>0.2011111111111111</v>
      </c>
      <c r="BE59" s="268">
        <v>0.2182078853046595</v>
      </c>
      <c r="BF59" s="269">
        <v>0.1441696859903382</v>
      </c>
      <c r="BG59" s="269">
        <v>0.1235085235920852</v>
      </c>
      <c r="BH59" s="269">
        <v>0.2312652329749104</v>
      </c>
      <c r="BI59" s="266">
        <v>0.2111031746031746</v>
      </c>
      <c r="BJ59" s="267">
        <v>0.1997347670250896</v>
      </c>
      <c r="BK59" s="267">
        <v>0.2141320987654321</v>
      </c>
      <c r="BL59" s="267">
        <v>0.1607357407407407</v>
      </c>
      <c r="BM59" s="267">
        <v>0</v>
      </c>
      <c r="BN59" s="267">
        <v>0</v>
      </c>
      <c r="BO59" s="267">
        <v>0.05298980463980463</v>
      </c>
      <c r="BP59" s="268">
        <v>0.1331158072437078</v>
      </c>
      <c r="BQ59" s="270">
        <v>-0.04266872314303252</v>
      </c>
      <c r="BR59" s="269">
        <v>0</v>
      </c>
      <c r="BS59" s="270">
        <v>0</v>
      </c>
      <c r="BT59" s="269">
        <v>0</v>
      </c>
      <c r="BU59" s="270">
        <v>0</v>
      </c>
      <c r="BV59" s="269">
        <v>0</v>
      </c>
      <c r="BW59" s="270">
        <f>BV59-AZ59</f>
        <v>0</v>
      </c>
      <c r="BX59" s="269">
        <v>0</v>
      </c>
      <c r="BY59" s="270">
        <f>BX59-BA59</f>
        <v>0</v>
      </c>
      <c r="BZ59" s="269">
        <v>0.08825626780626782</v>
      </c>
      <c r="CA59" s="270">
        <v>-0.008038315004510188</v>
      </c>
      <c r="CB59" s="269">
        <v>0.0477431899641577</v>
      </c>
      <c r="CC59" s="270">
        <f>CB59-BC59</f>
        <v>0.03271630824372759</v>
      </c>
      <c r="CD59" s="269">
        <v>0.2156592592592592</v>
      </c>
      <c r="CE59" s="270">
        <f>CD59-BD59</f>
        <v>0.01454814814814814</v>
      </c>
      <c r="CF59" s="269">
        <v>0.2359818996415771</v>
      </c>
      <c r="CG59" s="270">
        <f>CF59-BE59</f>
        <v>0.01777401433691758</v>
      </c>
      <c r="CH59" s="269">
        <v>0.1659266908212561</v>
      </c>
      <c r="CI59" s="270">
        <f>CH59-BF59</f>
        <v>0.02175700483091786</v>
      </c>
      <c r="CJ59" s="269">
        <v>0.1078334703196347</v>
      </c>
      <c r="CK59" s="270">
        <f>CJ59-BG59</f>
        <v>-0.01567505327245051</v>
      </c>
    </row>
    <row r="60" ht="16.5" customHeight="1">
      <c r="A60" t="s" s="277">
        <v>117</v>
      </c>
      <c r="B60" s="212">
        <v>0</v>
      </c>
      <c r="C60" s="263">
        <v>0</v>
      </c>
      <c r="D60" s="264">
        <v>0</v>
      </c>
      <c r="E60" s="265">
        <v>0</v>
      </c>
      <c r="F60" s="212">
        <v>0</v>
      </c>
      <c r="G60" s="278">
        <v>0</v>
      </c>
      <c r="H60" s="279">
        <v>0</v>
      </c>
      <c r="I60" s="280">
        <v>0</v>
      </c>
      <c r="J60" s="281">
        <v>0</v>
      </c>
      <c r="K60" s="281">
        <v>0</v>
      </c>
      <c r="L60" s="278">
        <v>0</v>
      </c>
      <c r="M60" s="279">
        <v>0</v>
      </c>
      <c r="N60" s="280">
        <v>0</v>
      </c>
      <c r="O60" s="281">
        <v>0</v>
      </c>
      <c r="P60" s="281">
        <v>0</v>
      </c>
      <c r="Q60" s="278">
        <v>0</v>
      </c>
      <c r="R60" s="279">
        <v>0</v>
      </c>
      <c r="S60" s="280">
        <v>0</v>
      </c>
      <c r="T60" s="281">
        <v>0</v>
      </c>
      <c r="U60" s="281">
        <v>0</v>
      </c>
      <c r="V60" s="263">
        <v>0</v>
      </c>
      <c r="W60" s="264">
        <v>0</v>
      </c>
      <c r="X60" s="265">
        <v>0</v>
      </c>
      <c r="Y60" s="212">
        <v>0</v>
      </c>
      <c r="Z60" s="278">
        <v>0</v>
      </c>
      <c r="AA60" s="279">
        <v>0</v>
      </c>
      <c r="AB60" s="280">
        <v>0</v>
      </c>
      <c r="AC60" s="281">
        <v>0</v>
      </c>
      <c r="AD60" s="281">
        <v>0</v>
      </c>
      <c r="AE60" s="278">
        <v>0</v>
      </c>
      <c r="AF60" s="279">
        <v>0</v>
      </c>
      <c r="AG60" s="280">
        <v>0</v>
      </c>
      <c r="AH60" s="281">
        <v>0</v>
      </c>
      <c r="AI60" s="281">
        <v>0</v>
      </c>
      <c r="AJ60" s="278">
        <v>0</v>
      </c>
      <c r="AK60" s="279">
        <v>0</v>
      </c>
      <c r="AL60" s="280">
        <v>0</v>
      </c>
      <c r="AM60" s="281">
        <v>0</v>
      </c>
      <c r="AN60" s="281">
        <v>0</v>
      </c>
      <c r="AO60" s="263">
        <v>0</v>
      </c>
      <c r="AP60" s="264">
        <v>0</v>
      </c>
      <c r="AQ60" s="265">
        <v>0</v>
      </c>
      <c r="AR60" s="212">
        <v>0</v>
      </c>
      <c r="AS60" s="278">
        <v>0</v>
      </c>
      <c r="AT60" s="279">
        <v>0</v>
      </c>
      <c r="AU60" s="280">
        <v>0</v>
      </c>
      <c r="AV60" s="281">
        <v>0</v>
      </c>
      <c r="AW60" s="281">
        <v>0</v>
      </c>
      <c r="AX60" s="278">
        <v>0</v>
      </c>
      <c r="AY60" s="279">
        <v>0</v>
      </c>
      <c r="AZ60" s="280">
        <v>0</v>
      </c>
      <c r="BA60" s="281">
        <v>0</v>
      </c>
      <c r="BB60" s="278">
        <v>0</v>
      </c>
      <c r="BC60" s="279">
        <v>0</v>
      </c>
      <c r="BD60" s="279">
        <v>0</v>
      </c>
      <c r="BE60" s="279">
        <v>0</v>
      </c>
      <c r="BF60" s="279">
        <v>0</v>
      </c>
      <c r="BG60" s="279">
        <v>0</v>
      </c>
      <c r="BH60" s="279">
        <v>0</v>
      </c>
      <c r="BI60" s="291">
        <v>0</v>
      </c>
      <c r="BJ60" s="291">
        <v>0</v>
      </c>
      <c r="BK60" s="291">
        <v>0</v>
      </c>
      <c r="BL60" s="291">
        <v>0</v>
      </c>
      <c r="BM60" s="279">
        <v>0</v>
      </c>
      <c r="BN60" s="279">
        <v>0</v>
      </c>
      <c r="BO60" s="279">
        <v>0</v>
      </c>
      <c r="BP60" s="279">
        <v>0</v>
      </c>
      <c r="BQ60" s="292">
        <v>0</v>
      </c>
      <c r="BR60" s="278">
        <v>0</v>
      </c>
      <c r="BS60" s="292">
        <v>0</v>
      </c>
      <c r="BT60" s="278">
        <v>0</v>
      </c>
      <c r="BU60" s="292">
        <v>0</v>
      </c>
      <c r="BV60" s="278">
        <v>0</v>
      </c>
      <c r="BW60" s="292">
        <f>BV60-AZ60</f>
        <v>0</v>
      </c>
      <c r="BX60" s="278">
        <v>0</v>
      </c>
      <c r="BY60" s="292">
        <f>BX60-BA60</f>
        <v>0</v>
      </c>
      <c r="BZ60" s="278">
        <v>0</v>
      </c>
      <c r="CA60" s="292">
        <v>-0.008038315004510188</v>
      </c>
      <c r="CB60" s="278">
        <v>0</v>
      </c>
      <c r="CC60" s="292">
        <f>CB60-BC60</f>
        <v>0</v>
      </c>
      <c r="CD60" s="278">
        <v>0</v>
      </c>
      <c r="CE60" s="293">
        <f>CD60-BD60</f>
        <v>0</v>
      </c>
      <c r="CF60" s="279">
        <v>0</v>
      </c>
      <c r="CG60" s="293">
        <f>CF60-BE60</f>
        <v>0</v>
      </c>
      <c r="CH60" s="279">
        <v>0</v>
      </c>
      <c r="CI60" s="293">
        <f>CH60-BF60</f>
        <v>0</v>
      </c>
      <c r="CJ60" s="279">
        <v>0</v>
      </c>
      <c r="CK60" s="293">
        <f>CJ60-BG60</f>
        <v>0</v>
      </c>
    </row>
    <row r="61" ht="16" customHeight="1">
      <c r="A61" t="s" s="239">
        <v>118</v>
      </c>
      <c r="B61" s="247">
        <v>0.3788073664330955</v>
      </c>
      <c r="C61" s="294">
        <v>0.4719662058371736</v>
      </c>
      <c r="D61" s="244">
        <v>0.4805530639675225</v>
      </c>
      <c r="E61" s="295">
        <v>0.4595979510430603</v>
      </c>
      <c r="F61" s="247">
        <v>0.4703774961597543</v>
      </c>
      <c r="G61" s="294">
        <v>0.4171018305171531</v>
      </c>
      <c r="H61" s="244">
        <v>0.3549209033249096</v>
      </c>
      <c r="I61" s="295">
        <v>0.3068127240143369</v>
      </c>
      <c r="J61" s="247">
        <v>0.3595602707584274</v>
      </c>
      <c r="K61" s="247">
        <v>0.414662758527043</v>
      </c>
      <c r="L61" s="294">
        <v>0.2630375724691542</v>
      </c>
      <c r="M61" s="244">
        <v>0.3184500272533572</v>
      </c>
      <c r="N61" s="295">
        <v>0.431221198156682</v>
      </c>
      <c r="O61" s="247">
        <v>0.3365512860649168</v>
      </c>
      <c r="P61" s="247">
        <v>0.3883394784299162</v>
      </c>
      <c r="Q61" s="294">
        <v>0.461093726772707</v>
      </c>
      <c r="R61" s="244">
        <v>0.504560803891449</v>
      </c>
      <c r="S61" s="295">
        <v>0.5130568356374808</v>
      </c>
      <c r="T61" s="247">
        <v>0.4927770820810793</v>
      </c>
      <c r="U61" s="247">
        <v>0.4146634771584286</v>
      </c>
      <c r="V61" s="294">
        <v>0.5069751746692434</v>
      </c>
      <c r="W61" s="244">
        <v>0.484197918321945</v>
      </c>
      <c r="X61" s="295">
        <v>0.4900704870918191</v>
      </c>
      <c r="Y61" s="247">
        <v>0.4939577488563664</v>
      </c>
      <c r="Z61" s="294">
        <v>0.4571522657450077</v>
      </c>
      <c r="AA61" s="244">
        <v>0.3538603760963282</v>
      </c>
      <c r="AB61" s="295">
        <v>0.2886551459293395</v>
      </c>
      <c r="AC61" s="247">
        <v>0.3664164176836988</v>
      </c>
      <c r="AD61" s="247">
        <v>0.4301870832700326</v>
      </c>
      <c r="AE61" s="294">
        <v>0.2897558346960012</v>
      </c>
      <c r="AF61" s="244">
        <v>0.3328581338883108</v>
      </c>
      <c r="AG61" s="295">
        <v>0.392978750640041</v>
      </c>
      <c r="AH61" s="247">
        <v>0.3379390694917518</v>
      </c>
      <c r="AI61" s="247">
        <v>0.3992132976218508</v>
      </c>
      <c r="AJ61" s="294">
        <v>0.477583804073138</v>
      </c>
      <c r="AK61" s="244">
        <v>0.5010304659498208</v>
      </c>
      <c r="AL61" s="295">
        <v>0.5003592487983747</v>
      </c>
      <c r="AM61" s="247">
        <v>0.4929037893207774</v>
      </c>
      <c r="AN61" s="247">
        <v>0.4227639130215809</v>
      </c>
      <c r="AO61" s="294">
        <v>0.2860217655220257</v>
      </c>
      <c r="AP61" s="244">
        <v>0.2656298071648014</v>
      </c>
      <c r="AQ61" s="295">
        <v>0.2716621698627422</v>
      </c>
      <c r="AR61" s="247">
        <v>0.2747315028161803</v>
      </c>
      <c r="AS61" s="294">
        <v>0.159389400921659</v>
      </c>
      <c r="AT61" s="244">
        <v>0.1649030028244388</v>
      </c>
      <c r="AU61" s="295">
        <v>0.1376581349206349</v>
      </c>
      <c r="AV61" s="247">
        <v>0.1541035072838068</v>
      </c>
      <c r="AW61" s="247">
        <v>0.214084278542998</v>
      </c>
      <c r="AX61" s="294">
        <v>0.1926012400277489</v>
      </c>
      <c r="AY61" s="244">
        <v>0.2080306971904266</v>
      </c>
      <c r="AZ61" s="295">
        <v>0.2258624615975422</v>
      </c>
      <c r="BA61" s="247">
        <v>0.2086463467574969</v>
      </c>
      <c r="BB61" s="294">
        <v>0.2122517154504482</v>
      </c>
      <c r="BC61" s="244">
        <v>0.1754128883603389</v>
      </c>
      <c r="BD61" s="244">
        <v>0.1830144649257552</v>
      </c>
      <c r="BE61" s="244">
        <v>0.1912376740498489</v>
      </c>
      <c r="BF61" s="244">
        <v>0.1832239280705269</v>
      </c>
      <c r="BG61" s="244">
        <v>0.2050059970961429</v>
      </c>
      <c r="BH61" s="244">
        <v>0.2037256516029929</v>
      </c>
      <c r="BI61" s="244">
        <v>0.2180188240618828</v>
      </c>
      <c r="BJ61" s="244">
        <v>0.188653616024974</v>
      </c>
      <c r="BK61" s="244">
        <v>0.2029809374466632</v>
      </c>
      <c r="BL61" s="244">
        <v>0.1766113223246288</v>
      </c>
      <c r="BM61" s="242">
        <v>0.1612788204251523</v>
      </c>
      <c r="BN61" s="242">
        <v>0.1311634344598054</v>
      </c>
      <c r="BO61" s="242">
        <v>0.1564053421616786</v>
      </c>
      <c r="BP61" s="242">
        <v>0.1795644779387428</v>
      </c>
      <c r="BQ61" s="296">
        <v>-0.03451980060425525</v>
      </c>
      <c r="BR61" s="241">
        <v>0.1082898518408404</v>
      </c>
      <c r="BS61" s="296">
        <v>-0.08431138818690848</v>
      </c>
      <c r="BT61" s="241">
        <v>0.1216448268173034</v>
      </c>
      <c r="BU61" s="296">
        <v>-0.08638587037312322</v>
      </c>
      <c r="BV61" s="241">
        <v>0.2185364723181179</v>
      </c>
      <c r="BW61" s="296">
        <f>BV61-AZ61</f>
        <v>-0.00732598927942435</v>
      </c>
      <c r="BX61" s="241">
        <v>0.1487648522907452</v>
      </c>
      <c r="BY61" s="296">
        <f>BX61-BA61</f>
        <v>-0.05988149446675162</v>
      </c>
      <c r="BZ61" s="241">
        <v>0.1691827125261786</v>
      </c>
      <c r="CA61" s="296">
        <v>-0.008038315004510188</v>
      </c>
      <c r="CB61" s="241">
        <v>0.2786798171668353</v>
      </c>
      <c r="CC61" s="296">
        <f>CB61-BC61</f>
        <v>0.1032669288064964</v>
      </c>
      <c r="CD61" s="241">
        <v>0.3277762162859724</v>
      </c>
      <c r="CE61" s="245">
        <f>CD61-BD61</f>
        <v>0.1447617513602172</v>
      </c>
      <c r="CF61" s="242">
        <v>0.3445887689982891</v>
      </c>
      <c r="CG61" s="245">
        <f>CF61-BE61</f>
        <v>0.1533510949484402</v>
      </c>
      <c r="CH61" s="242">
        <v>0.3168979636923698</v>
      </c>
      <c r="CI61" s="245">
        <f>CH61-BF61</f>
        <v>0.1336740356218429</v>
      </c>
      <c r="CJ61" s="242">
        <v>0.2053097508369775</v>
      </c>
      <c r="CK61" s="245">
        <f>CJ61-BG61</f>
        <v>0.0003037537408345503</v>
      </c>
    </row>
    <row r="62" ht="16.5" customHeight="1">
      <c r="A62" t="s" s="297">
        <v>119</v>
      </c>
      <c r="B62" s="212">
        <v>0.4623287671232877</v>
      </c>
      <c r="C62" s="263">
        <v>0.5545848267622461</v>
      </c>
      <c r="D62" s="264">
        <v>0.5835160383597884</v>
      </c>
      <c r="E62" s="265">
        <v>0.5580697431302271</v>
      </c>
      <c r="F62" s="212">
        <v>0.5647860082304527</v>
      </c>
      <c r="G62" s="284">
        <v>0.5888213734567901</v>
      </c>
      <c r="H62" s="258">
        <v>0.4200806451612903</v>
      </c>
      <c r="I62" s="259">
        <v>0.3848804012345679</v>
      </c>
      <c r="J62" s="261">
        <v>0.4641049806674807</v>
      </c>
      <c r="K62" s="261">
        <v>0.5141673700634336</v>
      </c>
      <c r="L62" s="284">
        <v>0.2535734020310633</v>
      </c>
      <c r="M62" s="258">
        <v>0.3881070788530466</v>
      </c>
      <c r="N62" s="259">
        <v>0.5598113425925927</v>
      </c>
      <c r="O62" s="261">
        <v>0.3987655998389694</v>
      </c>
      <c r="P62" s="261">
        <v>0.4752773962148962</v>
      </c>
      <c r="Q62" s="284">
        <v>0.5893092891278375</v>
      </c>
      <c r="R62" s="258">
        <v>0.6706670524691359</v>
      </c>
      <c r="S62" s="259">
        <v>0.6778860513739546</v>
      </c>
      <c r="T62" s="261">
        <v>0.6456855122785831</v>
      </c>
      <c r="U62" s="261">
        <v>0.5182295788939625</v>
      </c>
      <c r="V62" s="263">
        <v>0.6064494847670251</v>
      </c>
      <c r="W62" s="264">
        <v>0.5610278975095785</v>
      </c>
      <c r="X62" s="265">
        <v>0.5627520161290323</v>
      </c>
      <c r="Y62" s="212">
        <v>0.5770885225885226</v>
      </c>
      <c r="Z62" s="284">
        <v>0.5883827160493827</v>
      </c>
      <c r="AA62" s="258">
        <v>0.4149607974910394</v>
      </c>
      <c r="AB62" s="259">
        <v>0.3822530864197531</v>
      </c>
      <c r="AC62" s="261">
        <v>0.4613500966625967</v>
      </c>
      <c r="AD62" s="261">
        <v>0.5192193096255596</v>
      </c>
      <c r="AE62" s="284">
        <v>0.3887912559737157</v>
      </c>
      <c r="AF62" s="258">
        <v>0.4403909050179212</v>
      </c>
      <c r="AG62" s="259">
        <v>0.4597795910493827</v>
      </c>
      <c r="AH62" s="261">
        <v>0.4293264643719806</v>
      </c>
      <c r="AI62" s="261">
        <v>0.4890363104893214</v>
      </c>
      <c r="AJ62" s="284">
        <v>0.6080245669056152</v>
      </c>
      <c r="AK62" s="258">
        <v>0.5960777391975309</v>
      </c>
      <c r="AL62" s="259">
        <v>0.583370669056153</v>
      </c>
      <c r="AM62" s="261">
        <v>0.5958215705515298</v>
      </c>
      <c r="AN62" s="261">
        <v>0.5158785070076907</v>
      </c>
      <c r="AO62" s="263">
        <v>0.2802172192353644</v>
      </c>
      <c r="AP62" s="264">
        <v>0.2629588293650794</v>
      </c>
      <c r="AQ62" s="265">
        <v>0.2624506048387097</v>
      </c>
      <c r="AR62" s="212">
        <v>0.2687283307613169</v>
      </c>
      <c r="AS62" s="284">
        <v>0.2238618827160494</v>
      </c>
      <c r="AT62" s="258">
        <v>0.2136971699522103</v>
      </c>
      <c r="AU62" s="259">
        <v>0.1927885802469136</v>
      </c>
      <c r="AV62" s="261">
        <v>0.2101552324989825</v>
      </c>
      <c r="AW62" s="261">
        <v>0.2392799774913035</v>
      </c>
      <c r="AX62" s="284">
        <v>0.1952022849462365</v>
      </c>
      <c r="AY62" s="258">
        <v>0.1859525836320191</v>
      </c>
      <c r="AZ62" s="259">
        <v>0.1902003086419753</v>
      </c>
      <c r="BA62" s="261">
        <v>0.1904544585346216</v>
      </c>
      <c r="BB62" s="284">
        <v>0.2228259564509565</v>
      </c>
      <c r="BC62" s="258">
        <v>0.1904894713261649</v>
      </c>
      <c r="BD62" s="258">
        <v>0.2343325617283951</v>
      </c>
      <c r="BE62" s="258">
        <v>0.2349936529271207</v>
      </c>
      <c r="BF62" s="258">
        <v>0.2197821054750402</v>
      </c>
      <c r="BG62" s="258">
        <v>0.2220587392186707</v>
      </c>
      <c r="BH62" s="258">
        <v>0.2316928016726404</v>
      </c>
      <c r="BI62" s="258">
        <v>0.2355046296296296</v>
      </c>
      <c r="BJ62" s="258">
        <v>0.2338238127240143</v>
      </c>
      <c r="BK62" s="258">
        <v>0.2336127186213992</v>
      </c>
      <c r="BL62" s="258">
        <v>0.2168640046296296</v>
      </c>
      <c r="BM62" s="258">
        <v>0.2072697505973716</v>
      </c>
      <c r="BN62" s="258">
        <v>0.2025508101851852</v>
      </c>
      <c r="BO62" s="258">
        <v>0.2088769968457468</v>
      </c>
      <c r="BP62" s="258">
        <v>0.2211765270104359</v>
      </c>
      <c r="BQ62" s="298">
        <v>-0.01810345048086764</v>
      </c>
      <c r="BR62" s="284">
        <v>0.1837832287933095</v>
      </c>
      <c r="BS62" s="298">
        <v>-0.01141905615292707</v>
      </c>
      <c r="BT62" s="284">
        <v>0.1858256048387097</v>
      </c>
      <c r="BU62" s="298">
        <v>-0.000126978793309418</v>
      </c>
      <c r="BV62" s="284">
        <v>0.2289034336419753</v>
      </c>
      <c r="BW62" s="298">
        <f>BV62-AZ62</f>
        <v>0.03870312499999998</v>
      </c>
      <c r="BX62" s="284">
        <v>0.1991845309983897</v>
      </c>
      <c r="BY62" s="298">
        <f>BX62-BA62</f>
        <v>0.008730072463768085</v>
      </c>
      <c r="BZ62" s="284">
        <v>0.2137653049111382</v>
      </c>
      <c r="CA62" s="298">
        <v>-0.008038315004510188</v>
      </c>
      <c r="CB62" s="284">
        <v>0.2566637918160096</v>
      </c>
      <c r="CC62" s="298">
        <f>CB62-BC62</f>
        <v>0.06617432048984467</v>
      </c>
      <c r="CD62" s="284">
        <v>0.276955362654321</v>
      </c>
      <c r="CE62" s="299">
        <f>CD62-BD62</f>
        <v>0.04262280092592591</v>
      </c>
      <c r="CF62" s="258">
        <v>0.2797909199522103</v>
      </c>
      <c r="CG62" s="299">
        <f>CF62-BE62</f>
        <v>0.04479726702508963</v>
      </c>
      <c r="CH62" s="258">
        <v>0.2710734450483092</v>
      </c>
      <c r="CI62" s="299">
        <f>CH62-BF62</f>
        <v>0.05129133957326892</v>
      </c>
      <c r="CJ62" s="258">
        <v>0.2282100963977676</v>
      </c>
      <c r="CK62" s="299">
        <f>CJ62-BG62</f>
        <v>0.0061513571790969</v>
      </c>
    </row>
    <row r="63" ht="17" customHeight="1">
      <c r="A63" t="s" s="300">
        <v>120</v>
      </c>
      <c r="B63" s="212">
        <v>0.4539256722475901</v>
      </c>
      <c r="C63" s="263">
        <v>0.5703965053763441</v>
      </c>
      <c r="D63" s="264">
        <v>0.573986648478836</v>
      </c>
      <c r="E63" s="265">
        <v>0.5782017249103942</v>
      </c>
      <c r="F63" s="212">
        <v>0.5742019032921811</v>
      </c>
      <c r="G63" s="266">
        <v>0.4580783179012346</v>
      </c>
      <c r="H63" s="267">
        <v>0.4532728494623656</v>
      </c>
      <c r="I63" s="268">
        <v>0.4049340277777778</v>
      </c>
      <c r="J63" s="269">
        <v>0.4389211945461944</v>
      </c>
      <c r="K63" s="269">
        <v>0.5061878453038674</v>
      </c>
      <c r="L63" s="266">
        <v>0.4133243727598566</v>
      </c>
      <c r="M63" s="267">
        <v>0.4085803091397849</v>
      </c>
      <c r="N63" s="268">
        <v>0.5395249228395061</v>
      </c>
      <c r="O63" s="269">
        <v>0.4528781828703703</v>
      </c>
      <c r="P63" s="269">
        <v>0.4882226843372676</v>
      </c>
      <c r="Q63" s="266">
        <v>0.5783279196535245</v>
      </c>
      <c r="R63" s="267">
        <v>0.5793113425925925</v>
      </c>
      <c r="S63" s="268">
        <v>0.5835200119474313</v>
      </c>
      <c r="T63" s="269">
        <v>0.5803981104066023</v>
      </c>
      <c r="U63" s="269">
        <v>0.5114559424150177</v>
      </c>
      <c r="V63" s="263">
        <v>0.6316782780764635</v>
      </c>
      <c r="W63" s="264">
        <v>0.6099187819284803</v>
      </c>
      <c r="X63" s="265">
        <v>0.637507467144564</v>
      </c>
      <c r="Y63" s="212">
        <v>0.6267297008547009</v>
      </c>
      <c r="Z63" s="266">
        <v>0.5605364583333333</v>
      </c>
      <c r="AA63" s="267">
        <v>0.4658047715053764</v>
      </c>
      <c r="AB63" s="268">
        <v>0.3578719135802469</v>
      </c>
      <c r="AC63" s="269">
        <v>0.4614527370777371</v>
      </c>
      <c r="AD63" s="269">
        <v>0.544091218966219</v>
      </c>
      <c r="AE63" s="266">
        <v>0.3713771281362007</v>
      </c>
      <c r="AF63" s="267">
        <v>0.4182198327359617</v>
      </c>
      <c r="AG63" s="268">
        <v>0.5324458333333333</v>
      </c>
      <c r="AH63" s="269">
        <v>0.4396834868156199</v>
      </c>
      <c r="AI63" s="269">
        <v>0.5090346081711273</v>
      </c>
      <c r="AJ63" s="266">
        <v>0.6031645758661887</v>
      </c>
      <c r="AK63" s="267">
        <v>0.6482091049382717</v>
      </c>
      <c r="AL63" s="268">
        <v>0.6326538231780168</v>
      </c>
      <c r="AM63" s="269">
        <v>0.6277896034621578</v>
      </c>
      <c r="AN63" s="269">
        <v>0.5388855905940094</v>
      </c>
      <c r="AO63" s="263">
        <v>0.2669620295698925</v>
      </c>
      <c r="AP63" s="264">
        <v>0.2436549272486772</v>
      </c>
      <c r="AQ63" s="265">
        <v>0.2634218189964158</v>
      </c>
      <c r="AR63" s="212">
        <v>0.2584915252057613</v>
      </c>
      <c r="AS63" s="266">
        <v>0.02609953703703704</v>
      </c>
      <c r="AT63" s="267">
        <v>0.08303632765830345</v>
      </c>
      <c r="AU63" s="268">
        <v>0.07941018518518518</v>
      </c>
      <c r="AV63" s="269">
        <v>0.06307052553927554</v>
      </c>
      <c r="AW63" s="269">
        <v>0.1602411883568651</v>
      </c>
      <c r="AX63" s="266">
        <v>0.271760155316607</v>
      </c>
      <c r="AY63" s="267">
        <v>0.3028104465352449</v>
      </c>
      <c r="AZ63" s="268">
        <v>0.2925916666666666</v>
      </c>
      <c r="BA63" s="269">
        <v>0.2890156375805153</v>
      </c>
      <c r="BB63" s="266">
        <v>0.203637706043956</v>
      </c>
      <c r="BC63" s="267">
        <v>0.09757093787335723</v>
      </c>
      <c r="BD63" s="267">
        <v>0.06037364969135802</v>
      </c>
      <c r="BE63" s="267">
        <v>0.04672416367980884</v>
      </c>
      <c r="BF63" s="267">
        <v>0.06830823520531401</v>
      </c>
      <c r="BG63" s="267">
        <v>0.1695272640791476</v>
      </c>
      <c r="BH63" s="267">
        <v>0.0765977822580645</v>
      </c>
      <c r="BI63" s="267">
        <v>0.1098482556216931</v>
      </c>
      <c r="BJ63" s="267">
        <v>0.09294843936678614</v>
      </c>
      <c r="BK63" s="267">
        <v>0.09257426697530864</v>
      </c>
      <c r="BL63" s="267">
        <v>0.09096126543209876</v>
      </c>
      <c r="BM63" s="267">
        <v>0.08163425925925925</v>
      </c>
      <c r="BN63" s="267">
        <v>0.03938082561728395</v>
      </c>
      <c r="BO63" s="267">
        <v>0.07077939306064304</v>
      </c>
      <c r="BP63" s="267">
        <v>0.08161662318395743</v>
      </c>
      <c r="BQ63" s="301">
        <v>-0.0786245651729077</v>
      </c>
      <c r="BR63" s="266">
        <v>0.00519582586618877</v>
      </c>
      <c r="BS63" s="301">
        <v>-0.2665643294504182</v>
      </c>
      <c r="BT63" s="266">
        <v>0.03519612455197133</v>
      </c>
      <c r="BU63" s="301">
        <v>-0.2676143219832736</v>
      </c>
      <c r="BV63" s="266">
        <v>0.2327505401234568</v>
      </c>
      <c r="BW63" s="301">
        <f>BV63-AZ63</f>
        <v>-0.05984112654320983</v>
      </c>
      <c r="BX63" s="266">
        <v>0.08950724637681161</v>
      </c>
      <c r="BY63" s="301">
        <f>BX63-BA63</f>
        <v>-0.1995083912037037</v>
      </c>
      <c r="BZ63" s="266">
        <v>0.08427573429656765</v>
      </c>
      <c r="CA63" s="301">
        <v>-0.008038315004510188</v>
      </c>
      <c r="CB63" s="266">
        <v>0.3413348267622461</v>
      </c>
      <c r="CC63" s="301">
        <f>CB63-BC63</f>
        <v>0.2437638888888889</v>
      </c>
      <c r="CD63" s="266">
        <v>0.4435251929012346</v>
      </c>
      <c r="CE63" s="302">
        <f>CD63-BD63</f>
        <v>0.3831515432098766</v>
      </c>
      <c r="CF63" s="267">
        <v>0.4644642323775388</v>
      </c>
      <c r="CG63" s="302">
        <f>CF63-BE63</f>
        <v>0.4177400686977299</v>
      </c>
      <c r="CH63" s="267">
        <v>0.4161470284822866</v>
      </c>
      <c r="CI63" s="302">
        <f>CH63-BF63</f>
        <v>0.3478387932769726</v>
      </c>
      <c r="CJ63" s="267">
        <v>0.1679254851598174</v>
      </c>
      <c r="CK63" s="302">
        <f>CJ63-BG63</f>
        <v>-0.001601778919330249</v>
      </c>
    </row>
    <row r="64" ht="17" customHeight="1">
      <c r="A64" t="s" s="300">
        <v>121</v>
      </c>
      <c r="B64" s="212">
        <v>0.22236817414149</v>
      </c>
      <c r="C64" s="263">
        <v>0.2933974075710709</v>
      </c>
      <c r="D64" s="264">
        <v>0.2868468688845401</v>
      </c>
      <c r="E64" s="265">
        <v>0.2454960229783473</v>
      </c>
      <c r="F64" s="212">
        <v>0.2748600963977676</v>
      </c>
      <c r="G64" s="266">
        <v>0.2073194444444445</v>
      </c>
      <c r="H64" s="267">
        <v>0.1936491014877007</v>
      </c>
      <c r="I64" s="268">
        <v>0.1330372907153729</v>
      </c>
      <c r="J64" s="269">
        <v>0.178173892317728</v>
      </c>
      <c r="K64" s="269">
        <v>0.2262499053962007</v>
      </c>
      <c r="L64" s="266">
        <v>0.1241440197378112</v>
      </c>
      <c r="M64" s="267">
        <v>0.1608515613492414</v>
      </c>
      <c r="N64" s="268">
        <v>0.1975691590563166</v>
      </c>
      <c r="O64" s="269">
        <v>0.1604558454933492</v>
      </c>
      <c r="P64" s="269">
        <v>0.2040775482128222</v>
      </c>
      <c r="Q64" s="266">
        <v>0.2190062969509501</v>
      </c>
      <c r="R64" s="267">
        <v>0.2670034246575342</v>
      </c>
      <c r="S64" s="268">
        <v>0.2809876270437472</v>
      </c>
      <c r="T64" s="269">
        <v>0.2555425476474091</v>
      </c>
      <c r="U64" s="269">
        <v>0.2170495480703071</v>
      </c>
      <c r="V64" s="263">
        <v>0.2858686846369127</v>
      </c>
      <c r="W64" s="264">
        <v>0.2844217446071485</v>
      </c>
      <c r="X64" s="265">
        <v>0.2729673000441891</v>
      </c>
      <c r="Y64" s="212">
        <v>0.2810125947112249</v>
      </c>
      <c r="Z64" s="266">
        <v>0.2257515220700152</v>
      </c>
      <c r="AA64" s="267">
        <v>0.1831860362350861</v>
      </c>
      <c r="AB64" s="268">
        <v>0.1280707762557078</v>
      </c>
      <c r="AC64" s="269">
        <v>0.1790487480555974</v>
      </c>
      <c r="AD64" s="269">
        <v>0.2300306713834111</v>
      </c>
      <c r="AE64" s="266">
        <v>0.111573869494771</v>
      </c>
      <c r="AF64" s="267">
        <v>0.1426060539107379</v>
      </c>
      <c r="AG64" s="268">
        <v>0.189536301369863</v>
      </c>
      <c r="AH64" s="269">
        <v>0.1474528985507246</v>
      </c>
      <c r="AI64" s="269">
        <v>0.2023038279505383</v>
      </c>
      <c r="AJ64" s="266">
        <v>0.225069413757549</v>
      </c>
      <c r="AK64" s="267">
        <v>0.2621227168949772</v>
      </c>
      <c r="AL64" s="268">
        <v>0.2880026513477684</v>
      </c>
      <c r="AM64" s="269">
        <v>0.258357777446893</v>
      </c>
      <c r="AN64" s="269">
        <v>0.2163938917583651</v>
      </c>
      <c r="AO64" s="263">
        <v>0.3105454411548093</v>
      </c>
      <c r="AP64" s="264">
        <v>0.2899135681669928</v>
      </c>
      <c r="AQ64" s="265">
        <v>0.2888750184121373</v>
      </c>
      <c r="AR64" s="212">
        <v>0.2966623795027905</v>
      </c>
      <c r="AS64" s="266">
        <v>0.2272640791476408</v>
      </c>
      <c r="AT64" s="267">
        <v>0.1975224628074827</v>
      </c>
      <c r="AU64" s="268">
        <v>0.1407329337899543</v>
      </c>
      <c r="AV64" s="269">
        <v>0.1886055685182398</v>
      </c>
      <c r="AW64" s="269">
        <v>0.2423354745326572</v>
      </c>
      <c r="AX64" s="266">
        <v>0.1119612792752983</v>
      </c>
      <c r="AY64" s="267">
        <v>0.1363249742230078</v>
      </c>
      <c r="AZ64" s="268">
        <v>0.1952209855403348</v>
      </c>
      <c r="BA64" s="269">
        <v>0.1473206893984514</v>
      </c>
      <c r="BB64" s="266">
        <v>0.2103158399819359</v>
      </c>
      <c r="BC64" s="267">
        <v>0.2373184563264104</v>
      </c>
      <c r="BD64" s="267">
        <v>0.2533601598173516</v>
      </c>
      <c r="BE64" s="267">
        <v>0.2906149653851819</v>
      </c>
      <c r="BF64" s="267">
        <v>0.2605080529084772</v>
      </c>
      <c r="BG64" s="267">
        <v>0.2229670278976668</v>
      </c>
      <c r="BH64" s="267">
        <v>0.3015280048608042</v>
      </c>
      <c r="BI64" s="267">
        <v>0.3074613299086758</v>
      </c>
      <c r="BJ64" s="267">
        <v>0.2384963359846811</v>
      </c>
      <c r="BK64" s="267">
        <v>0.2816630200405885</v>
      </c>
      <c r="BL64" s="267">
        <v>0.2213868150684932</v>
      </c>
      <c r="BM64" s="267">
        <v>0.1944714427750773</v>
      </c>
      <c r="BN64" s="267">
        <v>0.1512792808219178</v>
      </c>
      <c r="BO64" s="267">
        <v>0.189105468161975</v>
      </c>
      <c r="BP64" s="267">
        <v>0.2351285602563132</v>
      </c>
      <c r="BQ64" s="301">
        <v>-0.007206914276343984</v>
      </c>
      <c r="BR64" s="266">
        <v>0.1355124097805273</v>
      </c>
      <c r="BS64" s="301">
        <v>0.02355113050522906</v>
      </c>
      <c r="BT64" s="266">
        <v>0.1436077110030932</v>
      </c>
      <c r="BU64" s="301">
        <v>0.007282736780085453</v>
      </c>
      <c r="BV64" s="266">
        <v>0.1943749146757679</v>
      </c>
      <c r="BW64" s="301">
        <f>BV64-AZ64</f>
        <v>-0.0008460708645668946</v>
      </c>
      <c r="BX64" s="266">
        <v>0.1574717725943186</v>
      </c>
      <c r="BY64" s="301">
        <f>BX64-BA64</f>
        <v>0.01015108319586713</v>
      </c>
      <c r="BZ64" s="266">
        <v>0.208939581339163</v>
      </c>
      <c r="CA64" s="301">
        <v>-0.008038315004510188</v>
      </c>
      <c r="CB64" s="266">
        <v>0.2376130541407282</v>
      </c>
      <c r="CC64" s="301">
        <f>CB64-BC64</f>
        <v>0.0002945978143178152</v>
      </c>
      <c r="CD64" s="266">
        <v>0.2621646393762183</v>
      </c>
      <c r="CE64" s="302">
        <f>CD64-BD64</f>
        <v>0.008804479558866707</v>
      </c>
      <c r="CF64" s="267">
        <v>0.2889313903037163</v>
      </c>
      <c r="CG64" s="302">
        <f>CF64-BE64</f>
        <v>-0.001683575081465605</v>
      </c>
      <c r="CH64" s="267">
        <v>0.2629110539028731</v>
      </c>
      <c r="CI64" s="302">
        <f>CH64-BF64</f>
        <v>0.002403000994395887</v>
      </c>
      <c r="CJ64" s="267">
        <v>0.2222191544977496</v>
      </c>
      <c r="CK64" s="302">
        <f>CJ64-BG64</f>
        <v>-0.0007478733999171927</v>
      </c>
    </row>
    <row r="65" ht="17" customHeight="1">
      <c r="A65" s="303"/>
      <c r="B65" s="304">
        <v>365</v>
      </c>
      <c r="C65" s="305">
        <v>31</v>
      </c>
      <c r="D65" s="305">
        <v>28</v>
      </c>
      <c r="E65" s="305">
        <v>31</v>
      </c>
      <c r="F65" s="306">
        <v>90</v>
      </c>
      <c r="G65" s="307">
        <v>30</v>
      </c>
      <c r="H65" s="290">
        <v>31</v>
      </c>
      <c r="I65" s="290">
        <v>30</v>
      </c>
      <c r="J65" s="308">
        <v>91</v>
      </c>
      <c r="K65" s="309">
        <v>181</v>
      </c>
      <c r="L65" s="290">
        <v>31</v>
      </c>
      <c r="M65" s="290">
        <v>31</v>
      </c>
      <c r="N65" s="290">
        <v>30</v>
      </c>
      <c r="O65" s="308">
        <v>92</v>
      </c>
      <c r="P65" s="309">
        <v>273</v>
      </c>
      <c r="Q65" s="290">
        <v>31</v>
      </c>
      <c r="R65" s="290">
        <v>30</v>
      </c>
      <c r="S65" s="290">
        <v>31</v>
      </c>
      <c r="T65" s="308">
        <v>92</v>
      </c>
      <c r="U65" s="309">
        <v>365</v>
      </c>
      <c r="V65" s="305">
        <v>31</v>
      </c>
      <c r="W65" s="305">
        <v>29</v>
      </c>
      <c r="X65" s="305">
        <v>31</v>
      </c>
      <c r="Y65" s="306">
        <v>91</v>
      </c>
      <c r="Z65" s="307">
        <v>30</v>
      </c>
      <c r="AA65" s="290">
        <v>31</v>
      </c>
      <c r="AB65" s="290">
        <v>30</v>
      </c>
      <c r="AC65" s="308">
        <v>91</v>
      </c>
      <c r="AD65" s="309">
        <v>182</v>
      </c>
      <c r="AE65" s="290">
        <v>31</v>
      </c>
      <c r="AF65" s="290">
        <v>31</v>
      </c>
      <c r="AG65" s="290">
        <v>30</v>
      </c>
      <c r="AH65" s="308">
        <v>92</v>
      </c>
      <c r="AI65" s="309">
        <v>274</v>
      </c>
      <c r="AJ65" s="290">
        <v>31</v>
      </c>
      <c r="AK65" s="290">
        <v>30</v>
      </c>
      <c r="AL65" s="290">
        <v>31</v>
      </c>
      <c r="AM65" s="308">
        <v>92</v>
      </c>
      <c r="AN65" s="309">
        <v>366</v>
      </c>
      <c r="AO65" s="305">
        <v>31</v>
      </c>
      <c r="AP65" s="305">
        <v>28</v>
      </c>
      <c r="AQ65" s="305">
        <v>31</v>
      </c>
      <c r="AR65" s="306">
        <v>90</v>
      </c>
      <c r="AS65" s="307">
        <v>30</v>
      </c>
      <c r="AT65" s="290">
        <v>31</v>
      </c>
      <c r="AU65" s="290">
        <v>30</v>
      </c>
      <c r="AV65" s="308">
        <v>91</v>
      </c>
      <c r="AW65" s="309">
        <v>181</v>
      </c>
      <c r="AX65" s="290">
        <v>31</v>
      </c>
      <c r="AY65" s="290">
        <v>31</v>
      </c>
      <c r="AZ65" s="290">
        <v>30</v>
      </c>
      <c r="BA65" s="308">
        <v>92</v>
      </c>
      <c r="BB65" s="309">
        <v>273</v>
      </c>
      <c r="BC65" s="310">
        <v>30</v>
      </c>
      <c r="BD65" s="310"/>
      <c r="BE65" s="310"/>
      <c r="BF65" s="310"/>
      <c r="BG65" s="310"/>
      <c r="BH65" s="290">
        <v>31</v>
      </c>
      <c r="BI65" s="288"/>
      <c r="BJ65" s="290">
        <v>31</v>
      </c>
      <c r="BK65" s="290">
        <v>90</v>
      </c>
      <c r="BL65" s="290">
        <v>30</v>
      </c>
      <c r="BM65" s="290">
        <v>31</v>
      </c>
      <c r="BN65" s="290">
        <v>30</v>
      </c>
      <c r="BO65" s="308">
        <v>91</v>
      </c>
      <c r="BP65" s="309">
        <v>181</v>
      </c>
      <c r="BQ65" s="288"/>
      <c r="BR65" s="290">
        <v>31</v>
      </c>
      <c r="BS65" s="288"/>
      <c r="BT65" s="290">
        <v>31</v>
      </c>
      <c r="BU65" s="288"/>
      <c r="BV65" s="290">
        <v>30</v>
      </c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</row>
  </sheetData>
  <pageMargins left="0.75" right="0.75" top="1" bottom="1" header="0.5" footer="0.5"/>
  <pageSetup firstPageNumber="1" fitToHeight="1" fitToWidth="1" scale="100" useFirstPageNumber="0" orientation="landscape" pageOrder="downThenOver"/>
  <headerFooter>
    <oddFooter>&amp;L&amp;"Helvetica,Regular"&amp;11&amp;K000000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CK72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311" customWidth="1"/>
    <col min="2" max="2" width="4.875" style="311" customWidth="1"/>
    <col min="3" max="3" width="5.625" style="311" customWidth="1"/>
    <col min="4" max="4" width="5.625" style="311" customWidth="1"/>
    <col min="5" max="5" width="5.625" style="311" customWidth="1"/>
    <col min="6" max="6" width="5.5" style="311" customWidth="1"/>
    <col min="7" max="7" width="5.625" style="311" customWidth="1"/>
    <col min="8" max="8" width="5.625" style="311" customWidth="1"/>
    <col min="9" max="9" width="5.625" style="311" customWidth="1"/>
    <col min="10" max="10" width="5.5" style="311" customWidth="1"/>
    <col min="11" max="11" width="5.5" style="311" customWidth="1"/>
    <col min="12" max="12" width="5.5" style="311" customWidth="1"/>
    <col min="13" max="13" width="5.5" style="311" customWidth="1"/>
    <col min="14" max="14" width="5.5" style="311" customWidth="1"/>
    <col min="15" max="15" width="5.5" style="311" customWidth="1"/>
    <col min="16" max="16" width="5.5" style="311" customWidth="1"/>
    <col min="17" max="17" width="5.5" style="311" customWidth="1"/>
    <col min="18" max="18" width="5.5" style="311" customWidth="1"/>
    <col min="19" max="19" width="5.5" style="311" customWidth="1"/>
    <col min="20" max="20" width="5.5" style="311" customWidth="1"/>
    <col min="21" max="21" width="5.5" style="311" customWidth="1"/>
    <col min="22" max="22" width="6.875" style="311" customWidth="1"/>
    <col min="23" max="23" width="6.875" style="311" customWidth="1"/>
    <col min="24" max="24" width="6.875" style="311" customWidth="1"/>
    <col min="25" max="25" width="6.875" style="311" customWidth="1"/>
    <col min="26" max="26" width="6.875" style="311" customWidth="1"/>
    <col min="27" max="27" width="6.875" style="311" customWidth="1"/>
    <col min="28" max="28" width="6.875" style="311" customWidth="1"/>
    <col min="29" max="29" width="6.875" style="311" customWidth="1"/>
    <col min="30" max="30" width="6.875" style="311" customWidth="1"/>
    <col min="31" max="31" width="6.875" style="311" customWidth="1"/>
    <col min="32" max="32" width="6.875" style="311" customWidth="1"/>
    <col min="33" max="33" width="6.875" style="311" customWidth="1"/>
    <col min="34" max="34" width="6.875" style="311" customWidth="1"/>
    <col min="35" max="35" width="6.875" style="311" customWidth="1"/>
    <col min="36" max="36" width="5.5" style="311" customWidth="1"/>
    <col min="37" max="37" width="5.5" style="311" customWidth="1"/>
    <col min="38" max="38" width="5.5" style="311" customWidth="1"/>
    <col min="39" max="39" width="5.5" style="311" customWidth="1"/>
    <col min="40" max="40" width="6.875" style="311" customWidth="1"/>
    <col min="41" max="41" width="6.875" style="311" customWidth="1"/>
    <col min="42" max="42" width="6.875" style="311" customWidth="1"/>
    <col min="43" max="43" width="6.875" style="311" customWidth="1"/>
    <col min="44" max="44" width="6.875" style="311" customWidth="1"/>
    <col min="45" max="45" width="6.875" style="311" customWidth="1"/>
    <col min="46" max="46" width="6.875" style="311" customWidth="1"/>
    <col min="47" max="47" width="6.875" style="311" customWidth="1"/>
    <col min="48" max="48" width="6.875" style="311" customWidth="1"/>
    <col min="49" max="49" width="6.875" style="311" customWidth="1"/>
    <col min="50" max="50" width="7.875" style="311" customWidth="1"/>
    <col min="51" max="51" width="6.625" style="311" customWidth="1"/>
    <col min="52" max="52" width="6.875" style="311" customWidth="1"/>
    <col min="53" max="53" width="6.875" style="311" customWidth="1"/>
    <col min="54" max="54" width="6.875" style="311" customWidth="1"/>
    <col min="55" max="55" width="8.125" style="311" customWidth="1"/>
    <col min="56" max="56" width="9" style="311" customWidth="1"/>
    <col min="57" max="57" width="6.875" style="311" customWidth="1"/>
    <col min="58" max="58" width="6.875" style="311" customWidth="1"/>
    <col min="59" max="59" width="6.875" style="311" customWidth="1"/>
    <col min="60" max="60" width="6.875" style="311" customWidth="1"/>
    <col min="61" max="61" width="6.875" style="311" customWidth="1"/>
    <col min="62" max="62" width="6.875" style="311" customWidth="1"/>
    <col min="63" max="63" width="6.875" style="311" customWidth="1"/>
    <col min="64" max="64" width="6.875" style="311" customWidth="1"/>
    <col min="65" max="65" width="6.875" style="311" customWidth="1"/>
    <col min="66" max="66" width="6.875" style="311" customWidth="1"/>
    <col min="67" max="67" width="6.875" style="311" customWidth="1"/>
    <col min="68" max="68" width="6.875" style="311" customWidth="1"/>
    <col min="69" max="69" width="6.875" style="311" customWidth="1"/>
    <col min="70" max="70" width="6.875" style="311" customWidth="1"/>
    <col min="71" max="71" width="6.875" style="311" customWidth="1"/>
    <col min="72" max="72" width="6.875" style="311" customWidth="1"/>
    <col min="73" max="73" width="6.875" style="311" customWidth="1"/>
    <col min="74" max="74" width="6.875" style="311" customWidth="1"/>
    <col min="75" max="75" width="6.875" style="311" customWidth="1"/>
    <col min="76" max="76" width="6.875" style="311" customWidth="1"/>
    <col min="77" max="77" width="6.875" style="311" customWidth="1"/>
    <col min="78" max="78" width="6.875" style="311" customWidth="1"/>
    <col min="79" max="79" width="6.875" style="311" customWidth="1"/>
    <col min="80" max="80" width="6.875" style="311" customWidth="1"/>
    <col min="81" max="81" width="6.875" style="311" customWidth="1"/>
    <col min="82" max="82" width="6.875" style="311" customWidth="1"/>
    <col min="83" max="83" width="6.875" style="311" customWidth="1"/>
    <col min="84" max="84" width="6.875" style="311" customWidth="1"/>
    <col min="85" max="85" width="6.875" style="311" customWidth="1"/>
    <col min="86" max="86" width="6.875" style="311" customWidth="1"/>
    <col min="87" max="87" width="6.875" style="311" customWidth="1"/>
    <col min="88" max="88" width="6.875" style="311" customWidth="1"/>
    <col min="89" max="89" width="6.875" style="311" customWidth="1"/>
    <col min="90" max="256" width="6.625" style="311" customWidth="1"/>
  </cols>
  <sheetData>
    <row r="1" ht="28.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t="s" s="4">
        <v>145</v>
      </c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8"/>
      <c r="CJ1" s="8"/>
      <c r="CK1" s="9"/>
    </row>
    <row r="2" ht="18.75" customHeight="1">
      <c r="A2" s="230"/>
      <c r="B2" s="28">
        <v>2010</v>
      </c>
      <c r="C2" s="231">
        <v>2011</v>
      </c>
      <c r="D2" s="11"/>
      <c r="E2" s="11"/>
      <c r="F2" s="11"/>
      <c r="G2" s="11"/>
      <c r="H2" s="11"/>
      <c r="I2" s="11"/>
      <c r="J2" s="12"/>
      <c r="K2" s="13"/>
      <c r="L2" s="11"/>
      <c r="M2" s="11"/>
      <c r="N2" s="11"/>
      <c r="O2" s="11"/>
      <c r="P2" s="11"/>
      <c r="Q2" s="11"/>
      <c r="R2" s="11"/>
      <c r="S2" s="11"/>
      <c r="T2" s="11"/>
      <c r="U2" s="12"/>
      <c r="V2" s="233">
        <v>2012</v>
      </c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2"/>
      <c r="AO2" s="233">
        <v>2013</v>
      </c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231">
        <v>2014</v>
      </c>
      <c r="BI2" s="11"/>
      <c r="BJ2" s="11"/>
      <c r="BK2" s="11"/>
      <c r="BL2" s="11"/>
      <c r="BM2" s="11"/>
      <c r="BN2" s="11"/>
      <c r="BO2" s="11"/>
      <c r="BP2" s="11"/>
      <c r="BQ2" t="s" s="231">
        <v>146</v>
      </c>
      <c r="BR2" s="11"/>
      <c r="BS2" t="s" s="231">
        <v>146</v>
      </c>
      <c r="BT2" s="11"/>
      <c r="BU2" t="s" s="231">
        <v>146</v>
      </c>
      <c r="BV2" s="11"/>
      <c r="BW2" t="s" s="231">
        <v>143</v>
      </c>
      <c r="BX2" s="11"/>
      <c r="BY2" t="s" s="231">
        <v>143</v>
      </c>
      <c r="BZ2" s="11"/>
      <c r="CA2" t="s" s="231">
        <v>143</v>
      </c>
      <c r="CB2" s="11"/>
      <c r="CC2" t="s" s="231">
        <v>143</v>
      </c>
      <c r="CD2" s="11"/>
      <c r="CE2" t="s" s="231">
        <v>143</v>
      </c>
      <c r="CF2" s="11"/>
      <c r="CG2" t="s" s="231">
        <v>143</v>
      </c>
      <c r="CH2" s="11"/>
      <c r="CI2" t="s" s="231">
        <v>143</v>
      </c>
      <c r="CJ2" s="11"/>
      <c r="CK2" t="s" s="231">
        <v>143</v>
      </c>
    </row>
    <row r="3" ht="16.5" customHeight="1">
      <c r="A3" s="128"/>
      <c r="B3" s="129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8">
        <v>20</v>
      </c>
      <c r="T3" t="s" s="28">
        <v>21</v>
      </c>
      <c r="U3" t="s" s="28">
        <v>22</v>
      </c>
      <c r="V3" t="s" s="28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8">
        <v>21</v>
      </c>
      <c r="AN3" t="s" s="28">
        <v>22</v>
      </c>
      <c r="AO3" t="s" s="28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8">
        <v>21</v>
      </c>
      <c r="BG3" t="s" s="28">
        <v>22</v>
      </c>
      <c r="BH3" t="s" s="28">
        <v>49</v>
      </c>
      <c r="BI3" t="s" s="28">
        <v>50</v>
      </c>
      <c r="BJ3" t="s" s="28">
        <v>51</v>
      </c>
      <c r="BK3" t="s" s="29">
        <v>7</v>
      </c>
      <c r="BL3" t="s" s="31">
        <v>52</v>
      </c>
      <c r="BM3" t="s" s="31">
        <v>53</v>
      </c>
      <c r="BN3" t="s" s="30">
        <v>54</v>
      </c>
      <c r="BO3" t="s" s="28">
        <v>11</v>
      </c>
      <c r="BP3" t="s" s="28">
        <v>12</v>
      </c>
      <c r="BQ3" t="s" s="29">
        <v>144</v>
      </c>
      <c r="BR3" t="s" s="30">
        <v>55</v>
      </c>
      <c r="BS3" t="s" s="29">
        <v>144</v>
      </c>
      <c r="BT3" t="s" s="30">
        <v>56</v>
      </c>
      <c r="BU3" t="s" s="29">
        <v>144</v>
      </c>
      <c r="BV3" t="s" s="30">
        <v>57</v>
      </c>
      <c r="BW3" t="s" s="29">
        <v>144</v>
      </c>
      <c r="BX3" t="s" s="30">
        <v>16</v>
      </c>
      <c r="BY3" t="s" s="29">
        <v>144</v>
      </c>
      <c r="BZ3" t="s" s="30">
        <v>17</v>
      </c>
      <c r="CA3" t="s" s="29">
        <v>144</v>
      </c>
      <c r="CB3" t="s" s="30">
        <v>58</v>
      </c>
      <c r="CC3" t="s" s="29">
        <v>144</v>
      </c>
      <c r="CD3" t="s" s="30">
        <v>59</v>
      </c>
      <c r="CE3" t="s" s="29">
        <v>144</v>
      </c>
      <c r="CF3" t="s" s="30">
        <v>60</v>
      </c>
      <c r="CG3" t="s" s="29">
        <v>144</v>
      </c>
      <c r="CH3" t="s" s="30">
        <v>21</v>
      </c>
      <c r="CI3" t="s" s="29">
        <v>144</v>
      </c>
      <c r="CJ3" t="s" s="30">
        <v>61</v>
      </c>
      <c r="CK3" t="s" s="28">
        <v>144</v>
      </c>
    </row>
    <row r="4" ht="17" customHeight="1">
      <c r="A4" t="s" s="34">
        <v>62</v>
      </c>
      <c r="B4" s="242">
        <v>0.2048088574651314</v>
      </c>
      <c r="C4" s="242">
        <v>0.3979342073007792</v>
      </c>
      <c r="D4" s="242">
        <v>0.3573456612853715</v>
      </c>
      <c r="E4" s="242">
        <v>0.2903248082072352</v>
      </c>
      <c r="F4" s="243">
        <v>0.343723944398265</v>
      </c>
      <c r="G4" s="241">
        <v>0.2243448136193117</v>
      </c>
      <c r="H4" s="242">
        <v>0.1216448555019988</v>
      </c>
      <c r="I4" s="242">
        <v>0.06095020649776811</v>
      </c>
      <c r="J4" s="243">
        <v>0.1354927596052127</v>
      </c>
      <c r="K4" s="240">
        <v>0.2403812636300073</v>
      </c>
      <c r="L4" s="241">
        <v>0.04349471532529143</v>
      </c>
      <c r="M4" s="242">
        <v>0.03752083192202905</v>
      </c>
      <c r="N4" s="242">
        <v>0.06810074542914266</v>
      </c>
      <c r="O4" s="242">
        <v>0.04950548182110017</v>
      </c>
      <c r="P4" s="242">
        <v>0.1758378753251836</v>
      </c>
      <c r="Q4" s="242">
        <v>0.174180133439599</v>
      </c>
      <c r="R4" s="242">
        <v>0.28996983588167</v>
      </c>
      <c r="S4" s="242">
        <v>0.3880520668837643</v>
      </c>
      <c r="T4" s="242">
        <v>0.2840034463657512</v>
      </c>
      <c r="U4" s="242">
        <v>0.2035871520064263</v>
      </c>
      <c r="V4" s="242">
        <v>0.4120403620849229</v>
      </c>
      <c r="W4" s="242">
        <v>0.3772596945054415</v>
      </c>
      <c r="X4" s="242">
        <v>0.3015520220170508</v>
      </c>
      <c r="Y4" s="243">
        <v>0.3631806203523559</v>
      </c>
      <c r="Z4" s="241">
        <v>0.223890459528808</v>
      </c>
      <c r="AA4" s="242">
        <v>0.09947244831903146</v>
      </c>
      <c r="AB4" s="242">
        <v>0.05316419977819759</v>
      </c>
      <c r="AC4" s="243">
        <v>0.1249207852003721</v>
      </c>
      <c r="AD4" s="240">
        <v>0.2440360934574531</v>
      </c>
      <c r="AE4" s="241">
        <v>0.04241531631631631</v>
      </c>
      <c r="AF4" s="242">
        <v>0.04142556768269364</v>
      </c>
      <c r="AG4" s="242">
        <v>0.06497434451139968</v>
      </c>
      <c r="AH4" s="243">
        <v>0.04944610349481177</v>
      </c>
      <c r="AI4" s="240">
        <v>0.1786341858106738</v>
      </c>
      <c r="AJ4" s="241">
        <v>0.1787001523603318</v>
      </c>
      <c r="AK4" s="242">
        <v>0.2899553496984725</v>
      </c>
      <c r="AL4" s="242">
        <v>0.3899629137860182</v>
      </c>
      <c r="AM4" s="242">
        <v>0.2861669855254937</v>
      </c>
      <c r="AN4" s="242">
        <v>0.2056971271431224</v>
      </c>
      <c r="AO4" s="242">
        <v>0.4148969825448696</v>
      </c>
      <c r="AP4" s="242">
        <v>0.3717958095890245</v>
      </c>
      <c r="AQ4" s="242">
        <v>0.3029893757878878</v>
      </c>
      <c r="AR4" s="243">
        <v>0.3629417752978685</v>
      </c>
      <c r="AS4" s="241">
        <v>0.2273002201533479</v>
      </c>
      <c r="AT4" s="242">
        <v>0.1146121787627701</v>
      </c>
      <c r="AU4" s="242">
        <v>0.05724690971256185</v>
      </c>
      <c r="AV4" s="243">
        <v>0.1331313582685057</v>
      </c>
      <c r="AW4" s="240">
        <v>0.2472619273547856</v>
      </c>
      <c r="AX4" s="241">
        <v>0.04237930045473414</v>
      </c>
      <c r="AY4" s="242">
        <v>0.03969557093766541</v>
      </c>
      <c r="AZ4" s="242">
        <v>0.06593825136032336</v>
      </c>
      <c r="BA4" s="243">
        <v>0.04915562078993727</v>
      </c>
      <c r="BB4" s="240">
        <v>0.1805024470687994</v>
      </c>
      <c r="BC4" s="241">
        <v>0.1781776655054655</v>
      </c>
      <c r="BD4" s="242">
        <v>0.2695031385687182</v>
      </c>
      <c r="BE4" s="242">
        <v>0.2662411007982594</v>
      </c>
      <c r="BF4" s="242">
        <v>0.2020432727889695</v>
      </c>
      <c r="BG4" s="242">
        <v>0.2452296375409106</v>
      </c>
      <c r="BH4" s="242">
        <v>0.4020949219170655</v>
      </c>
      <c r="BI4" s="242">
        <v>0.3654746961469791</v>
      </c>
      <c r="BJ4" s="242">
        <v>0.2798138751147128</v>
      </c>
      <c r="BK4" s="242">
        <v>0.3478960275919846</v>
      </c>
      <c r="BL4" s="242">
        <v>0.2012235306631786</v>
      </c>
      <c r="BM4" s="242">
        <v>0.0968246468876694</v>
      </c>
      <c r="BN4" s="242">
        <v>0.05811130630820988</v>
      </c>
      <c r="BO4" s="242">
        <v>0.1187283252198265</v>
      </c>
      <c r="BP4" s="242">
        <v>0.2327462663893261</v>
      </c>
      <c r="BQ4" s="312">
        <v>-0.01451566096545956</v>
      </c>
      <c r="BR4" s="242">
        <v>0.04496305059190143</v>
      </c>
      <c r="BS4" s="312">
        <v>0.002583750137167287</v>
      </c>
      <c r="BT4" s="242">
        <v>0.03836900240189338</v>
      </c>
      <c r="BU4" s="312">
        <v>-0.001326568535772031</v>
      </c>
      <c r="BV4" s="242">
        <v>0.06541128642694508</v>
      </c>
      <c r="BW4" s="312">
        <f>BV4-AZ4</f>
        <v>-0.0005269649333782822</v>
      </c>
      <c r="BX4" s="242">
        <v>0.04941261432282786</v>
      </c>
      <c r="BY4" s="312">
        <f>BX4-BA4</f>
        <v>0.0002569935328905829</v>
      </c>
      <c r="BZ4" s="242">
        <v>0.1708267759301009</v>
      </c>
      <c r="CA4" s="312">
        <f>BZ4-BB4</f>
        <v>-0.009675671138698494</v>
      </c>
      <c r="CB4" s="242">
        <v>0.178291345621234</v>
      </c>
      <c r="CC4" s="312">
        <f>CB4-BC4</f>
        <v>0.000113680115768483</v>
      </c>
      <c r="CD4" s="242">
        <v>0.2807395118118792</v>
      </c>
      <c r="CE4" s="312">
        <f>CD4-BD4</f>
        <v>0.01123637324316101</v>
      </c>
      <c r="CF4" s="242">
        <v>0.3797572170000735</v>
      </c>
      <c r="CG4" s="312">
        <f>CF4-BE4</f>
        <v>0.1135161162018141</v>
      </c>
      <c r="CH4" s="242">
        <v>0.2804998672725342</v>
      </c>
      <c r="CI4" s="312">
        <f>CH4-BF4</f>
        <v>0.07845659448356476</v>
      </c>
      <c r="CJ4" s="242">
        <v>0.198240845515932</v>
      </c>
      <c r="CK4" s="313">
        <f>CJ4-BG4</f>
        <v>-0.04698879202497863</v>
      </c>
    </row>
    <row r="5" ht="17" customHeight="1">
      <c r="A5" t="s" s="46">
        <v>63</v>
      </c>
      <c r="B5" s="242">
        <v>0.2027584076361717</v>
      </c>
      <c r="C5" s="242">
        <v>0.4086491118234141</v>
      </c>
      <c r="D5" s="242">
        <v>0.3557483749408016</v>
      </c>
      <c r="E5" s="242">
        <v>0.289732842179538</v>
      </c>
      <c r="F5" s="243">
        <v>0.3512310563603773</v>
      </c>
      <c r="G5" s="241">
        <v>0.2184301976494459</v>
      </c>
      <c r="H5" s="242">
        <v>0.1006937806838193</v>
      </c>
      <c r="I5" s="242">
        <v>0.0542294238601729</v>
      </c>
      <c r="J5" s="243">
        <v>0.1241900642471095</v>
      </c>
      <c r="K5" s="240">
        <v>0.237083375242657</v>
      </c>
      <c r="L5" s="241">
        <v>0.04663715081795584</v>
      </c>
      <c r="M5" s="242">
        <v>0.04018125014515887</v>
      </c>
      <c r="N5" s="242">
        <v>0.05870297551073873</v>
      </c>
      <c r="O5" s="242">
        <v>0.04839630103455129</v>
      </c>
      <c r="P5" s="242">
        <v>0.1734965223959694</v>
      </c>
      <c r="Q5" s="242">
        <v>0.1582297568996296</v>
      </c>
      <c r="R5" s="242">
        <v>0.281651559226703</v>
      </c>
      <c r="S5" s="242">
        <v>0.3911288089367327</v>
      </c>
      <c r="T5" s="242">
        <v>0.2769528512796556</v>
      </c>
      <c r="U5" s="242">
        <v>0.1995731861145971</v>
      </c>
      <c r="V5" s="242">
        <v>0.4236348188842191</v>
      </c>
      <c r="W5" s="242">
        <v>0.3774764620852045</v>
      </c>
      <c r="X5" s="242">
        <v>0.2914331275685883</v>
      </c>
      <c r="Y5" s="243">
        <v>0.3638892718737139</v>
      </c>
      <c r="Z5" s="241">
        <v>0.215490385897256</v>
      </c>
      <c r="AA5" s="242">
        <v>0.07118579720018801</v>
      </c>
      <c r="AB5" s="242">
        <v>0.05061419632916881</v>
      </c>
      <c r="AC5" s="243">
        <v>0.1119768920878964</v>
      </c>
      <c r="AD5" s="240">
        <v>0.2379330819808051</v>
      </c>
      <c r="AE5" s="241">
        <v>0.04665185652635995</v>
      </c>
      <c r="AF5" s="242">
        <v>0.04511490076633549</v>
      </c>
      <c r="AG5" s="242">
        <v>0.05699575070696477</v>
      </c>
      <c r="AH5" s="243">
        <v>0.04950697823133154</v>
      </c>
      <c r="AI5" s="240">
        <v>0.1746659230576242</v>
      </c>
      <c r="AJ5" s="241">
        <v>0.1666451571892107</v>
      </c>
      <c r="AK5" s="242">
        <v>0.2853718550773005</v>
      </c>
      <c r="AL5" s="242">
        <v>0.4011590169395574</v>
      </c>
      <c r="AM5" s="242">
        <v>0.284381359242509</v>
      </c>
      <c r="AN5" s="242">
        <v>0.2022446665795078</v>
      </c>
      <c r="AO5" s="242">
        <v>0.4244549344620961</v>
      </c>
      <c r="AP5" s="242">
        <v>0.3738591715221818</v>
      </c>
      <c r="AQ5" s="242">
        <v>0.2957112067068901</v>
      </c>
      <c r="AR5" s="243">
        <v>0.3643689686539963</v>
      </c>
      <c r="AS5" s="241">
        <v>0.2209373032836892</v>
      </c>
      <c r="AT5" s="242">
        <v>0.09173674655205426</v>
      </c>
      <c r="AU5" s="242">
        <v>0.05417230605151242</v>
      </c>
      <c r="AV5" s="243">
        <v>0.1219464551996673</v>
      </c>
      <c r="AW5" s="240">
        <v>0.2424880364753005</v>
      </c>
      <c r="AX5" s="241">
        <v>0.04742508699697193</v>
      </c>
      <c r="AY5" s="242">
        <v>0.04294312706193013</v>
      </c>
      <c r="AZ5" s="242">
        <v>0.05764256938760916</v>
      </c>
      <c r="BA5" s="243">
        <v>0.04924664910276347</v>
      </c>
      <c r="BB5" s="240">
        <v>0.1773663967746653</v>
      </c>
      <c r="BC5" s="241">
        <v>0.1685112698981891</v>
      </c>
      <c r="BD5" s="242">
        <v>0.2648231948009065</v>
      </c>
      <c r="BE5" s="242">
        <v>0.2655298812640068</v>
      </c>
      <c r="BF5" s="242">
        <v>0.1995884257418418</v>
      </c>
      <c r="BG5" s="242">
        <v>0.240494984120709</v>
      </c>
      <c r="BH5" s="242">
        <v>0.4094971968473045</v>
      </c>
      <c r="BI5" s="242">
        <v>0.3777594044506902</v>
      </c>
      <c r="BJ5" s="242">
        <v>0.2784846143797115</v>
      </c>
      <c r="BK5" s="242">
        <v>0.354496660807298</v>
      </c>
      <c r="BL5" s="242">
        <v>0.1911406036591773</v>
      </c>
      <c r="BM5" s="242">
        <v>0.07019394756198724</v>
      </c>
      <c r="BN5" s="242">
        <v>0.05611441749017136</v>
      </c>
      <c r="BO5" s="242">
        <v>0.105424868229693</v>
      </c>
      <c r="BP5" s="242">
        <v>0.2292727208925905</v>
      </c>
      <c r="BQ5" s="312">
        <v>-0.01321531558270997</v>
      </c>
      <c r="BR5" s="242">
        <v>0.04955275238862</v>
      </c>
      <c r="BS5" s="312">
        <v>0.002127665391648076</v>
      </c>
      <c r="BT5" s="242">
        <v>0.04181297169728702</v>
      </c>
      <c r="BU5" s="312">
        <v>-0.001130155364643108</v>
      </c>
      <c r="BV5" s="242">
        <v>0.05831101858547014</v>
      </c>
      <c r="BW5" s="312">
        <f>BV5-AZ5</f>
        <v>0.0006684491978609791</v>
      </c>
      <c r="BX5" s="242">
        <v>0.04980073917638284</v>
      </c>
      <c r="BY5" s="312">
        <f>BX5-BA5</f>
        <v>0.0005540900736193607</v>
      </c>
      <c r="BZ5" s="242">
        <v>0.168791320460755</v>
      </c>
      <c r="CA5" s="312">
        <f>BZ5-BB5</f>
        <v>-0.008575076313910357</v>
      </c>
      <c r="CB5" s="242">
        <v>0.1721361615284434</v>
      </c>
      <c r="CC5" s="312">
        <f>CB5-BC5</f>
        <v>0.003624891630254312</v>
      </c>
      <c r="CD5" s="242">
        <v>0.2789894178212508</v>
      </c>
      <c r="CE5" s="312">
        <f>CD5-BD5</f>
        <v>0.01416622302034426</v>
      </c>
      <c r="CF5" s="242">
        <v>0.393684313323923</v>
      </c>
      <c r="CG5" s="312">
        <f>CF5-BE5</f>
        <v>0.1281544320599162</v>
      </c>
      <c r="CH5" s="242">
        <v>0.28163170929414</v>
      </c>
      <c r="CI5" s="312">
        <f>CH5-BF5</f>
        <v>0.08204328355229823</v>
      </c>
      <c r="CJ5" s="242">
        <v>0.1972332814817725</v>
      </c>
      <c r="CK5" s="313">
        <f>CJ5-BG5</f>
        <v>-0.04326170263893642</v>
      </c>
    </row>
    <row r="6" ht="17" customHeight="1">
      <c r="A6" t="s" s="61">
        <v>64</v>
      </c>
      <c r="B6" s="314">
        <v>0.1942349537609416</v>
      </c>
      <c r="C6" s="314">
        <v>0.3404196265672916</v>
      </c>
      <c r="D6" s="314">
        <v>0.3055945934330411</v>
      </c>
      <c r="E6" s="314">
        <v>0.239909165016886</v>
      </c>
      <c r="F6" s="206">
        <v>0.2949649017248296</v>
      </c>
      <c r="G6" s="315">
        <v>0.1707410750100281</v>
      </c>
      <c r="H6" s="314">
        <v>0.1042030588874655</v>
      </c>
      <c r="I6" s="314">
        <v>0.03642900120336943</v>
      </c>
      <c r="J6" s="206">
        <v>0.1037955726583885</v>
      </c>
      <c r="K6" s="195">
        <v>0.1988521451223647</v>
      </c>
      <c r="L6" s="315">
        <v>0.02612185085982687</v>
      </c>
      <c r="M6" s="314">
        <v>0.02703020069096696</v>
      </c>
      <c r="N6" s="314">
        <v>0.1052486963497794</v>
      </c>
      <c r="O6" s="314">
        <v>0.05223015748443469</v>
      </c>
      <c r="P6" s="314">
        <v>0.1494410723652601</v>
      </c>
      <c r="Q6" s="314">
        <v>0.1626693451341174</v>
      </c>
      <c r="R6" s="314">
        <v>0.2683985158443642</v>
      </c>
      <c r="S6" s="314">
        <v>0.3742537168588175</v>
      </c>
      <c r="T6" s="314">
        <v>0.2684409825773034</v>
      </c>
      <c r="U6" s="314">
        <v>0.1794355702817203</v>
      </c>
      <c r="V6" s="314">
        <v>0.3860874966033927</v>
      </c>
      <c r="W6" s="314">
        <v>0.3212467322295531</v>
      </c>
      <c r="X6" s="314">
        <v>0.269280113349637</v>
      </c>
      <c r="Y6" s="206">
        <v>0.3256324301450655</v>
      </c>
      <c r="Z6" s="315">
        <v>0.1772302446851183</v>
      </c>
      <c r="AA6" s="314">
        <v>0.09680913008035402</v>
      </c>
      <c r="AB6" s="314">
        <v>0.03824408343361412</v>
      </c>
      <c r="AC6" s="206">
        <v>0.1040144272093731</v>
      </c>
      <c r="AD6" s="195">
        <v>0.2148234286772193</v>
      </c>
      <c r="AE6" s="315">
        <v>0.03492876829315633</v>
      </c>
      <c r="AF6" s="314">
        <v>0.03531404060401382</v>
      </c>
      <c r="AG6" s="314">
        <v>0.1019213798636181</v>
      </c>
      <c r="AH6" s="206">
        <v>0.0569040051274002</v>
      </c>
      <c r="AI6" s="195">
        <v>0.1617993886531924</v>
      </c>
      <c r="AJ6" s="315">
        <v>0.1894307286207834</v>
      </c>
      <c r="AK6" s="314">
        <v>0.2768501805054152</v>
      </c>
      <c r="AL6" s="314">
        <v>0.3511499941772447</v>
      </c>
      <c r="AM6" s="314">
        <v>0.2724294328467535</v>
      </c>
      <c r="AN6" s="314">
        <v>0.1896080336417378</v>
      </c>
      <c r="AO6" s="314">
        <v>0.3851577966693839</v>
      </c>
      <c r="AP6" s="314">
        <v>0.3186973525872443</v>
      </c>
      <c r="AQ6" s="314">
        <v>0.2630216218314507</v>
      </c>
      <c r="AR6" s="206">
        <v>0.3224120871774301</v>
      </c>
      <c r="AS6" s="315">
        <v>0.1757851985559567</v>
      </c>
      <c r="AT6" s="314">
        <v>0.102797833935018</v>
      </c>
      <c r="AU6" s="314">
        <v>0.04861512234255917</v>
      </c>
      <c r="AV6" s="206">
        <v>0.1089971700982531</v>
      </c>
      <c r="AW6" s="195">
        <v>0.2151150846680096</v>
      </c>
      <c r="AX6" s="315">
        <v>0.02598986840572959</v>
      </c>
      <c r="AY6" s="314">
        <v>0.02388397189550095</v>
      </c>
      <c r="AZ6" s="314">
        <v>0.09810569594865624</v>
      </c>
      <c r="BA6" s="206">
        <v>0.04879630356301994</v>
      </c>
      <c r="BB6" s="195">
        <v>0.1590662646619325</v>
      </c>
      <c r="BC6" s="315">
        <v>0.1840378867279997</v>
      </c>
      <c r="BD6" s="314">
        <v>0.2560409145607702</v>
      </c>
      <c r="BE6" s="314">
        <v>0.2501939125202742</v>
      </c>
      <c r="BF6" s="314">
        <v>0.1820354252180077</v>
      </c>
      <c r="BG6" s="314">
        <v>0.2133470154789575</v>
      </c>
      <c r="BH6" s="314">
        <v>0.3567573075579363</v>
      </c>
      <c r="BI6" s="314">
        <v>0.3337018652226233</v>
      </c>
      <c r="BJ6" s="314">
        <v>0.241971390862156</v>
      </c>
      <c r="BK6" s="314">
        <v>0.3100471319695147</v>
      </c>
      <c r="BL6" s="314">
        <v>0.164340152426795</v>
      </c>
      <c r="BM6" s="314">
        <v>0.1032481270137029</v>
      </c>
      <c r="BN6" s="314">
        <v>0.03811873245086241</v>
      </c>
      <c r="BO6" s="314">
        <v>0.1019171261951045</v>
      </c>
      <c r="BP6" s="314">
        <v>0.205407184314977</v>
      </c>
      <c r="BQ6" s="312">
        <v>-0.00970790035303265</v>
      </c>
      <c r="BR6" s="314">
        <v>0.03503843018516363</v>
      </c>
      <c r="BS6" s="312">
        <v>0.009048561779434038</v>
      </c>
      <c r="BT6" s="314">
        <v>0.03431446760607119</v>
      </c>
      <c r="BU6" s="312">
        <v>0.01043049571057025</v>
      </c>
      <c r="BV6" s="314">
        <v>0.09775872442839952</v>
      </c>
      <c r="BW6" s="312">
        <f>BV6-AZ6</f>
        <v>-0.0003469715202567281</v>
      </c>
      <c r="BX6" s="314">
        <v>0.05524675613456809</v>
      </c>
      <c r="BY6" s="312">
        <f>BX6-BA6</f>
        <v>0.006450452571548158</v>
      </c>
      <c r="BZ6" s="314">
        <v>0.1548036700563776</v>
      </c>
      <c r="CA6" s="312">
        <f>BZ6-BB6</f>
        <v>-0.004262594605554865</v>
      </c>
      <c r="CB6" s="314">
        <v>0.1684649276037421</v>
      </c>
      <c r="CC6" s="312">
        <f>CB6-BC6</f>
        <v>-0.01557295912425763</v>
      </c>
      <c r="CD6" s="314">
        <v>0.2547162053750501</v>
      </c>
      <c r="CE6" s="312">
        <f>CD6-BD6</f>
        <v>-0.00132470918572003</v>
      </c>
      <c r="CF6" s="314">
        <v>0.3376470245720275</v>
      </c>
      <c r="CG6" s="312">
        <f>CF6-BE6</f>
        <v>0.08745311205175332</v>
      </c>
      <c r="CH6" s="314">
        <v>0.2535973552032648</v>
      </c>
      <c r="CI6" s="312">
        <f>CH6-BF6</f>
        <v>0.07156192998525715</v>
      </c>
      <c r="CJ6" s="314">
        <v>0.179705092066004</v>
      </c>
      <c r="CK6" s="313">
        <f>CJ6-BG6</f>
        <v>-0.03364192341295349</v>
      </c>
    </row>
    <row r="7" ht="17" customHeight="1">
      <c r="A7" t="s" s="71">
        <v>65</v>
      </c>
      <c r="B7" s="314">
        <v>0.280937047555407</v>
      </c>
      <c r="C7" s="314">
        <v>0.498511670600577</v>
      </c>
      <c r="D7" s="314">
        <v>0.4428172183507549</v>
      </c>
      <c r="E7" s="314">
        <v>0.3466709284028324</v>
      </c>
      <c r="F7" s="206">
        <v>0.4288838075880759</v>
      </c>
      <c r="G7" s="315">
        <v>0.2398255420054201</v>
      </c>
      <c r="H7" s="314">
        <v>0.1501491607658012</v>
      </c>
      <c r="I7" s="314">
        <v>0.05144817073170731</v>
      </c>
      <c r="J7" s="206">
        <v>0.1471740150093808</v>
      </c>
      <c r="K7" s="195">
        <v>0.2872507074518259</v>
      </c>
      <c r="L7" s="315">
        <v>0.03108444794125361</v>
      </c>
      <c r="M7" s="314">
        <v>0.0355773013375295</v>
      </c>
      <c r="N7" s="314">
        <v>0.1486500677506775</v>
      </c>
      <c r="O7" s="314">
        <v>0.0709349593495935</v>
      </c>
      <c r="P7" s="314">
        <v>0.2143530927067512</v>
      </c>
      <c r="Q7" s="314">
        <v>0.2364034225019669</v>
      </c>
      <c r="R7" s="314">
        <v>0.39147527100271</v>
      </c>
      <c r="S7" s="314">
        <v>0.5486165748754261</v>
      </c>
      <c r="T7" s="314">
        <v>0.3921725874867444</v>
      </c>
      <c r="U7" s="314">
        <v>0.2591733489252701</v>
      </c>
      <c r="V7" s="314">
        <v>0.5594020456333596</v>
      </c>
      <c r="W7" s="314">
        <v>0.4517258901037287</v>
      </c>
      <c r="X7" s="314">
        <v>0.3848790322580645</v>
      </c>
      <c r="Y7" s="206">
        <v>0.4656347717323327</v>
      </c>
      <c r="Z7" s="315">
        <v>0.2533841463414634</v>
      </c>
      <c r="AA7" s="314">
        <v>0.1372852740624181</v>
      </c>
      <c r="AB7" s="314">
        <v>0.05467140921409214</v>
      </c>
      <c r="AC7" s="206">
        <v>0.1483242875011168</v>
      </c>
      <c r="AD7" s="195">
        <v>0.3069795296167248</v>
      </c>
      <c r="AE7" s="315">
        <v>0.04194695777602937</v>
      </c>
      <c r="AF7" s="314">
        <v>0.04750196695515342</v>
      </c>
      <c r="AG7" s="314">
        <v>0.1440972222222222</v>
      </c>
      <c r="AH7" s="206">
        <v>0.07712862318840581</v>
      </c>
      <c r="AI7" s="195">
        <v>0.2298033128597709</v>
      </c>
      <c r="AJ7" s="315">
        <v>0.2741410962496722</v>
      </c>
      <c r="AK7" s="314">
        <v>0.403980352303523</v>
      </c>
      <c r="AL7" s="314">
        <v>0.5008670993968004</v>
      </c>
      <c r="AM7" s="314">
        <v>0.3928767895015907</v>
      </c>
      <c r="AN7" s="314">
        <v>0.2707944599937803</v>
      </c>
      <c r="AO7" s="314">
        <v>0.5547010228166798</v>
      </c>
      <c r="AP7" s="314">
        <v>0.4596490272938444</v>
      </c>
      <c r="AQ7" s="314">
        <v>0.3806746656176239</v>
      </c>
      <c r="AR7" s="206">
        <v>0.4651868789521229</v>
      </c>
      <c r="AS7" s="315">
        <v>0.2532401761517615</v>
      </c>
      <c r="AT7" s="314">
        <v>0.138154012588513</v>
      </c>
      <c r="AU7" s="314">
        <v>0.06631775067750678</v>
      </c>
      <c r="AV7" s="206">
        <v>0.1524122219244171</v>
      </c>
      <c r="AW7" s="195">
        <v>0.3079355320486907</v>
      </c>
      <c r="AX7" s="315">
        <v>0.03664601363755573</v>
      </c>
      <c r="AY7" s="314">
        <v>0.02700137686860739</v>
      </c>
      <c r="AZ7" s="314">
        <v>0.136439701897019</v>
      </c>
      <c r="BA7" s="206">
        <v>0.06593761046306115</v>
      </c>
      <c r="BB7" s="195">
        <v>0.2263831189136067</v>
      </c>
      <c r="BC7" s="315">
        <v>0.2657962890112772</v>
      </c>
      <c r="BD7" s="314">
        <v>0.3641531165311653</v>
      </c>
      <c r="BE7" s="314">
        <v>0.3546201175326971</v>
      </c>
      <c r="BF7" s="314">
        <v>0.2587058692504733</v>
      </c>
      <c r="BG7" s="314">
        <v>0.305404555072948</v>
      </c>
      <c r="BH7" s="314">
        <v>0.5093053370049829</v>
      </c>
      <c r="BI7" s="314">
        <v>0.4798326800232288</v>
      </c>
      <c r="BJ7" s="314">
        <v>0.3516489640702858</v>
      </c>
      <c r="BK7" s="314">
        <v>0.4458322041553749</v>
      </c>
      <c r="BL7" s="314">
        <v>0.233739837398374</v>
      </c>
      <c r="BM7" s="314">
        <v>0.1455989378442172</v>
      </c>
      <c r="BN7" s="314">
        <v>0.04988482384823848</v>
      </c>
      <c r="BO7" s="314">
        <v>0.1431022737425176</v>
      </c>
      <c r="BP7" s="314">
        <v>0.2936309684229438</v>
      </c>
      <c r="BQ7" s="312">
        <v>-0.01430456362574684</v>
      </c>
      <c r="BR7" s="314">
        <v>0.04893292682926829</v>
      </c>
      <c r="BS7" s="312">
        <v>0.01228691319171257</v>
      </c>
      <c r="BT7" s="314">
        <v>0.04308123524783635</v>
      </c>
      <c r="BU7" s="312">
        <v>0.01607985837922896</v>
      </c>
      <c r="BV7" s="314">
        <v>0.1357672764227642</v>
      </c>
      <c r="BW7" s="312">
        <f>BV7-AZ7</f>
        <v>-0.0006724254742547509</v>
      </c>
      <c r="BX7" s="314">
        <v>0.07527670996818664</v>
      </c>
      <c r="BY7" s="312">
        <f>BX7-BA7</f>
        <v>0.009339099505125487</v>
      </c>
      <c r="BZ7" s="314">
        <v>0.2200463831561393</v>
      </c>
      <c r="CA7" s="312">
        <f>BZ7-BB7</f>
        <v>-0.00633673575746746</v>
      </c>
      <c r="CB7" s="314">
        <v>0.2411355887752426</v>
      </c>
      <c r="CC7" s="312">
        <f>CB7-BC7</f>
        <v>-0.02466070023603462</v>
      </c>
      <c r="CD7" s="314">
        <v>0.3683943089430894</v>
      </c>
      <c r="CE7" s="312">
        <f>CD7-BD7</f>
        <v>0.004241192411924111</v>
      </c>
      <c r="CF7" s="314">
        <v>0.4804976396538159</v>
      </c>
      <c r="CG7" s="312">
        <f>CF7-BE7</f>
        <v>0.1258775221211188</v>
      </c>
      <c r="CH7" s="314">
        <v>0.3632876016260162</v>
      </c>
      <c r="CI7" s="312">
        <f>CH7-BF7</f>
        <v>0.1045817323755429</v>
      </c>
      <c r="CJ7" s="314">
        <v>0.256151019044437</v>
      </c>
      <c r="CK7" s="313">
        <f>CJ7-BG7</f>
        <v>-0.04925353602851096</v>
      </c>
    </row>
    <row r="8" ht="17" customHeight="1">
      <c r="A8" t="s" s="71">
        <v>66</v>
      </c>
      <c r="B8" s="314">
        <v>0.2300373599003736</v>
      </c>
      <c r="C8" s="314">
        <v>0.3751466275659824</v>
      </c>
      <c r="D8" s="314">
        <v>0.3644751082251082</v>
      </c>
      <c r="E8" s="314">
        <v>0.2909335288367547</v>
      </c>
      <c r="F8" s="206">
        <v>0.3428198653198653</v>
      </c>
      <c r="G8" s="315">
        <v>0.2413299663299663</v>
      </c>
      <c r="H8" s="314">
        <v>0.1284783317041382</v>
      </c>
      <c r="I8" s="314">
        <v>0.0501010101010101</v>
      </c>
      <c r="J8" s="206">
        <v>0.1398434898434898</v>
      </c>
      <c r="K8" s="195">
        <v>0.2407709693621296</v>
      </c>
      <c r="L8" s="315">
        <v>0.06478494623655914</v>
      </c>
      <c r="M8" s="314">
        <v>0.05008145975887911</v>
      </c>
      <c r="N8" s="314">
        <v>0.1447053872053872</v>
      </c>
      <c r="O8" s="314">
        <v>0.08589152393500218</v>
      </c>
      <c r="P8" s="314">
        <v>0.1885771635771636</v>
      </c>
      <c r="Q8" s="314">
        <v>0.1905832518735744</v>
      </c>
      <c r="R8" s="314">
        <v>0.3074074074074074</v>
      </c>
      <c r="S8" s="314">
        <v>0.4050342130987292</v>
      </c>
      <c r="T8" s="314">
        <v>0.3009387351778656</v>
      </c>
      <c r="U8" s="314">
        <v>0.2168984364189844</v>
      </c>
      <c r="V8" s="314">
        <v>0.4394591072010427</v>
      </c>
      <c r="W8" s="314">
        <v>0.413967258794845</v>
      </c>
      <c r="X8" s="314">
        <v>0.3475887911371782</v>
      </c>
      <c r="Y8" s="206">
        <v>0.4000388500388501</v>
      </c>
      <c r="Z8" s="315">
        <v>0.2284175084175084</v>
      </c>
      <c r="AA8" s="314">
        <v>0.1303437601824699</v>
      </c>
      <c r="AB8" s="314">
        <v>0.04931818181818182</v>
      </c>
      <c r="AC8" s="206">
        <v>0.135964035964036</v>
      </c>
      <c r="AD8" s="195">
        <v>0.268001443001443</v>
      </c>
      <c r="AE8" s="315">
        <v>0.08472629521016618</v>
      </c>
      <c r="AF8" s="314">
        <v>0.06035353535353535</v>
      </c>
      <c r="AG8" s="314">
        <v>0.1394023569023569</v>
      </c>
      <c r="AH8" s="206">
        <v>0.09434288537549405</v>
      </c>
      <c r="AI8" s="195">
        <v>0.2096927302219273</v>
      </c>
      <c r="AJ8" s="315">
        <v>0.2276718800912349</v>
      </c>
      <c r="AK8" s="314">
        <v>0.3162037037037037</v>
      </c>
      <c r="AL8" s="314">
        <v>0.4133675464320626</v>
      </c>
      <c r="AM8" s="314">
        <v>0.3191123188405797</v>
      </c>
      <c r="AN8" s="314">
        <v>0.237197107688911</v>
      </c>
      <c r="AO8" s="314">
        <v>0.4380987292277615</v>
      </c>
      <c r="AP8" s="314">
        <v>0.3908098845598846</v>
      </c>
      <c r="AQ8" s="314">
        <v>0.3159498207885305</v>
      </c>
      <c r="AR8" s="206">
        <v>0.3813131313131313</v>
      </c>
      <c r="AS8" s="315">
        <v>0.217003367003367</v>
      </c>
      <c r="AT8" s="314">
        <v>0.1762952101661779</v>
      </c>
      <c r="AU8" s="314">
        <v>0.07849326599326599</v>
      </c>
      <c r="AV8" s="206">
        <v>0.1574730824730825</v>
      </c>
      <c r="AW8" s="195">
        <v>0.2687747642167532</v>
      </c>
      <c r="AX8" s="315">
        <v>0.03603779732811991</v>
      </c>
      <c r="AY8" s="314">
        <v>0.06629195177582274</v>
      </c>
      <c r="AZ8" s="314">
        <v>0.1454292929292929</v>
      </c>
      <c r="BA8" s="206">
        <v>0.08190327184892403</v>
      </c>
      <c r="BB8" s="195">
        <v>0.2057997557997558</v>
      </c>
      <c r="BC8" s="315">
        <v>0.2238758553274682</v>
      </c>
      <c r="BD8" s="314">
        <v>0.3285016835016835</v>
      </c>
      <c r="BE8" s="314">
        <v>0.3341842336407554</v>
      </c>
      <c r="BF8" s="314">
        <v>0.2381596789815968</v>
      </c>
      <c r="BG8" s="314">
        <v>0.2665656565656566</v>
      </c>
      <c r="BH8" s="314">
        <v>0.438237210817856</v>
      </c>
      <c r="BI8" s="314">
        <v>0.4068813131313131</v>
      </c>
      <c r="BJ8" s="314">
        <v>0.2835043988269795</v>
      </c>
      <c r="BK8" s="314">
        <v>0.3751851851851852</v>
      </c>
      <c r="BL8" s="314">
        <v>0.2153114478114478</v>
      </c>
      <c r="BM8" s="314">
        <v>0.1430759204952753</v>
      </c>
      <c r="BN8" s="314">
        <v>0.07205387205387205</v>
      </c>
      <c r="BO8" s="314">
        <v>0.1434759684759685</v>
      </c>
      <c r="BP8" s="314">
        <v>0.2586904961214354</v>
      </c>
      <c r="BQ8" s="312">
        <v>-0.01008426809531782</v>
      </c>
      <c r="BR8" s="314">
        <v>0.05092864125122189</v>
      </c>
      <c r="BS8" s="312">
        <v>0.01489084392310198</v>
      </c>
      <c r="BT8" s="314">
        <v>0.07393287715868362</v>
      </c>
      <c r="BU8" s="312">
        <v>0.007640925382860875</v>
      </c>
      <c r="BV8" s="314">
        <v>0.1458585858585859</v>
      </c>
      <c r="BW8" s="312">
        <f>BV8-AZ8</f>
        <v>0.0004292929292929182</v>
      </c>
      <c r="BX8" s="314">
        <v>0.0896354852876592</v>
      </c>
      <c r="BY8" s="312">
        <f>BX8-BA8</f>
        <v>0.007732213438735175</v>
      </c>
      <c r="BZ8" s="314">
        <v>0.2017195767195767</v>
      </c>
      <c r="CA8" s="312">
        <f>BZ8-BB8</f>
        <v>-0.004080179080179047</v>
      </c>
      <c r="CB8" s="314">
        <v>0.215713587487781</v>
      </c>
      <c r="CC8" s="312">
        <f>CB8-BC8</f>
        <v>-0.008162267839687182</v>
      </c>
      <c r="CD8" s="314">
        <v>0.3072643097643097</v>
      </c>
      <c r="CE8" s="312">
        <f>CD8-BD8</f>
        <v>-0.02123737373737378</v>
      </c>
      <c r="CF8" s="314">
        <v>0.4102720755946562</v>
      </c>
      <c r="CG8" s="312">
        <f>CF8-BE8</f>
        <v>0.07608784195390084</v>
      </c>
      <c r="CH8" s="314">
        <v>0.3111248353096179</v>
      </c>
      <c r="CI8" s="312">
        <f>CH8-BF8</f>
        <v>0.07296515632802114</v>
      </c>
      <c r="CJ8" s="314">
        <v>0.229295696692957</v>
      </c>
      <c r="CK8" s="313">
        <f>CJ8-BG8</f>
        <v>-0.03726995987269954</v>
      </c>
    </row>
    <row r="9" ht="17" customHeight="1">
      <c r="A9" t="s" s="71">
        <v>127</v>
      </c>
      <c r="B9" s="314">
        <v>0.00172716894977169</v>
      </c>
      <c r="C9" s="314">
        <v>0.002006048387096774</v>
      </c>
      <c r="D9" s="314">
        <v>0</v>
      </c>
      <c r="E9" s="314">
        <v>0</v>
      </c>
      <c r="F9" s="206">
        <v>0.0006909722222222223</v>
      </c>
      <c r="G9" s="315">
        <v>0</v>
      </c>
      <c r="H9" s="314">
        <v>0</v>
      </c>
      <c r="I9" s="314">
        <v>0</v>
      </c>
      <c r="J9" s="206">
        <v>0</v>
      </c>
      <c r="K9" s="195">
        <v>0.0003435773480662984</v>
      </c>
      <c r="L9" s="315">
        <v>0</v>
      </c>
      <c r="M9" s="314">
        <v>0</v>
      </c>
      <c r="N9" s="314">
        <v>0</v>
      </c>
      <c r="O9" s="314">
        <v>0</v>
      </c>
      <c r="P9" s="314">
        <v>0.0002277930402930403</v>
      </c>
      <c r="Q9" s="314">
        <v>0</v>
      </c>
      <c r="R9" s="314">
        <v>0</v>
      </c>
      <c r="S9" s="314">
        <v>0.004112903225806452</v>
      </c>
      <c r="T9" s="314">
        <v>0.001385869565217391</v>
      </c>
      <c r="U9" s="314">
        <v>0.0005196917808219178</v>
      </c>
      <c r="V9" s="314">
        <v>0.008776881720430108</v>
      </c>
      <c r="W9" s="314">
        <v>0.01551724137931034</v>
      </c>
      <c r="X9" s="314">
        <v>0</v>
      </c>
      <c r="Y9" s="206">
        <v>0.007934981684981685</v>
      </c>
      <c r="Z9" s="315">
        <v>0</v>
      </c>
      <c r="AA9" s="314">
        <v>0</v>
      </c>
      <c r="AB9" s="314">
        <v>0</v>
      </c>
      <c r="AC9" s="206">
        <v>0</v>
      </c>
      <c r="AD9" s="195">
        <v>0.003967490842490842</v>
      </c>
      <c r="AE9" s="315">
        <v>0</v>
      </c>
      <c r="AF9" s="314">
        <v>0</v>
      </c>
      <c r="AG9" s="314">
        <v>0</v>
      </c>
      <c r="AH9" s="206">
        <v>0</v>
      </c>
      <c r="AI9" s="195">
        <v>0.002635340632603406</v>
      </c>
      <c r="AJ9" s="315">
        <v>0</v>
      </c>
      <c r="AK9" s="314">
        <v>0</v>
      </c>
      <c r="AL9" s="314">
        <v>0.01856518817204301</v>
      </c>
      <c r="AM9" s="314">
        <v>0.006255661231884058</v>
      </c>
      <c r="AN9" s="314">
        <v>0.003545366575591985</v>
      </c>
      <c r="AO9" s="314">
        <v>0.01575604838709677</v>
      </c>
      <c r="AP9" s="314">
        <v>0</v>
      </c>
      <c r="AQ9" s="314">
        <v>0</v>
      </c>
      <c r="AR9" s="206">
        <v>0.005427083333333333</v>
      </c>
      <c r="AS9" s="315">
        <v>0</v>
      </c>
      <c r="AT9" s="314">
        <v>0</v>
      </c>
      <c r="AU9" s="314">
        <v>0</v>
      </c>
      <c r="AV9" s="206">
        <v>0</v>
      </c>
      <c r="AW9" s="195">
        <v>0.002698549723756906</v>
      </c>
      <c r="AX9" s="315">
        <v>0</v>
      </c>
      <c r="AY9" s="314">
        <v>0</v>
      </c>
      <c r="AZ9" s="314">
        <v>0</v>
      </c>
      <c r="BA9" s="206">
        <v>0</v>
      </c>
      <c r="BB9" s="195">
        <v>0.001789148351648352</v>
      </c>
      <c r="BC9" s="315">
        <v>0</v>
      </c>
      <c r="BD9" s="314">
        <v>0.004520833333333333</v>
      </c>
      <c r="BE9" s="314">
        <v>0.001474184782608696</v>
      </c>
      <c r="BF9" s="314">
        <v>0.001709760273972603</v>
      </c>
      <c r="BG9" s="314">
        <v>0.002676369863013699</v>
      </c>
      <c r="BH9" s="314">
        <v>0.01042338709677419</v>
      </c>
      <c r="BI9" s="314">
        <v>0.003947172619047619</v>
      </c>
      <c r="BJ9" s="314">
        <v>0</v>
      </c>
      <c r="BK9" s="314">
        <v>0.004818287037037037</v>
      </c>
      <c r="BL9" s="314">
        <v>0.001045138888888889</v>
      </c>
      <c r="BM9" s="314">
        <v>0</v>
      </c>
      <c r="BN9" s="314">
        <v>0</v>
      </c>
      <c r="BO9" s="314">
        <v>0.000344551282051282</v>
      </c>
      <c r="BP9" s="314">
        <v>0.002569060773480663</v>
      </c>
      <c r="BQ9" s="312">
        <v>-0.0001294889502762432</v>
      </c>
      <c r="BR9" s="314">
        <v>0</v>
      </c>
      <c r="BS9" s="312">
        <v>0</v>
      </c>
      <c r="BT9" s="314">
        <v>0</v>
      </c>
      <c r="BU9" s="312">
        <v>0</v>
      </c>
      <c r="BV9" s="314">
        <v>0</v>
      </c>
      <c r="BW9" s="312">
        <f>BV9-AZ9</f>
        <v>0</v>
      </c>
      <c r="BX9" s="314">
        <v>0</v>
      </c>
      <c r="BY9" s="312">
        <f>BX9-BA9</f>
        <v>0</v>
      </c>
      <c r="BZ9" s="314">
        <v>0.001703296703296703</v>
      </c>
      <c r="CA9" s="312">
        <f>BZ9-BB9</f>
        <v>-8.585164835164826e-05</v>
      </c>
      <c r="CB9" s="314">
        <v>0</v>
      </c>
      <c r="CC9" s="312">
        <f>CB9-BC9</f>
        <v>0</v>
      </c>
      <c r="CD9" s="314">
        <v>0</v>
      </c>
      <c r="CE9" s="312">
        <f>CD9-BD9</f>
        <v>-0.004520833333333333</v>
      </c>
      <c r="CF9" s="314">
        <v>0.01484543010752688</v>
      </c>
      <c r="CG9" s="312">
        <f>CF9-BE9</f>
        <v>0.01337124532491819</v>
      </c>
      <c r="CH9" s="314">
        <v>0.005002264492753623</v>
      </c>
      <c r="CI9" s="312">
        <f>CH9-BF9</f>
        <v>0.00329250421878102</v>
      </c>
      <c r="CJ9" s="314">
        <v>0.002534817351598174</v>
      </c>
      <c r="CK9" s="313">
        <f>CJ9-BG9</f>
        <v>-0.0001415525114155246</v>
      </c>
    </row>
    <row r="10" ht="17" customHeight="1">
      <c r="A10" t="s" s="61">
        <v>67</v>
      </c>
      <c r="B10" s="314">
        <v>0.2461384560055984</v>
      </c>
      <c r="C10" s="314">
        <v>0.4711817052452859</v>
      </c>
      <c r="D10" s="314">
        <v>0.4288439145917111</v>
      </c>
      <c r="E10" s="314">
        <v>0.3371183284874389</v>
      </c>
      <c r="F10" s="206">
        <v>0.4118325628253598</v>
      </c>
      <c r="G10" s="315">
        <v>0.2596910245474363</v>
      </c>
      <c r="H10" s="314">
        <v>0.09280448370077546</v>
      </c>
      <c r="I10" s="314">
        <v>0.07032245495424343</v>
      </c>
      <c r="J10" s="206">
        <v>0.140410366810708</v>
      </c>
      <c r="K10" s="195">
        <v>0.2753716797461702</v>
      </c>
      <c r="L10" s="315">
        <v>0.06617244658051065</v>
      </c>
      <c r="M10" s="314">
        <v>0.06499154643650962</v>
      </c>
      <c r="N10" s="314">
        <v>0.06525579460609317</v>
      </c>
      <c r="O10" s="314">
        <v>0.06547562632293938</v>
      </c>
      <c r="P10" s="314">
        <v>0.2046374785925539</v>
      </c>
      <c r="Q10" s="314">
        <v>0.2302806236579522</v>
      </c>
      <c r="R10" s="314">
        <v>0.3473617561263282</v>
      </c>
      <c r="S10" s="314">
        <v>0.4582389377554796</v>
      </c>
      <c r="T10" s="314">
        <v>0.3452712944305025</v>
      </c>
      <c r="U10" s="314">
        <v>0.2400849061462287</v>
      </c>
      <c r="V10" s="314">
        <v>0.5151195983054148</v>
      </c>
      <c r="W10" s="314">
        <v>0.4538111003260573</v>
      </c>
      <c r="X10" s="314">
        <v>0.3540802329290502</v>
      </c>
      <c r="Y10" s="206">
        <v>0.4407221612936711</v>
      </c>
      <c r="Z10" s="315">
        <v>0.2525313556376963</v>
      </c>
      <c r="AA10" s="314">
        <v>0.07876361920543638</v>
      </c>
      <c r="AB10" s="314">
        <v>0.06198727872028982</v>
      </c>
      <c r="AC10" s="206">
        <v>0.1305190244627265</v>
      </c>
      <c r="AD10" s="195">
        <v>0.2856205928781988</v>
      </c>
      <c r="AE10" s="315">
        <v>0.05642588023557876</v>
      </c>
      <c r="AF10" s="314">
        <v>0.05922844799911949</v>
      </c>
      <c r="AG10" s="314">
        <v>0.0527609284006782</v>
      </c>
      <c r="AH10" s="206">
        <v>0.05617513073147817</v>
      </c>
      <c r="AI10" s="195">
        <v>0.208580510697548</v>
      </c>
      <c r="AJ10" s="315">
        <v>0.2149836992467717</v>
      </c>
      <c r="AK10" s="314">
        <v>0.3499036426247118</v>
      </c>
      <c r="AL10" s="314">
        <v>0.4794747580364905</v>
      </c>
      <c r="AM10" s="314">
        <v>0.3481013201578531</v>
      </c>
      <c r="AN10" s="314">
        <v>0.2436513152613406</v>
      </c>
      <c r="AO10" s="314">
        <v>0.5065144413769067</v>
      </c>
      <c r="AP10" s="314">
        <v>0.4558555722544918</v>
      </c>
      <c r="AQ10" s="314">
        <v>0.3555146380662079</v>
      </c>
      <c r="AR10" s="206">
        <v>0.4387428609540258</v>
      </c>
      <c r="AS10" s="315">
        <v>0.2742552048778947</v>
      </c>
      <c r="AT10" s="314">
        <v>0.09691788884099047</v>
      </c>
      <c r="AU10" s="314">
        <v>0.07851019913857561</v>
      </c>
      <c r="AV10" s="206">
        <v>0.1493122711490639</v>
      </c>
      <c r="AW10" s="195">
        <v>0.293228034035509</v>
      </c>
      <c r="AX10" s="315">
        <v>0.06495969907556029</v>
      </c>
      <c r="AY10" s="314">
        <v>0.06796608994917672</v>
      </c>
      <c r="AZ10" s="314">
        <v>0.07723333228024727</v>
      </c>
      <c r="BA10" s="206">
        <v>0.06997499378450288</v>
      </c>
      <c r="BB10" s="195">
        <v>0.2179925772476242</v>
      </c>
      <c r="BC10" s="315">
        <v>0.2547839831723641</v>
      </c>
      <c r="BD10" s="314">
        <v>0.3294408639518108</v>
      </c>
      <c r="BE10" s="314">
        <v>0.3385286819437405</v>
      </c>
      <c r="BF10" s="314">
        <v>0.248374280349111</v>
      </c>
      <c r="BG10" s="314">
        <v>0.2908179406050801</v>
      </c>
      <c r="BH10" s="314">
        <v>0.5110673400982224</v>
      </c>
      <c r="BI10" s="314">
        <v>0.4712061822169869</v>
      </c>
      <c r="BJ10" s="314">
        <v>0.3447680645874672</v>
      </c>
      <c r="BK10" s="314">
        <v>0.4413852294148001</v>
      </c>
      <c r="BL10" s="314">
        <v>0.2315709937973231</v>
      </c>
      <c r="BM10" s="314">
        <v>0.07809864630881444</v>
      </c>
      <c r="BN10" s="314">
        <v>0.06726060720942724</v>
      </c>
      <c r="BO10" s="314">
        <v>0.1251209457777556</v>
      </c>
      <c r="BP10" s="314">
        <v>0.2823794293541865</v>
      </c>
      <c r="BQ10" s="312">
        <v>-0.01084860468132248</v>
      </c>
      <c r="BR10" s="314">
        <v>0.05898386026702866</v>
      </c>
      <c r="BS10" s="312">
        <v>-0.005975838808531628</v>
      </c>
      <c r="BT10" s="314">
        <v>0.0570526362990615</v>
      </c>
      <c r="BU10" s="312">
        <v>-0.01091345365011522</v>
      </c>
      <c r="BV10" s="314">
        <v>0.06237033877778832</v>
      </c>
      <c r="BW10" s="312">
        <f>BV10-AZ10</f>
        <v>-0.01486299350245895</v>
      </c>
      <c r="BX10" s="314">
        <v>0.05943740822698309</v>
      </c>
      <c r="BY10" s="312">
        <f>BX10-BA10</f>
        <v>-0.01053758555751979</v>
      </c>
      <c r="BZ10" s="314">
        <v>0.207248784871759</v>
      </c>
      <c r="CA10" s="312">
        <f>BZ10-BB10</f>
        <v>-0.01074379237586517</v>
      </c>
      <c r="CB10" s="314">
        <v>0.2622935908842153</v>
      </c>
      <c r="CC10" s="312">
        <f>CB10-BC10</f>
        <v>0.007509607711851218</v>
      </c>
      <c r="CD10" s="314">
        <v>0.3426478796112007</v>
      </c>
      <c r="CE10" s="312">
        <f>CD10-BD10</f>
        <v>0.01320701565938992</v>
      </c>
      <c r="CF10" s="314">
        <v>0.4887907480613876</v>
      </c>
      <c r="CG10" s="312">
        <f>CF10-BE10</f>
        <v>0.150262066117647</v>
      </c>
      <c r="CH10" s="314">
        <v>0.364815770604888</v>
      </c>
      <c r="CI10" s="312">
        <f>CH10-BF10</f>
        <v>0.116441490255777</v>
      </c>
      <c r="CJ10" s="314">
        <v>0.246964299083945</v>
      </c>
      <c r="CK10" s="313">
        <f>CJ10-BG10</f>
        <v>-0.04385364152113519</v>
      </c>
    </row>
    <row r="11" ht="17" customHeight="1">
      <c r="A11" t="s" s="71">
        <v>68</v>
      </c>
      <c r="B11" s="314">
        <v>0.07238862072073628</v>
      </c>
      <c r="C11" s="314">
        <v>0.1658458766308545</v>
      </c>
      <c r="D11" s="314">
        <v>0.1390722185556289</v>
      </c>
      <c r="E11" s="314">
        <v>0.1160734849819133</v>
      </c>
      <c r="F11" s="206">
        <v>0.1403724703283712</v>
      </c>
      <c r="G11" s="315">
        <v>0.07188272901208642</v>
      </c>
      <c r="H11" s="314">
        <v>0.005820044889424792</v>
      </c>
      <c r="I11" s="314">
        <v>0</v>
      </c>
      <c r="J11" s="206">
        <v>0.02568025562565672</v>
      </c>
      <c r="K11" s="195">
        <v>0.08270953365463078</v>
      </c>
      <c r="L11" s="315">
        <v>0</v>
      </c>
      <c r="M11" s="314">
        <v>0</v>
      </c>
      <c r="N11" s="314">
        <v>0.001160810117130991</v>
      </c>
      <c r="O11" s="314">
        <v>0.0003785250381948883</v>
      </c>
      <c r="P11" s="314">
        <v>0.05496428532967802</v>
      </c>
      <c r="Q11" s="314">
        <v>0.06637447896203366</v>
      </c>
      <c r="R11" s="314">
        <v>0.1158885155630221</v>
      </c>
      <c r="S11" s="314">
        <v>0.1617362814034042</v>
      </c>
      <c r="T11" s="314">
        <v>0.1146531417197743</v>
      </c>
      <c r="U11" s="314">
        <v>0.07000914776225026</v>
      </c>
      <c r="V11" s="314">
        <v>0.1828374722828124</v>
      </c>
      <c r="W11" s="314">
        <v>0.1563141150970084</v>
      </c>
      <c r="X11" s="314">
        <v>0.1173210406759607</v>
      </c>
      <c r="Y11" s="206">
        <v>0.1520661894454419</v>
      </c>
      <c r="Z11" s="315">
        <v>0.08208502496616735</v>
      </c>
      <c r="AA11" s="314">
        <v>0.004408782792086094</v>
      </c>
      <c r="AB11" s="314">
        <v>0</v>
      </c>
      <c r="AC11" s="206">
        <v>0.02856289028065593</v>
      </c>
      <c r="AD11" s="195">
        <v>0.0903145398630489</v>
      </c>
      <c r="AE11" s="315">
        <v>0</v>
      </c>
      <c r="AF11" s="314">
        <v>0</v>
      </c>
      <c r="AG11" s="314">
        <v>0</v>
      </c>
      <c r="AH11" s="206">
        <v>0</v>
      </c>
      <c r="AI11" s="195">
        <v>0.05998994983603978</v>
      </c>
      <c r="AJ11" s="315">
        <v>0.06750913368829398</v>
      </c>
      <c r="AK11" s="314">
        <v>0.119370945914415</v>
      </c>
      <c r="AL11" s="314">
        <v>0.1646942867594261</v>
      </c>
      <c r="AM11" s="314">
        <v>0.1171677653403454</v>
      </c>
      <c r="AN11" s="314">
        <v>0.07436251548193082</v>
      </c>
      <c r="AO11" s="314">
        <v>0.176165025086595</v>
      </c>
      <c r="AP11" s="314">
        <v>0.1573468530629387</v>
      </c>
      <c r="AQ11" s="314">
        <v>0.1258450637438864</v>
      </c>
      <c r="AR11" s="206">
        <v>0.1529780515500801</v>
      </c>
      <c r="AS11" s="315">
        <v>0.1019296280741052</v>
      </c>
      <c r="AT11" s="314">
        <v>0.009619162455460569</v>
      </c>
      <c r="AU11" s="314">
        <v>0</v>
      </c>
      <c r="AV11" s="206">
        <v>0.03688003163013663</v>
      </c>
      <c r="AW11" s="195">
        <v>0.09460832882789857</v>
      </c>
      <c r="AX11" s="315">
        <v>0</v>
      </c>
      <c r="AY11" s="314">
        <v>0</v>
      </c>
      <c r="AZ11" s="314">
        <v>0</v>
      </c>
      <c r="BA11" s="206">
        <v>0</v>
      </c>
      <c r="BB11" s="195">
        <v>0.0627256685635518</v>
      </c>
      <c r="BC11" s="315">
        <v>0.09406344131181893</v>
      </c>
      <c r="BD11" s="314">
        <v>0.12517499650007</v>
      </c>
      <c r="BE11" s="314">
        <v>0.1278330411652637</v>
      </c>
      <c r="BF11" s="314">
        <v>0.07913629398644904</v>
      </c>
      <c r="BG11" s="314">
        <v>0.09383072612520352</v>
      </c>
      <c r="BH11" s="314">
        <v>0.1841414784607533</v>
      </c>
      <c r="BI11" s="314">
        <v>0.1636029779404412</v>
      </c>
      <c r="BJ11" s="314">
        <v>0.1242813853400351</v>
      </c>
      <c r="BK11" s="314">
        <v>0.1571332462239644</v>
      </c>
      <c r="BL11" s="314">
        <v>0.07360352792944141</v>
      </c>
      <c r="BM11" s="314">
        <v>0</v>
      </c>
      <c r="BN11" s="314">
        <v>0</v>
      </c>
      <c r="BO11" s="314">
        <v>0.02426489931739827</v>
      </c>
      <c r="BP11" s="314">
        <v>0.09033203313834275</v>
      </c>
      <c r="BQ11" s="312">
        <v>-0.004276295689555829</v>
      </c>
      <c r="BR11" s="314">
        <v>0</v>
      </c>
      <c r="BS11" s="312">
        <v>0</v>
      </c>
      <c r="BT11" s="314">
        <v>0</v>
      </c>
      <c r="BU11" s="312">
        <v>0</v>
      </c>
      <c r="BV11" s="314">
        <v>0</v>
      </c>
      <c r="BW11" s="312">
        <f>BV11-AZ11</f>
        <v>0</v>
      </c>
      <c r="BX11" s="314">
        <v>0</v>
      </c>
      <c r="BY11" s="312">
        <f>BX11-BA11</f>
        <v>0</v>
      </c>
      <c r="BZ11" s="314">
        <v>0.05989046885728951</v>
      </c>
      <c r="CA11" s="312">
        <f>BZ11-BB11</f>
        <v>-0.002835199706262288</v>
      </c>
      <c r="CB11" s="314">
        <v>0.09498358419928377</v>
      </c>
      <c r="CC11" s="312">
        <f>CB11-BC11</f>
        <v>0.0009201428874648365</v>
      </c>
      <c r="CD11" s="314">
        <v>0.126493303467264</v>
      </c>
      <c r="CE11" s="312">
        <f>CD11-BD11</f>
        <v>0.001318306967193983</v>
      </c>
      <c r="CF11" s="314">
        <v>0.1798794669267905</v>
      </c>
      <c r="CG11" s="312">
        <f>CF11-BE11</f>
        <v>0.05204642576152682</v>
      </c>
      <c r="CH11" s="314">
        <v>0.1338647140100676</v>
      </c>
      <c r="CI11" s="312">
        <f>CH11-BF11</f>
        <v>0.05472842002361857</v>
      </c>
      <c r="CJ11" s="314">
        <v>0.07853603201908566</v>
      </c>
      <c r="CK11" s="313">
        <f>CJ11-BG11</f>
        <v>-0.01529469410611786</v>
      </c>
    </row>
    <row r="12" ht="17" customHeight="1">
      <c r="A12" t="s" s="71">
        <v>69</v>
      </c>
      <c r="B12" s="314">
        <v>0.2967747299117497</v>
      </c>
      <c r="C12" s="314">
        <v>0.5601663573788184</v>
      </c>
      <c r="D12" s="314">
        <v>0.5132926793728507</v>
      </c>
      <c r="E12" s="314">
        <v>0.4015378844711178</v>
      </c>
      <c r="F12" s="206">
        <v>0.4909447391087539</v>
      </c>
      <c r="G12" s="315">
        <v>0.3144243846049232</v>
      </c>
      <c r="H12" s="314">
        <v>0.1181545386346587</v>
      </c>
      <c r="I12" s="314">
        <v>0.09081667346661226</v>
      </c>
      <c r="J12" s="206">
        <v>0.1738464004375877</v>
      </c>
      <c r="K12" s="195">
        <v>0.3315196075116483</v>
      </c>
      <c r="L12" s="315">
        <v>0.08545721956804991</v>
      </c>
      <c r="M12" s="314">
        <v>0.0839321672523394</v>
      </c>
      <c r="N12" s="314">
        <v>0.08393512851897185</v>
      </c>
      <c r="O12" s="314">
        <v>0.08444700920653504</v>
      </c>
      <c r="P12" s="314">
        <v>0.2482570469106577</v>
      </c>
      <c r="Q12" s="314">
        <v>0.2780481304536661</v>
      </c>
      <c r="R12" s="314">
        <v>0.4148204814361485</v>
      </c>
      <c r="S12" s="314">
        <v>0.5446493202247931</v>
      </c>
      <c r="T12" s="314">
        <v>0.4124808197186596</v>
      </c>
      <c r="U12" s="314">
        <v>0.2896504362211678</v>
      </c>
      <c r="V12" s="314">
        <v>0.6119572656321975</v>
      </c>
      <c r="W12" s="314">
        <v>0.5405112621167996</v>
      </c>
      <c r="X12" s="314">
        <v>0.4230794540740448</v>
      </c>
      <c r="Y12" s="206">
        <v>0.5248457682668209</v>
      </c>
      <c r="Z12" s="315">
        <v>0.3022048823609411</v>
      </c>
      <c r="AA12" s="314">
        <v>0.100433002987589</v>
      </c>
      <c r="AB12" s="314">
        <v>0.08005235958112335</v>
      </c>
      <c r="AC12" s="206">
        <v>0.1602323115481011</v>
      </c>
      <c r="AD12" s="195">
        <v>0.342539039907461</v>
      </c>
      <c r="AE12" s="315">
        <v>0.07287019123201853</v>
      </c>
      <c r="AF12" s="314">
        <v>0.07648951711612113</v>
      </c>
      <c r="AG12" s="314">
        <v>0.06813715490276077</v>
      </c>
      <c r="AH12" s="206">
        <v>0.07254636528125166</v>
      </c>
      <c r="AI12" s="195">
        <v>0.2518845652154491</v>
      </c>
      <c r="AJ12" s="315">
        <v>0.2579625169450258</v>
      </c>
      <c r="AK12" s="314">
        <v>0.4170882632938936</v>
      </c>
      <c r="AL12" s="314">
        <v>0.5712118819178479</v>
      </c>
      <c r="AM12" s="314">
        <v>0.4154027637344119</v>
      </c>
      <c r="AN12" s="314">
        <v>0.2929875003622922</v>
      </c>
      <c r="AO12" s="314">
        <v>0.602788855108514</v>
      </c>
      <c r="AP12" s="314">
        <v>0.5428505857667424</v>
      </c>
      <c r="AQ12" s="314">
        <v>0.422447717192456</v>
      </c>
      <c r="AR12" s="206">
        <v>0.5220238904755429</v>
      </c>
      <c r="AS12" s="315">
        <v>0.3244764041887665</v>
      </c>
      <c r="AT12" s="314">
        <v>0.1223595372527342</v>
      </c>
      <c r="AU12" s="314">
        <v>0.101390588875289</v>
      </c>
      <c r="AV12" s="206">
        <v>0.1820786312830376</v>
      </c>
      <c r="AW12" s="195">
        <v>0.3511121855776535</v>
      </c>
      <c r="AX12" s="315">
        <v>0.08389103854911097</v>
      </c>
      <c r="AY12" s="314">
        <v>0.08777358813387558</v>
      </c>
      <c r="AZ12" s="314">
        <v>0.09974160206718347</v>
      </c>
      <c r="BA12" s="206">
        <v>0.09036795096943573</v>
      </c>
      <c r="BB12" s="195">
        <v>0.2632423336217706</v>
      </c>
      <c r="BC12" s="315">
        <v>0.3016231031442071</v>
      </c>
      <c r="BD12" s="314">
        <v>0.3889704882360941</v>
      </c>
      <c r="BE12" s="314">
        <v>0.3999321483689</v>
      </c>
      <c r="BF12" s="314">
        <v>0.29769565679091</v>
      </c>
      <c r="BG12" s="314">
        <v>0.3482263319975632</v>
      </c>
      <c r="BH12" s="314">
        <v>0.6063440202155802</v>
      </c>
      <c r="BI12" s="314">
        <v>0.5608516203298946</v>
      </c>
      <c r="BJ12" s="314">
        <v>0.4090249536068228</v>
      </c>
      <c r="BK12" s="314">
        <v>0.5242253728636838</v>
      </c>
      <c r="BL12" s="314">
        <v>0.2776077791377669</v>
      </c>
      <c r="BM12" s="314">
        <v>0.1008590963530356</v>
      </c>
      <c r="BN12" s="314">
        <v>0.0868625050999592</v>
      </c>
      <c r="BO12" s="314">
        <v>0.154513632022812</v>
      </c>
      <c r="BP12" s="314">
        <v>0.3383481992917537</v>
      </c>
      <c r="BQ12" s="312">
        <v>-0.01276398628589975</v>
      </c>
      <c r="BR12" s="314">
        <v>0.07617364867532672</v>
      </c>
      <c r="BS12" s="312">
        <v>-0.007717389873784244</v>
      </c>
      <c r="BT12" s="314">
        <v>0.07367960411155421</v>
      </c>
      <c r="BU12" s="312">
        <v>-0.01409398402232137</v>
      </c>
      <c r="BV12" s="314">
        <v>0.08054705562355501</v>
      </c>
      <c r="BW12" s="312">
        <f>BV12-AZ12</f>
        <v>-0.01919454644362846</v>
      </c>
      <c r="BX12" s="314">
        <v>0.07675937505543434</v>
      </c>
      <c r="BY12" s="312">
        <f>BX12-BA12</f>
        <v>-0.01360857591400139</v>
      </c>
      <c r="BZ12" s="314">
        <v>0.2501937237249355</v>
      </c>
      <c r="CA12" s="312">
        <f>BZ12-BB12</f>
        <v>-0.01304860989683504</v>
      </c>
      <c r="CB12" s="314">
        <v>0.3110530922204235</v>
      </c>
      <c r="CC12" s="312">
        <f>CB12-BC12</f>
        <v>0.00942998907621645</v>
      </c>
      <c r="CD12" s="314">
        <v>0.4056422548619611</v>
      </c>
      <c r="CE12" s="312">
        <f>CD12-BD12</f>
        <v>0.016671766625867</v>
      </c>
      <c r="CF12" s="314">
        <v>0.5788174017188508</v>
      </c>
      <c r="CG12" s="312">
        <f>CF12-BE12</f>
        <v>0.1788852533499508</v>
      </c>
      <c r="CH12" s="314">
        <v>0.4321223147606124</v>
      </c>
      <c r="CI12" s="312">
        <f>CH12-BF12</f>
        <v>0.1344266579697023</v>
      </c>
      <c r="CJ12" s="314">
        <v>0.2960496973558458</v>
      </c>
      <c r="CK12" s="313">
        <f>CJ12-BG12</f>
        <v>-0.0521766346417174</v>
      </c>
    </row>
    <row r="13" ht="17" customHeight="1">
      <c r="A13" t="s" s="61">
        <v>70</v>
      </c>
      <c r="B13" s="314">
        <v>0.1872064995497585</v>
      </c>
      <c r="C13" s="314">
        <v>0.3786099290472806</v>
      </c>
      <c r="D13" s="314">
        <v>0.3348450173997595</v>
      </c>
      <c r="E13" s="314">
        <v>0.272946603456345</v>
      </c>
      <c r="F13" s="206">
        <v>0.3285990332756185</v>
      </c>
      <c r="G13" s="315">
        <v>0.1997057660158816</v>
      </c>
      <c r="H13" s="314">
        <v>0.08903703206161563</v>
      </c>
      <c r="I13" s="314">
        <v>0.04897251328437521</v>
      </c>
      <c r="J13" s="206">
        <v>0.1123131469551405</v>
      </c>
      <c r="K13" s="195">
        <v>0.2198586152912898</v>
      </c>
      <c r="L13" s="315">
        <v>0.04173816828737007</v>
      </c>
      <c r="M13" s="314">
        <v>0.03640371403974046</v>
      </c>
      <c r="N13" s="314">
        <v>0.05175868708579617</v>
      </c>
      <c r="O13" s="314">
        <v>0.04320824961645991</v>
      </c>
      <c r="P13" s="314">
        <v>0.1603280891298087</v>
      </c>
      <c r="Q13" s="314">
        <v>0.1665987762389281</v>
      </c>
      <c r="R13" s="314">
        <v>0.2648406248134217</v>
      </c>
      <c r="S13" s="314">
        <v>0.3657618461574019</v>
      </c>
      <c r="T13" s="314">
        <v>0.2657434569422704</v>
      </c>
      <c r="U13" s="314">
        <v>0.1868985380030867</v>
      </c>
      <c r="V13" s="314">
        <v>0.390221637784277</v>
      </c>
      <c r="W13" s="314">
        <v>0.3613299659371939</v>
      </c>
      <c r="X13" s="314">
        <v>0.2763031632400658</v>
      </c>
      <c r="Y13" s="206">
        <v>0.3422070092739917</v>
      </c>
      <c r="Z13" s="315">
        <v>0.1961398661855361</v>
      </c>
      <c r="AA13" s="314">
        <v>0.06100240807833895</v>
      </c>
      <c r="AB13" s="314">
        <v>0.04463107051571193</v>
      </c>
      <c r="AC13" s="206">
        <v>0.1001560741919335</v>
      </c>
      <c r="AD13" s="195">
        <v>0.2211815417329626</v>
      </c>
      <c r="AE13" s="315">
        <v>0.04124670798958198</v>
      </c>
      <c r="AF13" s="314">
        <v>0.03972383488294268</v>
      </c>
      <c r="AG13" s="314">
        <v>0.04945797624417381</v>
      </c>
      <c r="AH13" s="206">
        <v>0.04341115343884215</v>
      </c>
      <c r="AI13" s="195">
        <v>0.1614922142765426</v>
      </c>
      <c r="AJ13" s="315">
        <v>0.1669667670638905</v>
      </c>
      <c r="AK13" s="314">
        <v>0.2636255826191551</v>
      </c>
      <c r="AL13" s="314">
        <v>0.3732224962532921</v>
      </c>
      <c r="AM13" s="314">
        <v>0.2679851591457316</v>
      </c>
      <c r="AN13" s="314">
        <v>0.1882609326589617</v>
      </c>
      <c r="AO13" s="314">
        <v>0.3971170355173368</v>
      </c>
      <c r="AP13" s="314">
        <v>0.3491089551517496</v>
      </c>
      <c r="AQ13" s="314">
        <v>0.2773316891469146</v>
      </c>
      <c r="AR13" s="206">
        <v>0.340921791209342</v>
      </c>
      <c r="AS13" s="315">
        <v>0.2014691399789506</v>
      </c>
      <c r="AT13" s="314">
        <v>0.0856397412952697</v>
      </c>
      <c r="AU13" s="314">
        <v>0.04669504585776576</v>
      </c>
      <c r="AV13" s="206">
        <v>0.1109863467610423</v>
      </c>
      <c r="AW13" s="195">
        <v>0.2253188881994234</v>
      </c>
      <c r="AX13" s="315">
        <v>0.04101317531683327</v>
      </c>
      <c r="AY13" s="314">
        <v>0.04058521396248928</v>
      </c>
      <c r="AZ13" s="314">
        <v>0.04723199518869343</v>
      </c>
      <c r="BA13" s="206">
        <v>0.04289684699260655</v>
      </c>
      <c r="BB13" s="195">
        <v>0.1638433285253313</v>
      </c>
      <c r="BC13" s="315">
        <v>0.1663854816884195</v>
      </c>
      <c r="BD13" s="314">
        <v>0.2453176214103143</v>
      </c>
      <c r="BE13" s="314">
        <v>0.2521271523406091</v>
      </c>
      <c r="BF13" s="314">
        <v>0.1860956895965794</v>
      </c>
      <c r="BG13" s="314">
        <v>0.2234669521320309</v>
      </c>
      <c r="BH13" s="314">
        <v>0.3877868232281346</v>
      </c>
      <c r="BI13" s="314">
        <v>0.3511204007990206</v>
      </c>
      <c r="BJ13" s="314">
        <v>0.2588753328386224</v>
      </c>
      <c r="BK13" s="314">
        <v>0.3319766451160227</v>
      </c>
      <c r="BL13" s="314">
        <v>0.1705734100135319</v>
      </c>
      <c r="BM13" s="314">
        <v>0.06667721565032668</v>
      </c>
      <c r="BN13" s="314">
        <v>0.05600830702150052</v>
      </c>
      <c r="BO13" s="314">
        <v>0.09741148567264941</v>
      </c>
      <c r="BP13" s="314">
        <v>0.2140460953406251</v>
      </c>
      <c r="BQ13" s="312">
        <v>-0.01127279285879829</v>
      </c>
      <c r="BR13" s="314">
        <v>0.0460939659813465</v>
      </c>
      <c r="BS13" s="312">
        <v>0.005080790664513224</v>
      </c>
      <c r="BT13" s="314">
        <v>0.03997300915215273</v>
      </c>
      <c r="BU13" s="312">
        <v>-0.000612204810336546</v>
      </c>
      <c r="BV13" s="314">
        <v>0.04968425800631485</v>
      </c>
      <c r="BW13" s="312">
        <f>BV13-AZ13</f>
        <v>0.002452262817621412</v>
      </c>
      <c r="BX13" s="314">
        <v>0.04520221705791218</v>
      </c>
      <c r="BY13" s="312">
        <f>BX13-BA13</f>
        <v>0.00230537006530563</v>
      </c>
      <c r="BZ13" s="314">
        <v>0.1571463268350955</v>
      </c>
      <c r="CA13" s="312">
        <f>BZ13-BB13</f>
        <v>-0.006697001690235821</v>
      </c>
      <c r="CB13" s="314">
        <v>0.1766363656204985</v>
      </c>
      <c r="CC13" s="312">
        <f>CB13-BC13</f>
        <v>0.01025088393207907</v>
      </c>
      <c r="CD13" s="314">
        <v>0.2675868290482635</v>
      </c>
      <c r="CE13" s="312">
        <f>CD13-BD13</f>
        <v>0.02226920763794921</v>
      </c>
      <c r="CF13" s="314">
        <v>0.3703606297379487</v>
      </c>
      <c r="CG13" s="312">
        <f>CF13-BE13</f>
        <v>0.1182334773973396</v>
      </c>
      <c r="CH13" s="314">
        <v>0.2715707796473888</v>
      </c>
      <c r="CI13" s="312">
        <f>CH13-BF13</f>
        <v>0.08547509005080947</v>
      </c>
      <c r="CJ13" s="314">
        <v>0.1859875587768242</v>
      </c>
      <c r="CK13" s="313">
        <f>CJ13-BG13</f>
        <v>-0.03747939335520667</v>
      </c>
    </row>
    <row r="14" ht="17" customHeight="1">
      <c r="A14" t="s" s="71">
        <v>71</v>
      </c>
      <c r="B14" s="314">
        <v>0.3011939981083822</v>
      </c>
      <c r="C14" s="314">
        <v>0.5464187868330188</v>
      </c>
      <c r="D14" s="314">
        <v>0.4906548313376341</v>
      </c>
      <c r="E14" s="314">
        <v>0.426837462573442</v>
      </c>
      <c r="F14" s="206">
        <v>0.4878808778783782</v>
      </c>
      <c r="G14" s="315">
        <v>0.332986168971838</v>
      </c>
      <c r="H14" s="314">
        <v>0.1723245498510105</v>
      </c>
      <c r="I14" s="314">
        <v>0.1132843600140717</v>
      </c>
      <c r="J14" s="206">
        <v>0.2058261199446002</v>
      </c>
      <c r="K14" s="195">
        <v>0.3460743421216169</v>
      </c>
      <c r="L14" s="315">
        <v>0.0868269266950132</v>
      </c>
      <c r="M14" s="314">
        <v>0.05472878176217942</v>
      </c>
      <c r="N14" s="314">
        <v>0.09445069340295134</v>
      </c>
      <c r="O14" s="314">
        <v>0.07849725830719036</v>
      </c>
      <c r="P14" s="314">
        <v>0.2559018450119933</v>
      </c>
      <c r="Q14" s="314">
        <v>0.2642424739245968</v>
      </c>
      <c r="R14" s="314">
        <v>0.4027048732618637</v>
      </c>
      <c r="S14" s="314">
        <v>0.5302431673574117</v>
      </c>
      <c r="T14" s="314">
        <v>0.3990239247565019</v>
      </c>
      <c r="U14" s="314">
        <v>0.2919764514133489</v>
      </c>
      <c r="V14" s="314">
        <v>0.5508568912349734</v>
      </c>
      <c r="W14" s="314">
        <v>0.5207609076648144</v>
      </c>
      <c r="X14" s="314">
        <v>0.4107234367748744</v>
      </c>
      <c r="Y14" s="206">
        <v>0.4935280933031307</v>
      </c>
      <c r="Z14" s="315">
        <v>0.3056967357292303</v>
      </c>
      <c r="AA14" s="314">
        <v>0.1061729407105984</v>
      </c>
      <c r="AB14" s="314">
        <v>0.08990862634005442</v>
      </c>
      <c r="AC14" s="206">
        <v>0.166588154111067</v>
      </c>
      <c r="AD14" s="195">
        <v>0.3300581237070989</v>
      </c>
      <c r="AE14" s="315">
        <v>0.07312849292143066</v>
      </c>
      <c r="AF14" s="314">
        <v>0.05245877479201495</v>
      </c>
      <c r="AG14" s="314">
        <v>0.08768561721194615</v>
      </c>
      <c r="AH14" s="206">
        <v>0.07091058495081737</v>
      </c>
      <c r="AI14" s="195">
        <v>0.2430450814969605</v>
      </c>
      <c r="AJ14" s="315">
        <v>0.2786867511328757</v>
      </c>
      <c r="AK14" s="314">
        <v>0.4002110759317891</v>
      </c>
      <c r="AL14" s="314">
        <v>0.5330697571910058</v>
      </c>
      <c r="AM14" s="314">
        <v>0.4040302612608043</v>
      </c>
      <c r="AN14" s="314">
        <v>0.2835113015468884</v>
      </c>
      <c r="AO14" s="314">
        <v>0.5659014268231281</v>
      </c>
      <c r="AP14" s="314">
        <v>0.4852775033526158</v>
      </c>
      <c r="AQ14" s="314">
        <v>0.4085295819872315</v>
      </c>
      <c r="AR14" s="206">
        <v>0.486612570744382</v>
      </c>
      <c r="AS14" s="315">
        <v>0.3162216019552296</v>
      </c>
      <c r="AT14" s="314">
        <v>0.1403966274438131</v>
      </c>
      <c r="AU14" s="314">
        <v>0.1061235164509619</v>
      </c>
      <c r="AV14" s="206">
        <v>0.1870620769554281</v>
      </c>
      <c r="AW14" s="195">
        <v>0.3360098362980019</v>
      </c>
      <c r="AX14" s="315">
        <v>0.08461179409166572</v>
      </c>
      <c r="AY14" s="314">
        <v>0.0879300134565386</v>
      </c>
      <c r="AZ14" s="314">
        <v>0.06675160621377918</v>
      </c>
      <c r="BA14" s="206">
        <v>0.07990591543921423</v>
      </c>
      <c r="BB14" s="195">
        <v>0.2497037530781906</v>
      </c>
      <c r="BC14" s="315">
        <v>0.2697108725606664</v>
      </c>
      <c r="BD14" s="314">
        <v>0.381972217593364</v>
      </c>
      <c r="BE14" s="314">
        <v>0.3832071919172892</v>
      </c>
      <c r="BF14" s="314">
        <v>0.2833539349225662</v>
      </c>
      <c r="BG14" s="314">
        <v>0.3332481116161005</v>
      </c>
      <c r="BH14" s="314">
        <v>0.5405080336073019</v>
      </c>
      <c r="BI14" s="314">
        <v>0.5064656882583061</v>
      </c>
      <c r="BJ14" s="314">
        <v>0.3781079049549089</v>
      </c>
      <c r="BK14" s="314">
        <v>0.4739792596295678</v>
      </c>
      <c r="BL14" s="314">
        <v>0.2694620341054269</v>
      </c>
      <c r="BM14" s="314">
        <v>0.1456735257385418</v>
      </c>
      <c r="BN14" s="314">
        <v>0.1258621248310467</v>
      </c>
      <c r="BO14" s="314">
        <v>0.1799516930328462</v>
      </c>
      <c r="BP14" s="314">
        <v>0.3261532454842547</v>
      </c>
      <c r="BQ14" s="312">
        <v>-0.009856590813747124</v>
      </c>
      <c r="BR14" s="314">
        <v>0.1020304859584334</v>
      </c>
      <c r="BS14" s="312">
        <v>0.01741869186676773</v>
      </c>
      <c r="BT14" s="314">
        <v>0.0597111502921556</v>
      </c>
      <c r="BU14" s="312">
        <v>-0.028218863164383</v>
      </c>
      <c r="BV14" s="314">
        <v>0.09770362347016237</v>
      </c>
      <c r="BW14" s="312">
        <f>BV14-AZ14</f>
        <v>0.03095201725638319</v>
      </c>
      <c r="BX14" s="314">
        <v>0.08635977638992536</v>
      </c>
      <c r="BY14" s="312">
        <f>BX14-BA14</f>
        <v>0.006453860950711127</v>
      </c>
      <c r="BZ14" s="314">
        <v>0.2453437247638214</v>
      </c>
      <c r="CA14" s="312">
        <f>BZ14-BB14</f>
        <v>-0.004360028314369241</v>
      </c>
      <c r="CB14" s="314">
        <v>0.3035403597608284</v>
      </c>
      <c r="CC14" s="312">
        <f>CB14-BC14</f>
        <v>0.03382948720016199</v>
      </c>
      <c r="CD14" s="314">
        <v>0.3969569886500398</v>
      </c>
      <c r="CE14" s="312">
        <f>CD14-BD14</f>
        <v>0.01498477105667573</v>
      </c>
      <c r="CF14" s="314">
        <v>0.5528032514294212</v>
      </c>
      <c r="CG14" s="312">
        <f>CF14-BE14</f>
        <v>0.169596059512132</v>
      </c>
      <c r="CH14" s="314">
        <v>0.4179930609391188</v>
      </c>
      <c r="CI14" s="312">
        <f>CH14-BF14</f>
        <v>0.1346391260165526</v>
      </c>
      <c r="CJ14" s="314">
        <v>0.288860817717595</v>
      </c>
      <c r="CK14" s="313">
        <f>CJ14-BG14</f>
        <v>-0.04438729389850549</v>
      </c>
    </row>
    <row r="15" ht="17" customHeight="1">
      <c r="A15" t="s" s="71">
        <v>72</v>
      </c>
      <c r="B15" s="314">
        <v>0.2038706982960241</v>
      </c>
      <c r="C15" s="314">
        <v>0.4305140309467611</v>
      </c>
      <c r="D15" s="314">
        <v>0.3595982142857143</v>
      </c>
      <c r="E15" s="314">
        <v>0.2978724101757146</v>
      </c>
      <c r="F15" s="206">
        <v>0.3627636630532972</v>
      </c>
      <c r="G15" s="315">
        <v>0.2366615853658537</v>
      </c>
      <c r="H15" s="314">
        <v>0.09265915945449778</v>
      </c>
      <c r="I15" s="314">
        <v>0.0487110433604336</v>
      </c>
      <c r="J15" s="206">
        <v>0.1256440967569017</v>
      </c>
      <c r="K15" s="195">
        <v>0.2435488534788663</v>
      </c>
      <c r="L15" s="315">
        <v>0.05598446105428796</v>
      </c>
      <c r="M15" s="314">
        <v>0.05960857592446892</v>
      </c>
      <c r="N15" s="314">
        <v>0.06489329268292683</v>
      </c>
      <c r="O15" s="314">
        <v>0.06011068398727466</v>
      </c>
      <c r="P15" s="314">
        <v>0.1817308622948867</v>
      </c>
      <c r="Q15" s="314">
        <v>0.1939081759769211</v>
      </c>
      <c r="R15" s="314">
        <v>0.2939828929539295</v>
      </c>
      <c r="S15" s="314">
        <v>0.4102773406766326</v>
      </c>
      <c r="T15" s="314">
        <v>0.299448237009544</v>
      </c>
      <c r="U15" s="314">
        <v>0.211402090990088</v>
      </c>
      <c r="V15" s="314">
        <v>0.4408266129032258</v>
      </c>
      <c r="W15" s="314">
        <v>0.3878942388561817</v>
      </c>
      <c r="X15" s="314">
        <v>0.3036806648308419</v>
      </c>
      <c r="Y15" s="206">
        <v>0.3772380058965425</v>
      </c>
      <c r="Z15" s="315">
        <v>0.2241658197831978</v>
      </c>
      <c r="AA15" s="314">
        <v>0.07177501311303436</v>
      </c>
      <c r="AB15" s="314">
        <v>0.05237466124661247</v>
      </c>
      <c r="AC15" s="206">
        <v>0.1156180201911909</v>
      </c>
      <c r="AD15" s="195">
        <v>0.2464280130438667</v>
      </c>
      <c r="AE15" s="315">
        <v>0.05807025308156307</v>
      </c>
      <c r="AF15" s="314">
        <v>0.07021456202465251</v>
      </c>
      <c r="AG15" s="314">
        <v>0.06440548780487805</v>
      </c>
      <c r="AH15" s="206">
        <v>0.06422819459172853</v>
      </c>
      <c r="AI15" s="195">
        <v>0.1852514316657765</v>
      </c>
      <c r="AJ15" s="315">
        <v>0.188959644636769</v>
      </c>
      <c r="AK15" s="314">
        <v>0.2854793360433605</v>
      </c>
      <c r="AL15" s="314">
        <v>0.4062819630212431</v>
      </c>
      <c r="AM15" s="314">
        <v>0.2936616295510781</v>
      </c>
      <c r="AN15" s="314">
        <v>0.2125020825003332</v>
      </c>
      <c r="AO15" s="314">
        <v>0.4366837136113297</v>
      </c>
      <c r="AP15" s="314">
        <v>0.3880680168408827</v>
      </c>
      <c r="AQ15" s="314">
        <v>0.3058254655127197</v>
      </c>
      <c r="AR15" s="206">
        <v>0.3764854336043361</v>
      </c>
      <c r="AS15" s="315">
        <v>0.2328878726287263</v>
      </c>
      <c r="AT15" s="314">
        <v>0.0982690794649882</v>
      </c>
      <c r="AU15" s="314">
        <v>0.04591294037940379</v>
      </c>
      <c r="AV15" s="206">
        <v>0.1253886357544894</v>
      </c>
      <c r="AW15" s="195">
        <v>0.2502433971162916</v>
      </c>
      <c r="AX15" s="315">
        <v>0.04890752032520325</v>
      </c>
      <c r="AY15" s="314">
        <v>0.05107199055861526</v>
      </c>
      <c r="AZ15" s="314">
        <v>0.06986365176151761</v>
      </c>
      <c r="BA15" s="206">
        <v>0.05647037380699894</v>
      </c>
      <c r="BB15" s="195">
        <v>0.1849425980523542</v>
      </c>
      <c r="BC15" s="315">
        <v>0.1915289798059271</v>
      </c>
      <c r="BD15" s="314">
        <v>0.27375</v>
      </c>
      <c r="BE15" s="314">
        <v>0.2792594556380346</v>
      </c>
      <c r="BF15" s="314">
        <v>0.2087156142109366</v>
      </c>
      <c r="BG15" s="314">
        <v>0.2481866020715002</v>
      </c>
      <c r="BH15" s="314">
        <v>0.4321310319958038</v>
      </c>
      <c r="BI15" s="314">
        <v>0.3970310685249709</v>
      </c>
      <c r="BJ15" s="314">
        <v>0.288988329399423</v>
      </c>
      <c r="BK15" s="314">
        <v>0.3719063346883469</v>
      </c>
      <c r="BL15" s="314">
        <v>0.202792174796748</v>
      </c>
      <c r="BM15" s="314">
        <v>0.07203809336480461</v>
      </c>
      <c r="BN15" s="314">
        <v>0.0764159891598916</v>
      </c>
      <c r="BO15" s="314">
        <v>0.1165870968462432</v>
      </c>
      <c r="BP15" s="314">
        <v>0.2435414140053003</v>
      </c>
      <c r="BQ15" s="312">
        <v>-0.00670198311099135</v>
      </c>
      <c r="BR15" s="314">
        <v>0.06127311172305271</v>
      </c>
      <c r="BS15" s="312">
        <v>0.01236559139784946</v>
      </c>
      <c r="BT15" s="314">
        <v>0.06971216889588251</v>
      </c>
      <c r="BU15" s="312">
        <v>0.01864017833726725</v>
      </c>
      <c r="BV15" s="314">
        <v>0.06477642276422764</v>
      </c>
      <c r="BW15" s="312">
        <f>BV15-AZ15</f>
        <v>-0.005087228997289972</v>
      </c>
      <c r="BX15" s="314">
        <v>0.06525909110993283</v>
      </c>
      <c r="BY15" s="312">
        <f>BX15-BA15</f>
        <v>0.008788717302933895</v>
      </c>
      <c r="BZ15" s="314">
        <v>0.1834609242383633</v>
      </c>
      <c r="CA15" s="312">
        <f>BZ15-BB15</f>
        <v>-0.001481673813990891</v>
      </c>
      <c r="CB15" s="314">
        <v>0.1964930828743771</v>
      </c>
      <c r="CC15" s="312">
        <f>CB15-BC15</f>
        <v>0.004964103068450049</v>
      </c>
      <c r="CD15" s="314">
        <v>0.2831876693766938</v>
      </c>
      <c r="CE15" s="312">
        <f>CD15-BD15</f>
        <v>0.009437669376693769</v>
      </c>
      <c r="CF15" s="314">
        <v>0.4025168830317336</v>
      </c>
      <c r="CG15" s="312">
        <f>CF15-BE15</f>
        <v>0.1232574273936989</v>
      </c>
      <c r="CH15" s="314">
        <v>0.2941841198303287</v>
      </c>
      <c r="CI15" s="312">
        <f>CH15-BF15</f>
        <v>0.08546850561939204</v>
      </c>
      <c r="CJ15" s="314">
        <v>0.2113692365519546</v>
      </c>
      <c r="CK15" s="313">
        <f>CJ15-BG15</f>
        <v>-0.03681736551954562</v>
      </c>
    </row>
    <row r="16" ht="17" customHeight="1">
      <c r="A16" t="s" s="71">
        <v>73</v>
      </c>
      <c r="B16" s="314">
        <v>0.2469304468362687</v>
      </c>
      <c r="C16" s="314">
        <v>0.492476318484383</v>
      </c>
      <c r="D16" s="314">
        <v>0.4482780612244898</v>
      </c>
      <c r="E16" s="314">
        <v>0.349199948796723</v>
      </c>
      <c r="F16" s="206">
        <v>0.429375</v>
      </c>
      <c r="G16" s="315">
        <v>0.2251372354497355</v>
      </c>
      <c r="H16" s="314">
        <v>0.1105574756784434</v>
      </c>
      <c r="I16" s="314">
        <v>0.05577215608465608</v>
      </c>
      <c r="J16" s="206">
        <v>0.1302699284842142</v>
      </c>
      <c r="K16" s="195">
        <v>0.2789962071384723</v>
      </c>
      <c r="L16" s="315">
        <v>0.03178763440860215</v>
      </c>
      <c r="M16" s="314">
        <v>0.05536674347158218</v>
      </c>
      <c r="N16" s="314">
        <v>0.07141369047619048</v>
      </c>
      <c r="O16" s="314">
        <v>0.05265430900621118</v>
      </c>
      <c r="P16" s="314">
        <v>0.2027198165591023</v>
      </c>
      <c r="Q16" s="314">
        <v>0.2069108422939068</v>
      </c>
      <c r="R16" s="314">
        <v>0.3390939153439154</v>
      </c>
      <c r="S16" s="314">
        <v>0.4779425883256528</v>
      </c>
      <c r="T16" s="314">
        <v>0.3413399327122153</v>
      </c>
      <c r="U16" s="314">
        <v>0.2376596814524897</v>
      </c>
      <c r="V16" s="314">
        <v>0.5460016005909875</v>
      </c>
      <c r="W16" s="314">
        <v>0.5111140358573893</v>
      </c>
      <c r="X16" s="314">
        <v>0.3722810473610769</v>
      </c>
      <c r="Y16" s="206">
        <v>0.4757040563338273</v>
      </c>
      <c r="Z16" s="315">
        <v>0.2576724625388748</v>
      </c>
      <c r="AA16" s="314">
        <v>0.08377794194095597</v>
      </c>
      <c r="AB16" s="314">
        <v>0.04900515973989256</v>
      </c>
      <c r="AC16" s="206">
        <v>0.1296422513025566</v>
      </c>
      <c r="AD16" s="195">
        <v>0.302673153818192</v>
      </c>
      <c r="AE16" s="315">
        <v>0.02936639853347561</v>
      </c>
      <c r="AF16" s="314">
        <v>0.06416044214615994</v>
      </c>
      <c r="AG16" s="314">
        <v>0.07260743567995476</v>
      </c>
      <c r="AH16" s="206">
        <v>0.05519081664638419</v>
      </c>
      <c r="AI16" s="195">
        <v>0.2195768946218186</v>
      </c>
      <c r="AJ16" s="315">
        <v>0.2147750280445429</v>
      </c>
      <c r="AK16" s="314">
        <v>0.3595561210065027</v>
      </c>
      <c r="AL16" s="314">
        <v>0.5338381351062956</v>
      </c>
      <c r="AM16" s="314">
        <v>0.3694966487812074</v>
      </c>
      <c r="AN16" s="314">
        <v>0.2572616415689873</v>
      </c>
      <c r="AO16" s="314">
        <v>0.5671016990888944</v>
      </c>
      <c r="AP16" s="314">
        <v>0.4862815036956259</v>
      </c>
      <c r="AQ16" s="314">
        <v>0.3743912282141783</v>
      </c>
      <c r="AR16" s="206">
        <v>0.4755795872208086</v>
      </c>
      <c r="AS16" s="315">
        <v>0.2628640090472151</v>
      </c>
      <c r="AT16" s="314">
        <v>0.1186626173082711</v>
      </c>
      <c r="AU16" s="314">
        <v>0.03385814249363868</v>
      </c>
      <c r="AV16" s="206">
        <v>0.1382440184921101</v>
      </c>
      <c r="AW16" s="195">
        <v>0.3059799366445016</v>
      </c>
      <c r="AX16" s="315">
        <v>0.0512924430216969</v>
      </c>
      <c r="AY16" s="314">
        <v>0.05889183014583162</v>
      </c>
      <c r="AZ16" s="314">
        <v>0.07991412213740458</v>
      </c>
      <c r="BA16" s="206">
        <v>0.06318626230777739</v>
      </c>
      <c r="BB16" s="195">
        <v>0.224159357747144</v>
      </c>
      <c r="BC16" s="315">
        <v>0.2217793236477058</v>
      </c>
      <c r="BD16" s="314">
        <v>0.329309796437659</v>
      </c>
      <c r="BE16" s="314">
        <v>0.3479286517682634</v>
      </c>
      <c r="BF16" s="314">
        <v>0.2553560017195905</v>
      </c>
      <c r="BG16" s="314">
        <v>0.3034650330556427</v>
      </c>
      <c r="BH16" s="314">
        <v>0.5660175380995376</v>
      </c>
      <c r="BI16" s="314">
        <v>0.4859142130134497</v>
      </c>
      <c r="BJ16" s="314">
        <v>0.3564683712276669</v>
      </c>
      <c r="BK16" s="314">
        <v>0.4689184572613326</v>
      </c>
      <c r="BL16" s="314">
        <v>0.2201600932994063</v>
      </c>
      <c r="BM16" s="314">
        <v>0.07491655038441544</v>
      </c>
      <c r="BN16" s="314">
        <v>0.0657743143907266</v>
      </c>
      <c r="BO16" s="314">
        <v>0.1197851131057238</v>
      </c>
      <c r="BP16" s="314">
        <v>0.2933873284317172</v>
      </c>
      <c r="BQ16" s="312">
        <v>-0.01259260821278446</v>
      </c>
      <c r="BR16" s="314">
        <v>0.04117246709896304</v>
      </c>
      <c r="BS16" s="312">
        <v>-0.01011997592273386</v>
      </c>
      <c r="BT16" s="314">
        <v>0.06665880051437796</v>
      </c>
      <c r="BU16" s="312">
        <v>0.007766970368546337</v>
      </c>
      <c r="BV16" s="314">
        <v>0.07186528131184619</v>
      </c>
      <c r="BW16" s="312">
        <f>BV16-AZ16</f>
        <v>-0.008048840825558387</v>
      </c>
      <c r="BX16" s="314">
        <v>0.05976877973227128</v>
      </c>
      <c r="BY16" s="312">
        <f>BX16-BA16</f>
        <v>-0.003417482575506114</v>
      </c>
      <c r="BZ16" s="314">
        <v>0.2146587332656035</v>
      </c>
      <c r="CA16" s="312">
        <f>BZ16-BB16</f>
        <v>-0.009500624481540432</v>
      </c>
      <c r="CB16" s="314">
        <v>0.2291204957727982</v>
      </c>
      <c r="CC16" s="312">
        <f>CB16-BC16</f>
        <v>0.007341172125092332</v>
      </c>
      <c r="CD16" s="314">
        <v>0.3690998727735369</v>
      </c>
      <c r="CE16" s="312">
        <f>CD16-BD16</f>
        <v>0.03979007633587789</v>
      </c>
      <c r="CF16" s="314">
        <v>0.5257359982489261</v>
      </c>
      <c r="CG16" s="312">
        <f>CF16-BE16</f>
        <v>0.1778073464806627</v>
      </c>
      <c r="CH16" s="314">
        <v>0.3747124728030387</v>
      </c>
      <c r="CI16" s="312">
        <f>CH16-BF16</f>
        <v>0.1193564710834482</v>
      </c>
      <c r="CJ16" s="314">
        <v>0.255001045696957</v>
      </c>
      <c r="CK16" s="313">
        <f>CJ16-BG16</f>
        <v>-0.04846398735868568</v>
      </c>
    </row>
    <row r="17" ht="17" customHeight="1">
      <c r="A17" t="s" s="71">
        <v>74</v>
      </c>
      <c r="B17" s="314">
        <v>0.2212943449244819</v>
      </c>
      <c r="C17" s="314">
        <v>0.4608491866556383</v>
      </c>
      <c r="D17" s="314">
        <v>0.4344360500610501</v>
      </c>
      <c r="E17" s="314">
        <v>0.354976564653984</v>
      </c>
      <c r="F17" s="206">
        <v>0.4161645299145299</v>
      </c>
      <c r="G17" s="315">
        <v>0.2270192307692308</v>
      </c>
      <c r="H17" s="314">
        <v>0.08407085745795423</v>
      </c>
      <c r="I17" s="314">
        <v>0.06424501424501425</v>
      </c>
      <c r="J17" s="206">
        <v>0.1246607025453179</v>
      </c>
      <c r="K17" s="195">
        <v>0.2696073570382962</v>
      </c>
      <c r="L17" s="315">
        <v>0.05800420457678522</v>
      </c>
      <c r="M17" s="314">
        <v>0.02387820512820513</v>
      </c>
      <c r="N17" s="314">
        <v>0.05881588319088319</v>
      </c>
      <c r="O17" s="314">
        <v>0.04676990431066518</v>
      </c>
      <c r="P17" s="314">
        <v>0.1945119517234902</v>
      </c>
      <c r="Q17" s="314">
        <v>0.1909170802315964</v>
      </c>
      <c r="R17" s="314">
        <v>0.3173486467236467</v>
      </c>
      <c r="S17" s="314">
        <v>0.417061276537083</v>
      </c>
      <c r="T17" s="314">
        <v>0.3083455267558529</v>
      </c>
      <c r="U17" s="314">
        <v>0.2232042500878118</v>
      </c>
      <c r="V17" s="314">
        <v>0.4068979183898539</v>
      </c>
      <c r="W17" s="314">
        <v>0.3626823607427055</v>
      </c>
      <c r="X17" s="314">
        <v>0.3177660601047698</v>
      </c>
      <c r="Y17" s="206">
        <v>0.3624436460974923</v>
      </c>
      <c r="Z17" s="315">
        <v>0.2304362535612536</v>
      </c>
      <c r="AA17" s="314">
        <v>0.06256031155224703</v>
      </c>
      <c r="AB17" s="314">
        <v>0.06319088319088319</v>
      </c>
      <c r="AC17" s="206">
        <v>0.1181119094580633</v>
      </c>
      <c r="AD17" s="195">
        <v>0.2402777777777778</v>
      </c>
      <c r="AE17" s="315">
        <v>0.05725806451612903</v>
      </c>
      <c r="AF17" s="314">
        <v>0.02385580369451337</v>
      </c>
      <c r="AG17" s="314">
        <v>0.05206908831908832</v>
      </c>
      <c r="AH17" s="206">
        <v>0.04431089743589744</v>
      </c>
      <c r="AI17" s="195">
        <v>0.1744786792688253</v>
      </c>
      <c r="AJ17" s="315">
        <v>0.1767834987593052</v>
      </c>
      <c r="AK17" s="314">
        <v>0.3104736467236467</v>
      </c>
      <c r="AL17" s="314">
        <v>0.4279742211193824</v>
      </c>
      <c r="AM17" s="314">
        <v>0.3050184643255295</v>
      </c>
      <c r="AN17" s="314">
        <v>0.2072919585726962</v>
      </c>
      <c r="AO17" s="314">
        <v>0.450444582299421</v>
      </c>
      <c r="AP17" s="314">
        <v>0.4146634615384616</v>
      </c>
      <c r="AQ17" s="314">
        <v>0.3252136752136752</v>
      </c>
      <c r="AR17" s="206">
        <v>0.3961775878442545</v>
      </c>
      <c r="AS17" s="315">
        <v>0.2351976495726496</v>
      </c>
      <c r="AT17" s="314">
        <v>0.09754101185552798</v>
      </c>
      <c r="AU17" s="314">
        <v>0.06073005698005698</v>
      </c>
      <c r="AV17" s="206">
        <v>0.1307868413637644</v>
      </c>
      <c r="AW17" s="195">
        <v>0.2627490909949474</v>
      </c>
      <c r="AX17" s="315">
        <v>0.03556313757926661</v>
      </c>
      <c r="AY17" s="314">
        <v>0.02748138957816377</v>
      </c>
      <c r="AZ17" s="314">
        <v>0.0504718660968661</v>
      </c>
      <c r="BA17" s="206">
        <v>0.03770148179115571</v>
      </c>
      <c r="BB17" s="195">
        <v>0.1869088710434864</v>
      </c>
      <c r="BC17" s="315">
        <v>0.1787393162393162</v>
      </c>
      <c r="BD17" s="314">
        <v>0.2942004985754986</v>
      </c>
      <c r="BE17" s="314">
        <v>0.2900350706057228</v>
      </c>
      <c r="BF17" s="314">
        <v>0.2129023240838309</v>
      </c>
      <c r="BG17" s="314">
        <v>0.2605895094251259</v>
      </c>
      <c r="BH17" s="314">
        <v>0.4283929556106976</v>
      </c>
      <c r="BI17" s="314">
        <v>0.394511217948718</v>
      </c>
      <c r="BJ17" s="314">
        <v>0.3166580507306314</v>
      </c>
      <c r="BK17" s="314">
        <v>0.3793655033238367</v>
      </c>
      <c r="BL17" s="314">
        <v>0.1943945868945869</v>
      </c>
      <c r="BM17" s="314">
        <v>0.0717535153019024</v>
      </c>
      <c r="BN17" s="314">
        <v>0.04194444444444444</v>
      </c>
      <c r="BO17" s="314">
        <v>0.1023574715882408</v>
      </c>
      <c r="BP17" s="314">
        <v>0.2400962718987581</v>
      </c>
      <c r="BQ17" s="312">
        <v>-0.02265281909618927</v>
      </c>
      <c r="BR17" s="314">
        <v>0.02885132340777502</v>
      </c>
      <c r="BS17" s="312">
        <v>-0.006711814171491588</v>
      </c>
      <c r="BT17" s="314">
        <v>0.02031982354563</v>
      </c>
      <c r="BU17" s="312">
        <v>-0.007161566032533775</v>
      </c>
      <c r="BV17" s="314">
        <v>0.04750356125356126</v>
      </c>
      <c r="BW17" s="312">
        <f>BV17-AZ17</f>
        <v>-0.002968304843304841</v>
      </c>
      <c r="BX17" s="314">
        <v>0.03205883036046079</v>
      </c>
      <c r="BY17" s="312">
        <f>BX17-BA17</f>
        <v>-0.005642651430694916</v>
      </c>
      <c r="BZ17" s="314">
        <v>0.1699884161422623</v>
      </c>
      <c r="CA17" s="312">
        <f>BZ17-BB17</f>
        <v>-0.01692045490122415</v>
      </c>
      <c r="CB17" s="314">
        <v>0.1809484422387648</v>
      </c>
      <c r="CC17" s="312">
        <f>CB17-BC17</f>
        <v>0.002209125999448586</v>
      </c>
      <c r="CD17" s="314">
        <v>0.3461502849002849</v>
      </c>
      <c r="CE17" s="312">
        <f>CD17-BD17</f>
        <v>0.05194978632478631</v>
      </c>
      <c r="CF17" s="314">
        <v>0.3543631100082713</v>
      </c>
      <c r="CG17" s="312">
        <f>CF17-BE17</f>
        <v>0.06432803940254855</v>
      </c>
      <c r="CH17" s="314">
        <v>0.2932518115942029</v>
      </c>
      <c r="CI17" s="312">
        <f>CH17-BF17</f>
        <v>0.08034948751037194</v>
      </c>
      <c r="CJ17" s="314">
        <v>0.2010575459548062</v>
      </c>
      <c r="CK17" s="313">
        <f>CJ17-BG17</f>
        <v>-0.05953196347031964</v>
      </c>
    </row>
    <row r="18" ht="17" customHeight="1">
      <c r="A18" t="s" s="71">
        <v>128</v>
      </c>
      <c r="B18" s="314">
        <v>0.04593036529680365</v>
      </c>
      <c r="C18" s="314">
        <v>0.1148492286115007</v>
      </c>
      <c r="D18" s="314">
        <v>0.08057065217391304</v>
      </c>
      <c r="E18" s="314">
        <v>0.03601566152407667</v>
      </c>
      <c r="F18" s="206">
        <v>0.07703099838969403</v>
      </c>
      <c r="G18" s="315">
        <v>0.00973731884057971</v>
      </c>
      <c r="H18" s="314">
        <v>0.018270804114072</v>
      </c>
      <c r="I18" s="314">
        <v>0</v>
      </c>
      <c r="J18" s="206">
        <v>0.009434225195094761</v>
      </c>
      <c r="K18" s="195">
        <v>0.04304588037472975</v>
      </c>
      <c r="L18" s="315">
        <v>0</v>
      </c>
      <c r="M18" s="314">
        <v>0.009131019167835437</v>
      </c>
      <c r="N18" s="314">
        <v>0.001618357487922705</v>
      </c>
      <c r="O18" s="314">
        <v>0.003604481726528041</v>
      </c>
      <c r="P18" s="314">
        <v>0.0297542735042735</v>
      </c>
      <c r="Q18" s="314">
        <v>0.02238779803646564</v>
      </c>
      <c r="R18" s="314">
        <v>0.06055555555555556</v>
      </c>
      <c r="S18" s="314">
        <v>0.1465345956054231</v>
      </c>
      <c r="T18" s="314">
        <v>0.07666587901701324</v>
      </c>
      <c r="U18" s="314">
        <v>0.04157856859241612</v>
      </c>
      <c r="V18" s="314">
        <v>0.2007918419822347</v>
      </c>
      <c r="W18" s="314">
        <v>0.212122063968016</v>
      </c>
      <c r="X18" s="314">
        <v>0.07565158952781674</v>
      </c>
      <c r="Y18" s="206">
        <v>0.1617723761745501</v>
      </c>
      <c r="Z18" s="315">
        <v>0.006234903381642512</v>
      </c>
      <c r="AA18" s="314">
        <v>0.009385226741467976</v>
      </c>
      <c r="AB18" s="314">
        <v>0</v>
      </c>
      <c r="AC18" s="206">
        <v>0.005252627806975633</v>
      </c>
      <c r="AD18" s="195">
        <v>0.08351250199076285</v>
      </c>
      <c r="AE18" s="315">
        <v>0.02005610098176718</v>
      </c>
      <c r="AF18" s="314">
        <v>0.007807386629266012</v>
      </c>
      <c r="AG18" s="314">
        <v>0.001461352657004831</v>
      </c>
      <c r="AH18" s="206">
        <v>0.00986531190926276</v>
      </c>
      <c r="AI18" s="195">
        <v>0.05878424838675553</v>
      </c>
      <c r="AJ18" s="315">
        <v>0.03923270219728845</v>
      </c>
      <c r="AK18" s="314">
        <v>0.07566727053140096</v>
      </c>
      <c r="AL18" s="314">
        <v>0.1501373305282842</v>
      </c>
      <c r="AM18" s="314">
        <v>0.08848357750472591</v>
      </c>
      <c r="AN18" s="314">
        <v>0.06624965352023443</v>
      </c>
      <c r="AO18" s="314">
        <v>0.1526297335203366</v>
      </c>
      <c r="AP18" s="314">
        <v>0.1105590062111801</v>
      </c>
      <c r="AQ18" s="314">
        <v>0.06622253389434316</v>
      </c>
      <c r="AR18" s="206">
        <v>0.1097785829307569</v>
      </c>
      <c r="AS18" s="315">
        <v>0.006177536231884057</v>
      </c>
      <c r="AT18" s="314">
        <v>0.00484455352968677</v>
      </c>
      <c r="AU18" s="314">
        <v>0.03708635265700483</v>
      </c>
      <c r="AV18" s="206">
        <v>0.01591316292403249</v>
      </c>
      <c r="AW18" s="195">
        <v>0.06258657618704459</v>
      </c>
      <c r="AX18" s="315">
        <v>0.005691912108461898</v>
      </c>
      <c r="AY18" s="314">
        <v>0.006644460028050491</v>
      </c>
      <c r="AZ18" s="314">
        <v>0</v>
      </c>
      <c r="BA18" s="206">
        <v>0.004156821045998738</v>
      </c>
      <c r="BB18" s="195">
        <v>0.04289596273291926</v>
      </c>
      <c r="BC18" s="315">
        <v>0.02387505843852267</v>
      </c>
      <c r="BD18" s="314">
        <v>0.0194987922705314</v>
      </c>
      <c r="BE18" s="314">
        <v>0.0577593336483932</v>
      </c>
      <c r="BF18" s="314">
        <v>0.04664234663490173</v>
      </c>
      <c r="BG18" s="314">
        <v>0.06207216597180862</v>
      </c>
      <c r="BH18" s="314">
        <v>0.1763207106124357</v>
      </c>
      <c r="BI18" s="314">
        <v>0.1153856107660455</v>
      </c>
      <c r="BJ18" s="314">
        <v>0.05255376344086021</v>
      </c>
      <c r="BK18" s="314">
        <v>0.1147322866344605</v>
      </c>
      <c r="BL18" s="314">
        <v>0.005054347826086956</v>
      </c>
      <c r="BM18" s="314">
        <v>0.001282725572697522</v>
      </c>
      <c r="BN18" s="314">
        <v>0.004278381642512077</v>
      </c>
      <c r="BO18" s="314">
        <v>0.003513696448479057</v>
      </c>
      <c r="BP18" s="314">
        <v>0.05881575786692289</v>
      </c>
      <c r="BQ18" s="312">
        <v>-0.003770818320121702</v>
      </c>
      <c r="BR18" s="314">
        <v>0.03763148667601683</v>
      </c>
      <c r="BS18" s="312">
        <v>0.03193957456755493</v>
      </c>
      <c r="BT18" s="314">
        <v>0.004324450677886863</v>
      </c>
      <c r="BU18" s="312">
        <v>-0.002320009350163629</v>
      </c>
      <c r="BV18" s="314">
        <v>0.0004257246376811594</v>
      </c>
      <c r="BW18" s="312">
        <f>BV18-AZ18</f>
        <v>0.0004257246376811594</v>
      </c>
      <c r="BX18" s="314">
        <v>0.01427614996849401</v>
      </c>
      <c r="BY18" s="312">
        <f>BX18-BA18</f>
        <v>0.01011932892249527</v>
      </c>
      <c r="BZ18" s="314">
        <v>0.04380607315389925</v>
      </c>
      <c r="CA18" s="312">
        <f>BZ18-BB18</f>
        <v>0.0009101104209799926</v>
      </c>
      <c r="CB18" s="314">
        <v>0.02155212716222534</v>
      </c>
      <c r="CC18" s="312">
        <f>CB18-BC18</f>
        <v>-0.002322931276297333</v>
      </c>
      <c r="CD18" s="314">
        <v>0.03201086956521739</v>
      </c>
      <c r="CE18" s="312">
        <f>CD18-BD18</f>
        <v>0.01251207729468599</v>
      </c>
      <c r="CF18" s="314">
        <v>0.2292601683029453</v>
      </c>
      <c r="CG18" s="312">
        <f>CF18-BE18</f>
        <v>0.1715008346545521</v>
      </c>
      <c r="CH18" s="314">
        <v>0.09495116572148708</v>
      </c>
      <c r="CI18" s="312">
        <f>CH18-BF18</f>
        <v>0.04830881908658535</v>
      </c>
      <c r="CJ18" s="314">
        <v>0.056697438951757</v>
      </c>
      <c r="CK18" s="313">
        <f>CJ18-BG18</f>
        <v>-0.005374727020051616</v>
      </c>
    </row>
    <row r="19" ht="17" customHeight="1">
      <c r="A19" t="s" s="71">
        <v>75</v>
      </c>
      <c r="B19" s="314">
        <v>0.06243198534437974</v>
      </c>
      <c r="C19" s="314">
        <v>0.1364080594571226</v>
      </c>
      <c r="D19" s="314">
        <v>0.127185679661086</v>
      </c>
      <c r="E19" s="314">
        <v>0.0971018791909269</v>
      </c>
      <c r="F19" s="206">
        <v>0.120000079206666</v>
      </c>
      <c r="G19" s="315">
        <v>0.06344572759243418</v>
      </c>
      <c r="H19" s="314">
        <v>0.02301502984813783</v>
      </c>
      <c r="I19" s="314">
        <v>0.007828390837372873</v>
      </c>
      <c r="J19" s="206">
        <v>0.03133724701303828</v>
      </c>
      <c r="K19" s="195">
        <v>0.07542373815904103</v>
      </c>
      <c r="L19" s="315">
        <v>0.006898645106101162</v>
      </c>
      <c r="M19" s="314">
        <v>0.00819099128931078</v>
      </c>
      <c r="N19" s="314">
        <v>0.0128457370972341</v>
      </c>
      <c r="O19" s="314">
        <v>0.009273378708421666</v>
      </c>
      <c r="P19" s="314">
        <v>0.05313130933319128</v>
      </c>
      <c r="Q19" s="314">
        <v>0.05384737437567261</v>
      </c>
      <c r="R19" s="314">
        <v>0.09845547001235624</v>
      </c>
      <c r="S19" s="314">
        <v>0.1405254008112807</v>
      </c>
      <c r="T19" s="314">
        <v>0.09760021881702434</v>
      </c>
      <c r="U19" s="314">
        <v>0.06433991117569166</v>
      </c>
      <c r="V19" s="314">
        <v>0.1470802634362611</v>
      </c>
      <c r="W19" s="314">
        <v>0.1428153545126496</v>
      </c>
      <c r="X19" s="314">
        <v>0.1057527801539778</v>
      </c>
      <c r="Y19" s="206">
        <v>0.1316425234303763</v>
      </c>
      <c r="Z19" s="315">
        <v>0.06729754776161961</v>
      </c>
      <c r="AA19" s="314">
        <v>0.01599335890431119</v>
      </c>
      <c r="AB19" s="314">
        <v>0.0107428001140576</v>
      </c>
      <c r="AC19" s="206">
        <v>0.03117587431103257</v>
      </c>
      <c r="AD19" s="195">
        <v>0.08140919887070444</v>
      </c>
      <c r="AE19" s="315">
        <v>0.01015825491873396</v>
      </c>
      <c r="AF19" s="314">
        <v>0.01028243053064378</v>
      </c>
      <c r="AG19" s="314">
        <v>0.01369166429046669</v>
      </c>
      <c r="AH19" s="206">
        <v>0.01135229540918164</v>
      </c>
      <c r="AI19" s="195">
        <v>0.05788644296391576</v>
      </c>
      <c r="AJ19" s="315">
        <v>0.04977947331144163</v>
      </c>
      <c r="AK19" s="314">
        <v>0.09160132116718943</v>
      </c>
      <c r="AL19" s="314">
        <v>0.1377119033821757</v>
      </c>
      <c r="AM19" s="314">
        <v>0.09304643817954154</v>
      </c>
      <c r="AN19" s="314">
        <v>0.06672447454817143</v>
      </c>
      <c r="AO19" s="314">
        <v>0.1493545167729058</v>
      </c>
      <c r="AP19" s="314">
        <v>0.1325193999755591</v>
      </c>
      <c r="AQ19" s="314">
        <v>0.1031117488525254</v>
      </c>
      <c r="AR19" s="206">
        <v>0.1281888603744891</v>
      </c>
      <c r="AS19" s="315">
        <v>0.06453759148369927</v>
      </c>
      <c r="AT19" s="314">
        <v>0.02768656235915266</v>
      </c>
      <c r="AU19" s="314">
        <v>0.01191901910464785</v>
      </c>
      <c r="AV19" s="206">
        <v>0.03463716209652908</v>
      </c>
      <c r="AW19" s="195">
        <v>0.08115458112976889</v>
      </c>
      <c r="AX19" s="315">
        <v>0.009079766733813478</v>
      </c>
      <c r="AY19" s="314">
        <v>0.008941793831691455</v>
      </c>
      <c r="AZ19" s="314">
        <v>0.01092576751259386</v>
      </c>
      <c r="BA19" s="206">
        <v>0.009635232640309441</v>
      </c>
      <c r="BB19" s="195">
        <v>0.05705282266445655</v>
      </c>
      <c r="BC19" s="315">
        <v>0.049304616573305</v>
      </c>
      <c r="BD19" s="314">
        <v>0.08546122041631024</v>
      </c>
      <c r="BE19" s="314">
        <v>0.08813855208836985</v>
      </c>
      <c r="BF19" s="314">
        <v>0.06488812980692236</v>
      </c>
      <c r="BG19" s="314">
        <v>0.08048755717527764</v>
      </c>
      <c r="BH19" s="314">
        <v>0.1407277610677263</v>
      </c>
      <c r="BI19" s="314">
        <v>0.1289487351826958</v>
      </c>
      <c r="BJ19" s="314">
        <v>0.0929603925788975</v>
      </c>
      <c r="BK19" s="314">
        <v>0.1206099705351202</v>
      </c>
      <c r="BL19" s="314">
        <v>0.05275995627792035</v>
      </c>
      <c r="BM19" s="314">
        <v>0.01578639955112816</v>
      </c>
      <c r="BN19" s="314">
        <v>0.01346354909229161</v>
      </c>
      <c r="BO19" s="314">
        <v>0.02720970930979485</v>
      </c>
      <c r="BP19" s="314">
        <v>0.07365182815111687</v>
      </c>
      <c r="BQ19" s="312">
        <v>-0.007502752978652022</v>
      </c>
      <c r="BR19" s="314">
        <v>0.01038705998141965</v>
      </c>
      <c r="BS19" s="312">
        <v>0.001307293247606171</v>
      </c>
      <c r="BT19" s="314">
        <v>0.009767331696054895</v>
      </c>
      <c r="BU19" s="312">
        <v>0.0008255378643634396</v>
      </c>
      <c r="BV19" s="314">
        <v>0.01365483319076133</v>
      </c>
      <c r="BW19" s="312">
        <f>BV19-AZ19</f>
        <v>0.002729065678167475</v>
      </c>
      <c r="BX19" s="314">
        <v>0.01124381671439729</v>
      </c>
      <c r="BY19" s="312">
        <f>BX19-BA19</f>
        <v>0.00160858407408785</v>
      </c>
      <c r="BZ19" s="314">
        <v>0.05262055689771687</v>
      </c>
      <c r="CA19" s="312">
        <f>BZ19-BB19</f>
        <v>-0.004432265766739683</v>
      </c>
      <c r="CB19" s="314">
        <v>0.05481548423889548</v>
      </c>
      <c r="CC19" s="312">
        <f>CB19-BC19</f>
        <v>0.005510867665590481</v>
      </c>
      <c r="CD19" s="314">
        <v>0.09418068624655451</v>
      </c>
      <c r="CE19" s="312">
        <f>CD19-BD19</f>
        <v>0.008719465830244272</v>
      </c>
      <c r="CF19" s="314">
        <v>0.1325057258754381</v>
      </c>
      <c r="CG19" s="312">
        <f>CF19-BE19</f>
        <v>0.04436717378706823</v>
      </c>
      <c r="CH19" s="314">
        <v>0.09383019674935843</v>
      </c>
      <c r="CI19" s="312">
        <f>CH19-BF19</f>
        <v>0.02894206694243606</v>
      </c>
      <c r="CJ19" s="314">
        <v>0.06300764420278816</v>
      </c>
      <c r="CK19" s="313">
        <f>CJ19-BG19</f>
        <v>-0.01747991297248948</v>
      </c>
    </row>
    <row r="20" ht="17" customHeight="1">
      <c r="A20" t="s" s="71">
        <v>76</v>
      </c>
      <c r="B20" s="314">
        <v>0.2561302852398743</v>
      </c>
      <c r="C20" s="314">
        <v>0.4918132942326491</v>
      </c>
      <c r="D20" s="314">
        <v>0.4386015769944341</v>
      </c>
      <c r="E20" s="314">
        <v>0.3749476330121491</v>
      </c>
      <c r="F20" s="206">
        <v>0.4350048100048099</v>
      </c>
      <c r="G20" s="315">
        <v>0.3220598845598845</v>
      </c>
      <c r="H20" s="314">
        <v>0.3056486524228459</v>
      </c>
      <c r="I20" s="314">
        <v>0.1620670995670996</v>
      </c>
      <c r="J20" s="206">
        <v>0.2637243708672281</v>
      </c>
      <c r="K20" s="195">
        <v>0.348891440051661</v>
      </c>
      <c r="L20" s="315">
        <v>0</v>
      </c>
      <c r="M20" s="314">
        <v>0</v>
      </c>
      <c r="N20" s="314">
        <v>0</v>
      </c>
      <c r="O20" s="314">
        <v>0</v>
      </c>
      <c r="P20" s="314">
        <v>0.2313163027448742</v>
      </c>
      <c r="Q20" s="314">
        <v>0.2532816645719871</v>
      </c>
      <c r="R20" s="314">
        <v>0.3753607503607503</v>
      </c>
      <c r="S20" s="314">
        <v>0.4883221617092585</v>
      </c>
      <c r="T20" s="314">
        <v>0.3722884904950121</v>
      </c>
      <c r="U20" s="314">
        <v>0.2668490185613472</v>
      </c>
      <c r="V20" s="314">
        <v>0.5306521435553694</v>
      </c>
      <c r="W20" s="314">
        <v>0.53179579041648</v>
      </c>
      <c r="X20" s="314">
        <v>0.4224270353302611</v>
      </c>
      <c r="Y20" s="206">
        <v>0.4941487084344228</v>
      </c>
      <c r="Z20" s="315">
        <v>0.352994227994228</v>
      </c>
      <c r="AA20" s="314">
        <v>0.3150747102360005</v>
      </c>
      <c r="AB20" s="314">
        <v>0.1502525252525252</v>
      </c>
      <c r="AC20" s="206">
        <v>0.273238666095809</v>
      </c>
      <c r="AD20" s="195">
        <v>0.3836936872651159</v>
      </c>
      <c r="AE20" s="315">
        <v>0</v>
      </c>
      <c r="AF20" s="314">
        <v>0</v>
      </c>
      <c r="AG20" s="314">
        <v>0</v>
      </c>
      <c r="AH20" s="206">
        <v>0</v>
      </c>
      <c r="AI20" s="195">
        <v>0.2548622302271937</v>
      </c>
      <c r="AJ20" s="315">
        <v>0.2138318670576735</v>
      </c>
      <c r="AK20" s="314">
        <v>0.3573232323232323</v>
      </c>
      <c r="AL20" s="314">
        <v>0.4773250942605781</v>
      </c>
      <c r="AM20" s="314">
        <v>0.3494082909843779</v>
      </c>
      <c r="AN20" s="314">
        <v>0.2786279067016771</v>
      </c>
      <c r="AO20" s="314">
        <v>0.5071742773355676</v>
      </c>
      <c r="AP20" s="314">
        <v>0.4441094619666048</v>
      </c>
      <c r="AQ20" s="314">
        <v>0.3779150956570311</v>
      </c>
      <c r="AR20" s="206">
        <v>0.4430315055315056</v>
      </c>
      <c r="AS20" s="315">
        <v>0.3174603174603174</v>
      </c>
      <c r="AT20" s="314">
        <v>0.2920332355816227</v>
      </c>
      <c r="AU20" s="314">
        <v>0.03454184704184704</v>
      </c>
      <c r="AV20" s="206">
        <v>0.2155285190999477</v>
      </c>
      <c r="AW20" s="195">
        <v>0.3286515510272416</v>
      </c>
      <c r="AX20" s="315">
        <v>0</v>
      </c>
      <c r="AY20" s="314">
        <v>0</v>
      </c>
      <c r="AZ20" s="314">
        <v>0</v>
      </c>
      <c r="BA20" s="206">
        <v>0</v>
      </c>
      <c r="BB20" s="195">
        <v>0.2178971821828965</v>
      </c>
      <c r="BC20" s="315">
        <v>0.2749266862170088</v>
      </c>
      <c r="BD20" s="314">
        <v>0.4049422799422799</v>
      </c>
      <c r="BE20" s="314">
        <v>0.3893751176359871</v>
      </c>
      <c r="BF20" s="314">
        <v>0.261119017968333</v>
      </c>
      <c r="BG20" s="314">
        <v>0.3259503054023602</v>
      </c>
      <c r="BH20" s="314">
        <v>0.5627705627705627</v>
      </c>
      <c r="BI20" s="314">
        <v>0.5116535250463822</v>
      </c>
      <c r="BJ20" s="314">
        <v>0.4097716799329703</v>
      </c>
      <c r="BK20" s="314">
        <v>0.4941678691678693</v>
      </c>
      <c r="BL20" s="314">
        <v>0.3224206349206349</v>
      </c>
      <c r="BM20" s="314">
        <v>0.2884548247451473</v>
      </c>
      <c r="BN20" s="314">
        <v>0.07882395382395382</v>
      </c>
      <c r="BO20" s="314">
        <v>0.230543266257552</v>
      </c>
      <c r="BP20" s="314">
        <v>0.3616273229532898</v>
      </c>
      <c r="BQ20" s="312">
        <v>0.03297577192604823</v>
      </c>
      <c r="BR20" s="314">
        <v>0</v>
      </c>
      <c r="BS20" s="312">
        <v>0</v>
      </c>
      <c r="BT20" s="314">
        <v>0</v>
      </c>
      <c r="BU20" s="312">
        <v>0</v>
      </c>
      <c r="BV20" s="314">
        <v>0</v>
      </c>
      <c r="BW20" s="312">
        <f>BV20-AZ20</f>
        <v>0</v>
      </c>
      <c r="BX20" s="314">
        <v>0</v>
      </c>
      <c r="BY20" s="312">
        <f>BX20-BA20</f>
        <v>0</v>
      </c>
      <c r="BZ20" s="314">
        <v>0.2397602397602398</v>
      </c>
      <c r="CA20" s="312">
        <f>BZ20-BB20</f>
        <v>0.02186305757734333</v>
      </c>
      <c r="CB20" s="314">
        <v>0.2991900572545734</v>
      </c>
      <c r="CC20" s="312">
        <f>CB20-BC20</f>
        <v>0.0242633710375646</v>
      </c>
      <c r="CD20" s="314">
        <v>0.3945707070707071</v>
      </c>
      <c r="CE20" s="312">
        <f>CD20-BD20</f>
        <v>-0.01037157287157287</v>
      </c>
      <c r="CF20" s="314">
        <v>0.5081343387795001</v>
      </c>
      <c r="CG20" s="312">
        <f>CF20-BE20</f>
        <v>0.1187592211435129</v>
      </c>
      <c r="CH20" s="314">
        <v>0.4006975814041031</v>
      </c>
      <c r="CI20" s="312">
        <f>CH20-BF20</f>
        <v>0.1395785634357701</v>
      </c>
      <c r="CJ20" s="314">
        <v>0.280325268338967</v>
      </c>
      <c r="CK20" s="313">
        <f>CJ20-BG20</f>
        <v>-0.04562503706339321</v>
      </c>
    </row>
    <row r="21" ht="17" customHeight="1">
      <c r="A21" t="s" s="71">
        <v>77</v>
      </c>
      <c r="B21" s="314">
        <v>0.1321919229828782</v>
      </c>
      <c r="C21" s="314">
        <v>0.2181377964354102</v>
      </c>
      <c r="D21" s="314">
        <v>0.2069295573148313</v>
      </c>
      <c r="E21" s="314">
        <v>0.1752835469141258</v>
      </c>
      <c r="F21" s="206">
        <v>0.1998898805405655</v>
      </c>
      <c r="G21" s="315">
        <v>0.1404369032793691</v>
      </c>
      <c r="H21" s="314">
        <v>0.1248552136477457</v>
      </c>
      <c r="I21" s="314">
        <v>0.03938356164383562</v>
      </c>
      <c r="J21" s="206">
        <v>0.101814566711827</v>
      </c>
      <c r="K21" s="195">
        <v>0.1505812973449014</v>
      </c>
      <c r="L21" s="315">
        <v>0.03027959667376371</v>
      </c>
      <c r="M21" s="314">
        <v>0.02559287082044484</v>
      </c>
      <c r="N21" s="314">
        <v>0.06086550435865505</v>
      </c>
      <c r="O21" s="314">
        <v>0.03867403938130561</v>
      </c>
      <c r="P21" s="314">
        <v>0.1128689613278654</v>
      </c>
      <c r="Q21" s="314">
        <v>0.1232399670590126</v>
      </c>
      <c r="R21" s="314">
        <v>0.1578282828282828</v>
      </c>
      <c r="S21" s="314">
        <v>0.2111662917285984</v>
      </c>
      <c r="T21" s="314">
        <v>0.1641461142093959</v>
      </c>
      <c r="U21" s="314">
        <v>0.1257936135610183</v>
      </c>
      <c r="V21" s="314">
        <v>0.2209247244874731</v>
      </c>
      <c r="W21" s="314">
        <v>0.2318800904653527</v>
      </c>
      <c r="X21" s="314">
        <v>0.1874230037895526</v>
      </c>
      <c r="Y21" s="206">
        <v>0.2130033208800333</v>
      </c>
      <c r="Z21" s="315">
        <v>0.1383743254462433</v>
      </c>
      <c r="AA21" s="314">
        <v>0.07918055946116044</v>
      </c>
      <c r="AB21" s="314">
        <v>0.03141863843918639</v>
      </c>
      <c r="AC21" s="206">
        <v>0.08294929955888861</v>
      </c>
      <c r="AD21" s="195">
        <v>0.1479763102194609</v>
      </c>
      <c r="AE21" s="315">
        <v>0.02620800358869294</v>
      </c>
      <c r="AF21" s="314">
        <v>0.03023775090721622</v>
      </c>
      <c r="AG21" s="314">
        <v>0.04070240071952401</v>
      </c>
      <c r="AH21" s="206">
        <v>0.03229228707564026</v>
      </c>
      <c r="AI21" s="195">
        <v>0.109133499528835</v>
      </c>
      <c r="AJ21" s="315">
        <v>0.1236709784544517</v>
      </c>
      <c r="AK21" s="314">
        <v>0.1623944928739449</v>
      </c>
      <c r="AL21" s="314">
        <v>0.2434712235032606</v>
      </c>
      <c r="AM21" s="314">
        <v>0.1766656852924721</v>
      </c>
      <c r="AN21" s="314">
        <v>0.1261088030541209</v>
      </c>
      <c r="AO21" s="314">
        <v>0.2376379236465405</v>
      </c>
      <c r="AP21" s="314">
        <v>0.2196006048745775</v>
      </c>
      <c r="AQ21" s="314">
        <v>0.1886365310194298</v>
      </c>
      <c r="AR21" s="206">
        <v>0.2151480559014806</v>
      </c>
      <c r="AS21" s="315">
        <v>0.1325627853881279</v>
      </c>
      <c r="AT21" s="314">
        <v>0.1151511803853828</v>
      </c>
      <c r="AU21" s="314">
        <v>0.03889494257644943</v>
      </c>
      <c r="AV21" s="206">
        <v>0.0957518508888372</v>
      </c>
      <c r="AW21" s="195">
        <v>0.1551201296244057</v>
      </c>
      <c r="AX21" s="315">
        <v>0.03972000160687744</v>
      </c>
      <c r="AY21" s="314">
        <v>0.02392322473519999</v>
      </c>
      <c r="AZ21" s="314">
        <v>0.03996298602462987</v>
      </c>
      <c r="BA21" s="206">
        <v>0.03447640866677495</v>
      </c>
      <c r="BB21" s="195">
        <v>0.1144636375800759</v>
      </c>
      <c r="BC21" s="315">
        <v>0.1149001057860978</v>
      </c>
      <c r="BD21" s="314">
        <v>0.156933201881832</v>
      </c>
      <c r="BE21" s="314">
        <v>0.1524076944248922</v>
      </c>
      <c r="BF21" s="314">
        <v>0.1240276190313721</v>
      </c>
      <c r="BG21" s="314">
        <v>0.1538451696548901</v>
      </c>
      <c r="BH21" s="314">
        <v>0.2334868236050295</v>
      </c>
      <c r="BI21" s="314">
        <v>0.2076013313170848</v>
      </c>
      <c r="BJ21" s="314">
        <v>0.1633365805648174</v>
      </c>
      <c r="BK21" s="314">
        <v>0.2012706978460403</v>
      </c>
      <c r="BL21" s="314">
        <v>0.1361431091739311</v>
      </c>
      <c r="BM21" s="314">
        <v>0.1072214076246334</v>
      </c>
      <c r="BN21" s="314">
        <v>0.023756399612564</v>
      </c>
      <c r="BO21" s="314">
        <v>0.08924009780174166</v>
      </c>
      <c r="BP21" s="314">
        <v>0.1449459210281885</v>
      </c>
      <c r="BQ21" s="312">
        <v>-0.01017420859621723</v>
      </c>
      <c r="BR21" s="314">
        <v>0.02643815530470413</v>
      </c>
      <c r="BS21" s="312">
        <v>-0.0132818463021733</v>
      </c>
      <c r="BT21" s="314">
        <v>0.02436678986060338</v>
      </c>
      <c r="BU21" s="312">
        <v>0.0004435651254033925</v>
      </c>
      <c r="BV21" s="314">
        <v>0.02836585028365851</v>
      </c>
      <c r="BW21" s="312">
        <f>BV21-AZ21</f>
        <v>-0.01159713574097136</v>
      </c>
      <c r="BX21" s="314">
        <v>0.02636879139819879</v>
      </c>
      <c r="BY21" s="312">
        <f>BX21-BA21</f>
        <v>-0.008107617268576169</v>
      </c>
      <c r="BZ21" s="314">
        <v>0.1049858626913421</v>
      </c>
      <c r="CA21" s="312">
        <f>BZ21-BB21</f>
        <v>-0.009477774888733789</v>
      </c>
      <c r="CB21" s="314">
        <v>0.1331448600008034</v>
      </c>
      <c r="CC21" s="312">
        <f>CB21-BC21</f>
        <v>0.0182447542147056</v>
      </c>
      <c r="CD21" s="314">
        <v>0.1614518472395185</v>
      </c>
      <c r="CE21" s="312">
        <f>CD21-BD21</f>
        <v>0.004518645357686452</v>
      </c>
      <c r="CF21" s="314">
        <v>0.2081115507706316</v>
      </c>
      <c r="CG21" s="312">
        <f>CF21-BE21</f>
        <v>0.05570385634573949</v>
      </c>
      <c r="CH21" s="314">
        <v>0.1676359146858701</v>
      </c>
      <c r="CI21" s="312">
        <f>CH21-BF21</f>
        <v>0.04360829565449797</v>
      </c>
      <c r="CJ21" s="314">
        <v>0.1207771086735245</v>
      </c>
      <c r="CK21" s="313">
        <f>CJ21-BG21</f>
        <v>-0.03306806098136555</v>
      </c>
    </row>
    <row r="22" ht="17" customHeight="1">
      <c r="A22" t="s" s="71">
        <v>129</v>
      </c>
      <c r="B22" s="314">
        <v>0.174010632067154</v>
      </c>
      <c r="C22" s="314">
        <v>0.3864108705432103</v>
      </c>
      <c r="D22" s="314">
        <v>0.3335148511378623</v>
      </c>
      <c r="E22" s="314">
        <v>0.2638471749640415</v>
      </c>
      <c r="F22" s="206">
        <v>0.3277379471398327</v>
      </c>
      <c r="G22" s="315">
        <v>0.2002839979047993</v>
      </c>
      <c r="H22" s="314">
        <v>0.06427376584865131</v>
      </c>
      <c r="I22" s="314">
        <v>0.02695388376001222</v>
      </c>
      <c r="J22" s="206">
        <v>0.09680904605772017</v>
      </c>
      <c r="K22" s="195">
        <v>0.2116355714576657</v>
      </c>
      <c r="L22" s="315">
        <v>0.02449373023868813</v>
      </c>
      <c r="M22" s="314">
        <v>0.02005172526681071</v>
      </c>
      <c r="N22" s="314">
        <v>0.02389701870403108</v>
      </c>
      <c r="O22" s="314">
        <v>0.02280238784555865</v>
      </c>
      <c r="P22" s="314">
        <v>0.1479994802770289</v>
      </c>
      <c r="Q22" s="314">
        <v>0.162597182884407</v>
      </c>
      <c r="R22" s="314">
        <v>0.2693178594033043</v>
      </c>
      <c r="S22" s="314">
        <v>0.3728855264297316</v>
      </c>
      <c r="T22" s="314">
        <v>0.2682554322917111</v>
      </c>
      <c r="U22" s="314">
        <v>0.1783105695519625</v>
      </c>
      <c r="V22" s="314">
        <v>0.4023492860054534</v>
      </c>
      <c r="W22" s="314">
        <v>0.3704968989675266</v>
      </c>
      <c r="X22" s="314">
        <v>0.2801934892483678</v>
      </c>
      <c r="Y22" s="206">
        <v>0.3505850121200739</v>
      </c>
      <c r="Z22" s="315">
        <v>0.1976554486130208</v>
      </c>
      <c r="AA22" s="314">
        <v>0.03704882958119219</v>
      </c>
      <c r="AB22" s="314">
        <v>0.02283441367118444</v>
      </c>
      <c r="AC22" s="206">
        <v>0.08530999544552872</v>
      </c>
      <c r="AD22" s="195">
        <v>0.2179475037828014</v>
      </c>
      <c r="AE22" s="315">
        <v>0.02410827245212403</v>
      </c>
      <c r="AF22" s="314">
        <v>0.02070779554051742</v>
      </c>
      <c r="AG22" s="314">
        <v>0.02670835243021454</v>
      </c>
      <c r="AH22" s="206">
        <v>0.02381031174650349</v>
      </c>
      <c r="AI22" s="195">
        <v>0.1527627531720736</v>
      </c>
      <c r="AJ22" s="315">
        <v>0.160627652002374</v>
      </c>
      <c r="AK22" s="314">
        <v>0.2704186581985639</v>
      </c>
      <c r="AL22" s="314">
        <v>0.3761566373718749</v>
      </c>
      <c r="AM22" s="314">
        <v>0.2690529643104199</v>
      </c>
      <c r="AN22" s="314">
        <v>0.1819941723653191</v>
      </c>
      <c r="AO22" s="314">
        <v>0.4059174106529971</v>
      </c>
      <c r="AP22" s="314">
        <v>0.3655976115647594</v>
      </c>
      <c r="AQ22" s="314">
        <v>0.2870380050817065</v>
      </c>
      <c r="AR22" s="206">
        <v>0.3524261223509897</v>
      </c>
      <c r="AS22" s="315">
        <v>0.2077904362818918</v>
      </c>
      <c r="AT22" s="314">
        <v>0.05675073870608685</v>
      </c>
      <c r="AU22" s="314">
        <v>0.02397340622885702</v>
      </c>
      <c r="AV22" s="206">
        <v>0.09573833159572698</v>
      </c>
      <c r="AW22" s="195">
        <v>0.2233731446784543</v>
      </c>
      <c r="AX22" s="315">
        <v>0.02679459640985674</v>
      </c>
      <c r="AY22" s="314">
        <v>0.02132690410866319</v>
      </c>
      <c r="AZ22" s="314">
        <v>0.02608906785394705</v>
      </c>
      <c r="BA22" s="206">
        <v>0.02472215817057097</v>
      </c>
      <c r="BB22" s="195">
        <v>0.1564284898845889</v>
      </c>
      <c r="BC22" s="315">
        <v>0.1652716262939237</v>
      </c>
      <c r="BD22" s="314">
        <v>0.2471750256443833</v>
      </c>
      <c r="BE22" s="314">
        <v>0.2563903087004916</v>
      </c>
      <c r="BF22" s="314">
        <v>0.1816243455861314</v>
      </c>
      <c r="BG22" s="314">
        <v>0.2215372010235629</v>
      </c>
      <c r="BH22" s="314">
        <v>0.3928646483463333</v>
      </c>
      <c r="BI22" s="314">
        <v>0.361188278100476</v>
      </c>
      <c r="BJ22" s="314">
        <v>0.2617812796353675</v>
      </c>
      <c r="BK22" s="314">
        <v>0.3378588394916228</v>
      </c>
      <c r="BL22" s="314">
        <v>0.1641922564874833</v>
      </c>
      <c r="BM22" s="314">
        <v>0.02650418300902077</v>
      </c>
      <c r="BN22" s="314">
        <v>0.02607815535040049</v>
      </c>
      <c r="BO22" s="314">
        <v>0.07175540690567207</v>
      </c>
      <c r="BP22" s="314">
        <v>0.2040720308434377</v>
      </c>
      <c r="BQ22" s="312">
        <v>-0.01930111383501665</v>
      </c>
      <c r="BR22" s="314">
        <v>0.02443432749760805</v>
      </c>
      <c r="BS22" s="312">
        <v>-0.002360268912248688</v>
      </c>
      <c r="BT22" s="314">
        <v>0.01957386321634426</v>
      </c>
      <c r="BU22" s="312">
        <v>-0.001753040892318931</v>
      </c>
      <c r="BV22" s="314">
        <v>0.02441672668543617</v>
      </c>
      <c r="BW22" s="312">
        <f>BV22-AZ22</f>
        <v>-0.00167234116851088</v>
      </c>
      <c r="BX22" s="314">
        <v>0.02279082296408268</v>
      </c>
      <c r="BY22" s="312">
        <f>BX22-BA22</f>
        <v>-0.001931335206488288</v>
      </c>
      <c r="BZ22" s="314">
        <v>0.1429809278218236</v>
      </c>
      <c r="CA22" s="312">
        <f>BZ22-BB22</f>
        <v>-0.01344756206276532</v>
      </c>
      <c r="CB22" s="314">
        <v>0.1730401847662859</v>
      </c>
      <c r="CC22" s="312">
        <f>CB22-BC22</f>
        <v>0.007768558472362158</v>
      </c>
      <c r="CD22" s="314">
        <v>0.2884938562605032</v>
      </c>
      <c r="CE22" s="312">
        <f>CD22-BD22</f>
        <v>0.04131883061611993</v>
      </c>
      <c r="CF22" s="314">
        <v>0.3817536956425317</v>
      </c>
      <c r="CG22" s="312">
        <f>CF22-BE22</f>
        <v>0.1253633869420401</v>
      </c>
      <c r="CH22" s="314">
        <v>0.2810154997879179</v>
      </c>
      <c r="CI22" s="312">
        <f>CH22-BF22</f>
        <v>0.09939115420178646</v>
      </c>
      <c r="CJ22" s="314">
        <v>0.1777732034954692</v>
      </c>
      <c r="CK22" s="313">
        <f>CJ22-BG22</f>
        <v>-0.04376399752809371</v>
      </c>
    </row>
    <row r="23" ht="17" customHeight="1">
      <c r="A23" t="s" s="71">
        <v>147</v>
      </c>
      <c r="B23" s="314">
        <v>0</v>
      </c>
      <c r="C23" s="314">
        <v>0</v>
      </c>
      <c r="D23" s="314">
        <v>0</v>
      </c>
      <c r="E23" s="314">
        <v>0</v>
      </c>
      <c r="F23" s="206">
        <v>0</v>
      </c>
      <c r="G23" s="315">
        <v>0</v>
      </c>
      <c r="H23" s="314">
        <v>0</v>
      </c>
      <c r="I23" s="314">
        <v>0</v>
      </c>
      <c r="J23" s="206">
        <v>0</v>
      </c>
      <c r="K23" s="195">
        <v>0</v>
      </c>
      <c r="L23" s="315">
        <v>0</v>
      </c>
      <c r="M23" s="314">
        <v>0</v>
      </c>
      <c r="N23" s="314">
        <v>0</v>
      </c>
      <c r="O23" s="314">
        <v>0</v>
      </c>
      <c r="P23" s="314">
        <v>0</v>
      </c>
      <c r="Q23" s="314">
        <v>0</v>
      </c>
      <c r="R23" s="314">
        <v>0</v>
      </c>
      <c r="S23" s="314">
        <v>0</v>
      </c>
      <c r="T23" s="314">
        <v>0</v>
      </c>
      <c r="U23" s="314">
        <v>0</v>
      </c>
      <c r="V23" s="314">
        <v>0</v>
      </c>
      <c r="W23" s="314">
        <v>0</v>
      </c>
      <c r="X23" s="314">
        <v>0</v>
      </c>
      <c r="Y23" s="206">
        <v>0</v>
      </c>
      <c r="Z23" s="315">
        <v>0</v>
      </c>
      <c r="AA23" s="314">
        <v>0</v>
      </c>
      <c r="AB23" s="314">
        <v>0</v>
      </c>
      <c r="AC23" s="206">
        <v>0</v>
      </c>
      <c r="AD23" s="195">
        <v>0</v>
      </c>
      <c r="AE23" s="315">
        <v>0</v>
      </c>
      <c r="AF23" s="314">
        <v>0</v>
      </c>
      <c r="AG23" s="314">
        <v>0</v>
      </c>
      <c r="AH23" s="206">
        <v>0</v>
      </c>
      <c r="AI23" s="195">
        <v>0</v>
      </c>
      <c r="AJ23" s="315">
        <v>0</v>
      </c>
      <c r="AK23" s="314">
        <v>0</v>
      </c>
      <c r="AL23" s="314">
        <v>0</v>
      </c>
      <c r="AM23" s="314">
        <v>0</v>
      </c>
      <c r="AN23" s="314">
        <v>0</v>
      </c>
      <c r="AO23" s="314">
        <v>0</v>
      </c>
      <c r="AP23" s="314">
        <v>0</v>
      </c>
      <c r="AQ23" s="314">
        <v>0</v>
      </c>
      <c r="AR23" s="206">
        <v>0</v>
      </c>
      <c r="AS23" s="315">
        <v>0</v>
      </c>
      <c r="AT23" s="314">
        <v>0</v>
      </c>
      <c r="AU23" s="314">
        <v>0</v>
      </c>
      <c r="AV23" s="206">
        <v>0</v>
      </c>
      <c r="AW23" s="195">
        <v>0</v>
      </c>
      <c r="AX23" s="315">
        <v>0</v>
      </c>
      <c r="AY23" s="314">
        <v>0</v>
      </c>
      <c r="AZ23" s="314">
        <v>0</v>
      </c>
      <c r="BA23" s="206">
        <v>0</v>
      </c>
      <c r="BB23" s="195">
        <v>0</v>
      </c>
      <c r="BC23" s="315">
        <v>0</v>
      </c>
      <c r="BD23" s="314">
        <v>0</v>
      </c>
      <c r="BE23" s="314">
        <v>0</v>
      </c>
      <c r="BF23" s="314">
        <v>0</v>
      </c>
      <c r="BG23" s="314">
        <v>0</v>
      </c>
      <c r="BH23" s="314">
        <v>0</v>
      </c>
      <c r="BI23" s="314">
        <v>0</v>
      </c>
      <c r="BJ23" s="314">
        <v>0</v>
      </c>
      <c r="BK23" s="314">
        <v>0</v>
      </c>
      <c r="BL23" s="314">
        <v>0</v>
      </c>
      <c r="BM23" s="314">
        <v>0</v>
      </c>
      <c r="BN23" s="314">
        <v>0</v>
      </c>
      <c r="BO23" s="314">
        <v>0</v>
      </c>
      <c r="BP23" s="314">
        <v>0</v>
      </c>
      <c r="BQ23" s="312">
        <v>0</v>
      </c>
      <c r="BR23" s="314">
        <v>0</v>
      </c>
      <c r="BS23" s="312">
        <v>0</v>
      </c>
      <c r="BT23" s="314">
        <v>0</v>
      </c>
      <c r="BU23" s="312">
        <v>0</v>
      </c>
      <c r="BV23" s="314">
        <v>0</v>
      </c>
      <c r="BW23" s="312">
        <f>BV23-AZ23</f>
        <v>0</v>
      </c>
      <c r="BX23" s="314">
        <v>0</v>
      </c>
      <c r="BY23" s="312">
        <f>BX23-BA23</f>
        <v>0</v>
      </c>
      <c r="BZ23" s="314">
        <v>0</v>
      </c>
      <c r="CA23" s="312">
        <f>BZ23-BB23</f>
        <v>0</v>
      </c>
      <c r="CB23" s="314">
        <v>0</v>
      </c>
      <c r="CC23" s="312">
        <f>CB23-BC23</f>
        <v>0</v>
      </c>
      <c r="CD23" s="314">
        <v>0</v>
      </c>
      <c r="CE23" s="312">
        <f>CD23-BD23</f>
        <v>0</v>
      </c>
      <c r="CF23" s="314">
        <v>0</v>
      </c>
      <c r="CG23" s="312">
        <f>CF23-BE23</f>
        <v>0</v>
      </c>
      <c r="CH23" s="314">
        <v>0</v>
      </c>
      <c r="CI23" s="312">
        <f>CH23-BF23</f>
        <v>0</v>
      </c>
      <c r="CJ23" s="314">
        <v>0</v>
      </c>
      <c r="CK23" s="313">
        <f>CJ23-BG23</f>
        <v>0</v>
      </c>
    </row>
    <row r="24" ht="17" customHeight="1">
      <c r="A24" t="s" s="71">
        <v>148</v>
      </c>
      <c r="B24" s="314">
        <v>0</v>
      </c>
      <c r="C24" s="314">
        <v>0</v>
      </c>
      <c r="D24" s="314">
        <v>0</v>
      </c>
      <c r="E24" s="314">
        <v>0</v>
      </c>
      <c r="F24" s="206">
        <v>0</v>
      </c>
      <c r="G24" s="315">
        <v>0</v>
      </c>
      <c r="H24" s="314">
        <v>0</v>
      </c>
      <c r="I24" s="314">
        <v>0</v>
      </c>
      <c r="J24" s="206">
        <v>0</v>
      </c>
      <c r="K24" s="195">
        <v>0</v>
      </c>
      <c r="L24" s="315">
        <v>0</v>
      </c>
      <c r="M24" s="314">
        <v>0</v>
      </c>
      <c r="N24" s="314">
        <v>0</v>
      </c>
      <c r="O24" s="314">
        <v>0</v>
      </c>
      <c r="P24" s="314">
        <v>0</v>
      </c>
      <c r="Q24" s="314">
        <v>0</v>
      </c>
      <c r="R24" s="314">
        <v>0</v>
      </c>
      <c r="S24" s="314">
        <v>0</v>
      </c>
      <c r="T24" s="314">
        <v>0</v>
      </c>
      <c r="U24" s="314">
        <v>0</v>
      </c>
      <c r="V24" s="314">
        <v>0</v>
      </c>
      <c r="W24" s="314">
        <v>0</v>
      </c>
      <c r="X24" s="314">
        <v>0</v>
      </c>
      <c r="Y24" s="206">
        <v>0</v>
      </c>
      <c r="Z24" s="315">
        <v>0</v>
      </c>
      <c r="AA24" s="314">
        <v>0</v>
      </c>
      <c r="AB24" s="314">
        <v>0</v>
      </c>
      <c r="AC24" s="206">
        <v>0</v>
      </c>
      <c r="AD24" s="195">
        <v>0</v>
      </c>
      <c r="AE24" s="315">
        <v>0</v>
      </c>
      <c r="AF24" s="314">
        <v>0</v>
      </c>
      <c r="AG24" s="314">
        <v>0</v>
      </c>
      <c r="AH24" s="206">
        <v>0</v>
      </c>
      <c r="AI24" s="195">
        <v>0</v>
      </c>
      <c r="AJ24" s="315">
        <v>0</v>
      </c>
      <c r="AK24" s="314">
        <v>0</v>
      </c>
      <c r="AL24" s="314">
        <v>0</v>
      </c>
      <c r="AM24" s="314">
        <v>0</v>
      </c>
      <c r="AN24" s="314">
        <v>0</v>
      </c>
      <c r="AO24" s="314">
        <v>0</v>
      </c>
      <c r="AP24" s="314">
        <v>0</v>
      </c>
      <c r="AQ24" s="314">
        <v>0</v>
      </c>
      <c r="AR24" s="206">
        <v>0</v>
      </c>
      <c r="AS24" s="315">
        <v>0</v>
      </c>
      <c r="AT24" s="314">
        <v>0</v>
      </c>
      <c r="AU24" s="314">
        <v>0</v>
      </c>
      <c r="AV24" s="206">
        <v>0</v>
      </c>
      <c r="AW24" s="195">
        <v>0</v>
      </c>
      <c r="AX24" s="315">
        <v>0</v>
      </c>
      <c r="AY24" s="314">
        <v>0</v>
      </c>
      <c r="AZ24" s="314">
        <v>0</v>
      </c>
      <c r="BA24" s="206">
        <v>0</v>
      </c>
      <c r="BB24" s="195">
        <v>0</v>
      </c>
      <c r="BC24" s="315">
        <v>0</v>
      </c>
      <c r="BD24" s="314">
        <v>0</v>
      </c>
      <c r="BE24" s="314">
        <v>0</v>
      </c>
      <c r="BF24" s="314">
        <v>0</v>
      </c>
      <c r="BG24" s="314">
        <v>0</v>
      </c>
      <c r="BH24" s="314">
        <v>0</v>
      </c>
      <c r="BI24" s="314">
        <v>0</v>
      </c>
      <c r="BJ24" s="314">
        <v>0</v>
      </c>
      <c r="BK24" s="314">
        <v>0</v>
      </c>
      <c r="BL24" s="314">
        <v>0</v>
      </c>
      <c r="BM24" s="314">
        <v>0</v>
      </c>
      <c r="BN24" s="314">
        <v>0</v>
      </c>
      <c r="BO24" s="314">
        <v>0</v>
      </c>
      <c r="BP24" s="314">
        <v>0</v>
      </c>
      <c r="BQ24" s="312">
        <v>0</v>
      </c>
      <c r="BR24" s="314">
        <v>0</v>
      </c>
      <c r="BS24" s="312">
        <v>0</v>
      </c>
      <c r="BT24" s="314">
        <v>0</v>
      </c>
      <c r="BU24" s="312">
        <v>0</v>
      </c>
      <c r="BV24" s="314">
        <v>0</v>
      </c>
      <c r="BW24" s="312">
        <f>BV24-AZ24</f>
        <v>0</v>
      </c>
      <c r="BX24" s="314">
        <v>0</v>
      </c>
      <c r="BY24" s="312">
        <f>BX24-BA24</f>
        <v>0</v>
      </c>
      <c r="BZ24" s="314">
        <v>0</v>
      </c>
      <c r="CA24" s="312">
        <f>BZ24-BB24</f>
        <v>0</v>
      </c>
      <c r="CB24" s="314">
        <v>0</v>
      </c>
      <c r="CC24" s="312">
        <f>CB24-BC24</f>
        <v>0</v>
      </c>
      <c r="CD24" s="314">
        <v>0</v>
      </c>
      <c r="CE24" s="312">
        <f>CD24-BD24</f>
        <v>0</v>
      </c>
      <c r="CF24" s="314">
        <v>0</v>
      </c>
      <c r="CG24" s="312">
        <f>CF24-BE24</f>
        <v>0</v>
      </c>
      <c r="CH24" s="314">
        <v>0</v>
      </c>
      <c r="CI24" s="312">
        <f>CH24-BF24</f>
        <v>0</v>
      </c>
      <c r="CJ24" s="314">
        <v>0</v>
      </c>
      <c r="CK24" s="313">
        <f>CJ24-BG24</f>
        <v>0</v>
      </c>
    </row>
    <row r="25" ht="17" customHeight="1">
      <c r="A25" t="s" s="71">
        <v>149</v>
      </c>
      <c r="B25" s="314">
        <v>0</v>
      </c>
      <c r="C25" s="314">
        <v>0</v>
      </c>
      <c r="D25" s="314">
        <v>0</v>
      </c>
      <c r="E25" s="314">
        <v>0</v>
      </c>
      <c r="F25" s="206">
        <v>0</v>
      </c>
      <c r="G25" s="315">
        <v>0</v>
      </c>
      <c r="H25" s="314">
        <v>0</v>
      </c>
      <c r="I25" s="314">
        <v>0</v>
      </c>
      <c r="J25" s="206">
        <v>0</v>
      </c>
      <c r="K25" s="195">
        <v>0</v>
      </c>
      <c r="L25" s="315">
        <v>0</v>
      </c>
      <c r="M25" s="314">
        <v>0</v>
      </c>
      <c r="N25" s="314">
        <v>0</v>
      </c>
      <c r="O25" s="314">
        <v>0</v>
      </c>
      <c r="P25" s="314">
        <v>0</v>
      </c>
      <c r="Q25" s="314">
        <v>0</v>
      </c>
      <c r="R25" s="314">
        <v>0</v>
      </c>
      <c r="S25" s="314">
        <v>0</v>
      </c>
      <c r="T25" s="314">
        <v>0</v>
      </c>
      <c r="U25" s="314">
        <v>0</v>
      </c>
      <c r="V25" s="314">
        <v>0</v>
      </c>
      <c r="W25" s="314">
        <v>0</v>
      </c>
      <c r="X25" s="314">
        <v>0</v>
      </c>
      <c r="Y25" s="206">
        <v>0</v>
      </c>
      <c r="Z25" s="315">
        <v>0</v>
      </c>
      <c r="AA25" s="314">
        <v>0</v>
      </c>
      <c r="AB25" s="314">
        <v>0</v>
      </c>
      <c r="AC25" s="206">
        <v>0</v>
      </c>
      <c r="AD25" s="195">
        <v>0</v>
      </c>
      <c r="AE25" s="315">
        <v>0</v>
      </c>
      <c r="AF25" s="314">
        <v>0</v>
      </c>
      <c r="AG25" s="314">
        <v>0</v>
      </c>
      <c r="AH25" s="206">
        <v>0</v>
      </c>
      <c r="AI25" s="195">
        <v>0</v>
      </c>
      <c r="AJ25" s="315">
        <v>0</v>
      </c>
      <c r="AK25" s="314">
        <v>0</v>
      </c>
      <c r="AL25" s="314">
        <v>0</v>
      </c>
      <c r="AM25" s="314">
        <v>0</v>
      </c>
      <c r="AN25" s="314">
        <v>0</v>
      </c>
      <c r="AO25" s="314">
        <v>0</v>
      </c>
      <c r="AP25" s="314">
        <v>0</v>
      </c>
      <c r="AQ25" s="314">
        <v>0</v>
      </c>
      <c r="AR25" s="206">
        <v>0</v>
      </c>
      <c r="AS25" s="315">
        <v>0</v>
      </c>
      <c r="AT25" s="314">
        <v>0</v>
      </c>
      <c r="AU25" s="314">
        <v>0</v>
      </c>
      <c r="AV25" s="206">
        <v>0</v>
      </c>
      <c r="AW25" s="195">
        <v>0</v>
      </c>
      <c r="AX25" s="315">
        <v>0</v>
      </c>
      <c r="AY25" s="314">
        <v>0</v>
      </c>
      <c r="AZ25" s="314">
        <v>0</v>
      </c>
      <c r="BA25" s="206">
        <v>0</v>
      </c>
      <c r="BB25" s="195">
        <v>0</v>
      </c>
      <c r="BC25" s="315">
        <v>0</v>
      </c>
      <c r="BD25" s="314">
        <v>0</v>
      </c>
      <c r="BE25" s="314">
        <v>0</v>
      </c>
      <c r="BF25" s="314">
        <v>0</v>
      </c>
      <c r="BG25" s="314">
        <v>0</v>
      </c>
      <c r="BH25" s="314">
        <v>0</v>
      </c>
      <c r="BI25" s="314">
        <v>0</v>
      </c>
      <c r="BJ25" s="314">
        <v>0</v>
      </c>
      <c r="BK25" s="314">
        <v>0</v>
      </c>
      <c r="BL25" s="314">
        <v>0</v>
      </c>
      <c r="BM25" s="314">
        <v>0</v>
      </c>
      <c r="BN25" s="314">
        <v>0</v>
      </c>
      <c r="BO25" s="314">
        <v>0</v>
      </c>
      <c r="BP25" s="314">
        <v>0</v>
      </c>
      <c r="BQ25" s="312">
        <v>0</v>
      </c>
      <c r="BR25" s="314">
        <v>0</v>
      </c>
      <c r="BS25" s="312">
        <v>0</v>
      </c>
      <c r="BT25" s="314">
        <v>0</v>
      </c>
      <c r="BU25" s="312">
        <v>0</v>
      </c>
      <c r="BV25" s="314">
        <v>0</v>
      </c>
      <c r="BW25" s="312">
        <f>BV25-AZ25</f>
        <v>0</v>
      </c>
      <c r="BX25" s="314">
        <v>0</v>
      </c>
      <c r="BY25" s="312">
        <f>BX25-BA25</f>
        <v>0</v>
      </c>
      <c r="BZ25" s="314">
        <v>0</v>
      </c>
      <c r="CA25" s="312">
        <f>BZ25-BB25</f>
        <v>0</v>
      </c>
      <c r="CB25" s="314">
        <v>0</v>
      </c>
      <c r="CC25" s="312">
        <f>CB25-BC25</f>
        <v>0</v>
      </c>
      <c r="CD25" s="314">
        <v>0</v>
      </c>
      <c r="CE25" s="312">
        <f>CD25-BD25</f>
        <v>0</v>
      </c>
      <c r="CF25" s="314">
        <v>0</v>
      </c>
      <c r="CG25" s="312">
        <f>CF25-BE25</f>
        <v>0</v>
      </c>
      <c r="CH25" s="314">
        <v>0</v>
      </c>
      <c r="CI25" s="312">
        <f>CH25-BF25</f>
        <v>0</v>
      </c>
      <c r="CJ25" s="314">
        <v>0</v>
      </c>
      <c r="CK25" s="313">
        <f>CJ25-BG25</f>
        <v>0</v>
      </c>
    </row>
    <row r="26" ht="17" customHeight="1">
      <c r="A26" t="s" s="61">
        <v>78</v>
      </c>
      <c r="B26" s="314">
        <v>0.2324510023286842</v>
      </c>
      <c r="C26" s="314">
        <v>0.5001668520578421</v>
      </c>
      <c r="D26" s="314">
        <v>0.4094487295825771</v>
      </c>
      <c r="E26" s="314">
        <v>0.3419891497375251</v>
      </c>
      <c r="F26" s="206">
        <v>0.4174600053774282</v>
      </c>
      <c r="G26" s="315">
        <v>0.2771960072595281</v>
      </c>
      <c r="H26" s="314">
        <v>0.1334474952676463</v>
      </c>
      <c r="I26" s="314">
        <v>0.07121899576527524</v>
      </c>
      <c r="J26" s="206">
        <v>0.1603222246597927</v>
      </c>
      <c r="K26" s="195">
        <v>0.288180789657512</v>
      </c>
      <c r="L26" s="315">
        <v>0.06270612571473176</v>
      </c>
      <c r="M26" s="314">
        <v>0.04749770700388346</v>
      </c>
      <c r="N26" s="314">
        <v>0.05155726961080862</v>
      </c>
      <c r="O26" s="314">
        <v>0.0539460532891449</v>
      </c>
      <c r="P26" s="314">
        <v>0.2092445415040696</v>
      </c>
      <c r="Q26" s="314">
        <v>0.1057910348730558</v>
      </c>
      <c r="R26" s="314">
        <v>0.30857178866707</v>
      </c>
      <c r="S26" s="314">
        <v>0.4424521398044611</v>
      </c>
      <c r="T26" s="314">
        <v>0.2853553486414687</v>
      </c>
      <c r="U26" s="314">
        <v>0.2284286353578799</v>
      </c>
      <c r="V26" s="314">
        <v>0.4971015553343872</v>
      </c>
      <c r="W26" s="314">
        <v>0.4198213279929908</v>
      </c>
      <c r="X26" s="314">
        <v>0.319162129461585</v>
      </c>
      <c r="Y26" s="206">
        <v>0.4118570630821085</v>
      </c>
      <c r="Z26" s="315">
        <v>0.272444545271224</v>
      </c>
      <c r="AA26" s="314">
        <v>0.08271812735398006</v>
      </c>
      <c r="AB26" s="314">
        <v>0.06852641661625328</v>
      </c>
      <c r="AC26" s="206">
        <v>0.1405867121384363</v>
      </c>
      <c r="AD26" s="195">
        <v>0.2762218876102724</v>
      </c>
      <c r="AE26" s="315">
        <v>0.0633008410904904</v>
      </c>
      <c r="AF26" s="314">
        <v>0.05909782799601897</v>
      </c>
      <c r="AG26" s="314">
        <v>0.05625176446864287</v>
      </c>
      <c r="AH26" s="206">
        <v>0.05958599647544649</v>
      </c>
      <c r="AI26" s="195">
        <v>0.2034828292730315</v>
      </c>
      <c r="AJ26" s="315">
        <v>0.1358151357258552</v>
      </c>
      <c r="AK26" s="314">
        <v>0.3232738455333737</v>
      </c>
      <c r="AL26" s="314">
        <v>0.4712433893409831</v>
      </c>
      <c r="AM26" s="314">
        <v>0.3099677135116652</v>
      </c>
      <c r="AN26" s="314">
        <v>0.2302495214860214</v>
      </c>
      <c r="AO26" s="314">
        <v>0.4861146888355483</v>
      </c>
      <c r="AP26" s="314">
        <v>0.4365774349667272</v>
      </c>
      <c r="AQ26" s="314">
        <v>0.3385428253615128</v>
      </c>
      <c r="AR26" s="206">
        <v>0.4198727902130805</v>
      </c>
      <c r="AS26" s="315">
        <v>0.27543809235733</v>
      </c>
      <c r="AT26" s="314">
        <v>0.100546416095857</v>
      </c>
      <c r="AU26" s="314">
        <v>0.06770215769308327</v>
      </c>
      <c r="AV26" s="206">
        <v>0.1473752351701535</v>
      </c>
      <c r="AW26" s="195">
        <v>0.2828712570147028</v>
      </c>
      <c r="AX26" s="315">
        <v>0.06868499112073845</v>
      </c>
      <c r="AY26" s="314">
        <v>0.04926624124270632</v>
      </c>
      <c r="AZ26" s="314">
        <v>0.05772333131679774</v>
      </c>
      <c r="BA26" s="206">
        <v>0.05856726242142088</v>
      </c>
      <c r="BB26" s="195">
        <v>0.2072816324631206</v>
      </c>
      <c r="BC26" s="315">
        <v>0.1333674843393244</v>
      </c>
      <c r="BD26" s="314">
        <v>0.296812865497076</v>
      </c>
      <c r="BE26" s="314">
        <v>0.2812342184171072</v>
      </c>
      <c r="BF26" s="314">
        <v>0.2259217363200159</v>
      </c>
      <c r="BG26" s="314">
        <v>0.2805462877789656</v>
      </c>
      <c r="BH26" s="314">
        <v>0.4553475596666861</v>
      </c>
      <c r="BI26" s="314">
        <v>0.4355765491314494</v>
      </c>
      <c r="BJ26" s="314">
        <v>0.32405548074859</v>
      </c>
      <c r="BK26" s="314">
        <v>0.4039737514283794</v>
      </c>
      <c r="BL26" s="314">
        <v>0.244299253881831</v>
      </c>
      <c r="BM26" s="314">
        <v>0.05998282692270165</v>
      </c>
      <c r="BN26" s="314">
        <v>0.0611771526517443</v>
      </c>
      <c r="BO26" s="314">
        <v>0.1211402179188023</v>
      </c>
      <c r="BP26" s="314">
        <v>0.2617756765699732</v>
      </c>
      <c r="BQ26" s="312">
        <v>-0.02109558044472959</v>
      </c>
      <c r="BR26" s="314">
        <v>0.06251536795269598</v>
      </c>
      <c r="BS26" s="312">
        <v>-0.006169623168042468</v>
      </c>
      <c r="BT26" s="314">
        <v>0.0446817126241633</v>
      </c>
      <c r="BU26" s="312">
        <v>-0.00458452861854302</v>
      </c>
      <c r="BV26" s="314">
        <v>0.06006553740673524</v>
      </c>
      <c r="BW26" s="312">
        <f>BV26-AZ26</f>
        <v>0.002342206089937494</v>
      </c>
      <c r="BX26" s="314">
        <v>0.05570734369657276</v>
      </c>
      <c r="BY26" s="312">
        <f>BX26-BA26</f>
        <v>-0.002859918724848115</v>
      </c>
      <c r="BZ26" s="314">
        <v>0.1923314032206954</v>
      </c>
      <c r="CA26" s="312">
        <f>BZ26-BB26</f>
        <v>-0.01495022924242523</v>
      </c>
      <c r="CB26" s="314">
        <v>0.1273822766036337</v>
      </c>
      <c r="CC26" s="312">
        <f>CB26-BC26</f>
        <v>-0.005985207735690723</v>
      </c>
      <c r="CD26" s="314">
        <v>0.2973986690865094</v>
      </c>
      <c r="CE26" s="312">
        <f>CD26-BD26</f>
        <v>0.0005858035894333868</v>
      </c>
      <c r="CF26" s="314">
        <v>0.4479953359483247</v>
      </c>
      <c r="CG26" s="312">
        <f>CF26-BE26</f>
        <v>0.1667611175312175</v>
      </c>
      <c r="CH26" s="314">
        <v>0.2908550658881086</v>
      </c>
      <c r="CI26" s="312">
        <f>CH26-BF26</f>
        <v>0.0649333295680927</v>
      </c>
      <c r="CJ26" s="314">
        <v>0.217164764769742</v>
      </c>
      <c r="CK26" s="313">
        <f>CJ26-BG26</f>
        <v>-0.06338152300922353</v>
      </c>
    </row>
    <row r="27" ht="17" customHeight="1">
      <c r="A27" t="s" s="71">
        <v>79</v>
      </c>
      <c r="B27" s="314">
        <v>0.1091964818989268</v>
      </c>
      <c r="C27" s="314">
        <v>0.271505376344086</v>
      </c>
      <c r="D27" s="314">
        <v>0.223264516777175</v>
      </c>
      <c r="E27" s="314">
        <v>0.184270223674062</v>
      </c>
      <c r="F27" s="206">
        <v>0.2264494452258165</v>
      </c>
      <c r="G27" s="315">
        <v>0.1279125644631974</v>
      </c>
      <c r="H27" s="314">
        <v>0.05739871149221905</v>
      </c>
      <c r="I27" s="314">
        <v>0.02128457571495546</v>
      </c>
      <c r="J27" s="206">
        <v>0.06873927760003709</v>
      </c>
      <c r="K27" s="195">
        <v>0.1471586979664468</v>
      </c>
      <c r="L27" s="315">
        <v>0.01914613674515675</v>
      </c>
      <c r="M27" s="314">
        <v>0.01851095685313733</v>
      </c>
      <c r="N27" s="314">
        <v>0.01595757149554618</v>
      </c>
      <c r="O27" s="314">
        <v>0.01789235920014676</v>
      </c>
      <c r="P27" s="314">
        <v>0.1035964153052761</v>
      </c>
      <c r="Q27" s="314">
        <v>0.06268431559366634</v>
      </c>
      <c r="R27" s="314">
        <v>0.1890646976090014</v>
      </c>
      <c r="S27" s="314">
        <v>0.2765471167369902</v>
      </c>
      <c r="T27" s="314">
        <v>0.1759577753317434</v>
      </c>
      <c r="U27" s="314">
        <v>0.1218354430379747</v>
      </c>
      <c r="V27" s="314">
        <v>0.3030885622249444</v>
      </c>
      <c r="W27" s="314">
        <v>0.2845918812745526</v>
      </c>
      <c r="X27" s="314">
        <v>0.1960437366725648</v>
      </c>
      <c r="Y27" s="206">
        <v>0.2607281958547781</v>
      </c>
      <c r="Z27" s="315">
        <v>0.1343295827473043</v>
      </c>
      <c r="AA27" s="314">
        <v>0.04977655278798603</v>
      </c>
      <c r="AB27" s="314">
        <v>0.02692803563056727</v>
      </c>
      <c r="AC27" s="206">
        <v>0.0701186998655353</v>
      </c>
      <c r="AD27" s="195">
        <v>0.1654234478601567</v>
      </c>
      <c r="AE27" s="315">
        <v>0.02806701147860805</v>
      </c>
      <c r="AF27" s="314">
        <v>0.02837325892654598</v>
      </c>
      <c r="AG27" s="314">
        <v>0.02344116268166901</v>
      </c>
      <c r="AH27" s="206">
        <v>0.0266617745979331</v>
      </c>
      <c r="AI27" s="195">
        <v>0.1188319371297751</v>
      </c>
      <c r="AJ27" s="315">
        <v>0.09520325756544622</v>
      </c>
      <c r="AK27" s="314">
        <v>0.1878984997655884</v>
      </c>
      <c r="AL27" s="314">
        <v>0.2784980264053355</v>
      </c>
      <c r="AM27" s="314">
        <v>0.1871923347398031</v>
      </c>
      <c r="AN27" s="314">
        <v>0.1360154250536072</v>
      </c>
      <c r="AO27" s="314">
        <v>0.2919445578694251</v>
      </c>
      <c r="AP27" s="314">
        <v>0.2472435704239502</v>
      </c>
      <c r="AQ27" s="314">
        <v>0.1923177260559866</v>
      </c>
      <c r="AR27" s="206">
        <v>0.2437216752617596</v>
      </c>
      <c r="AS27" s="315">
        <v>0.1402367557430849</v>
      </c>
      <c r="AT27" s="314">
        <v>0.04893720793067465</v>
      </c>
      <c r="AU27" s="314">
        <v>0.02681082981715893</v>
      </c>
      <c r="AV27" s="206">
        <v>0.07174154958965086</v>
      </c>
      <c r="AW27" s="195">
        <v>0.1572565292056166</v>
      </c>
      <c r="AX27" s="315">
        <v>0.0264336917562724</v>
      </c>
      <c r="AY27" s="314">
        <v>0.02155074633637312</v>
      </c>
      <c r="AZ27" s="314">
        <v>0.02919596812001875</v>
      </c>
      <c r="BA27" s="206">
        <v>0.0256890937442671</v>
      </c>
      <c r="BB27" s="195">
        <v>0.1129187853871398</v>
      </c>
      <c r="BC27" s="315">
        <v>0.1136631731772606</v>
      </c>
      <c r="BD27" s="314">
        <v>0.1863806844819503</v>
      </c>
      <c r="BE27" s="314">
        <v>0.1892848407020119</v>
      </c>
      <c r="BF27" s="314">
        <v>0.1321672157678747</v>
      </c>
      <c r="BG27" s="314">
        <v>0.1559640097874882</v>
      </c>
      <c r="BH27" s="314">
        <v>0.3020677373984846</v>
      </c>
      <c r="BI27" s="314">
        <v>0.2738220815752461</v>
      </c>
      <c r="BJ27" s="314">
        <v>0.200779229617531</v>
      </c>
      <c r="BK27" s="314">
        <v>0.2583919362400374</v>
      </c>
      <c r="BL27" s="314">
        <v>0.1324484294421003</v>
      </c>
      <c r="BM27" s="314">
        <v>0.03139603466267411</v>
      </c>
      <c r="BN27" s="314">
        <v>0.02523441162681669</v>
      </c>
      <c r="BO27" s="314">
        <v>0.06267870666604843</v>
      </c>
      <c r="BP27" s="314">
        <v>0.1599946771724518</v>
      </c>
      <c r="BQ27" s="312">
        <v>0.002738147966835275</v>
      </c>
      <c r="BR27" s="314">
        <v>0.02583253935846831</v>
      </c>
      <c r="BS27" s="312">
        <v>-0.0006011523978040924</v>
      </c>
      <c r="BT27" s="314">
        <v>0.02208384374574656</v>
      </c>
      <c r="BU27" s="312">
        <v>0.0005330974093734411</v>
      </c>
      <c r="BV27" s="314">
        <v>0.03293483356774496</v>
      </c>
      <c r="BW27" s="312">
        <f>BV27-AZ27</f>
        <v>0.003738865447726204</v>
      </c>
      <c r="BX27" s="314">
        <v>0.02688535742677184</v>
      </c>
      <c r="BY27" s="312">
        <f>BX27-BA27</f>
        <v>0.00119626368250474</v>
      </c>
      <c r="BZ27" s="314">
        <v>0.1151373239980835</v>
      </c>
      <c r="CA27" s="312">
        <f>BZ27-BB27</f>
        <v>0.002218538610943635</v>
      </c>
      <c r="CB27" s="314">
        <v>0.1222494442175945</v>
      </c>
      <c r="CC27" s="312">
        <f>CB27-BC27</f>
        <v>0.008586271040333923</v>
      </c>
      <c r="CD27" s="314">
        <v>0.1879160806375997</v>
      </c>
      <c r="CE27" s="312">
        <f>CD27-BD27</f>
        <v>0.001535396155649349</v>
      </c>
      <c r="CF27" s="314">
        <v>0.2754979356653509</v>
      </c>
      <c r="CG27" s="312">
        <f>CF27-BE27</f>
        <v>0.08621309496333904</v>
      </c>
      <c r="CH27" s="314">
        <v>0.1953005564728184</v>
      </c>
      <c r="CI27" s="312">
        <f>CH27-BF27</f>
        <v>0.06313334070494372</v>
      </c>
      <c r="CJ27" s="314">
        <v>0.1353428510876057</v>
      </c>
      <c r="CK27" s="313">
        <f>CJ27-BG27</f>
        <v>-0.02062115869988249</v>
      </c>
    </row>
    <row r="28" ht="17" customHeight="1">
      <c r="A28" t="s" s="71">
        <v>80</v>
      </c>
      <c r="B28" s="314">
        <v>0.1619434931506849</v>
      </c>
      <c r="C28" s="314">
        <v>0.3889952956989247</v>
      </c>
      <c r="D28" s="314">
        <v>0.2929129464285714</v>
      </c>
      <c r="E28" s="314">
        <v>0.2332157258064516</v>
      </c>
      <c r="F28" s="206">
        <v>0.3054456018518519</v>
      </c>
      <c r="G28" s="315">
        <v>0.1665972222222222</v>
      </c>
      <c r="H28" s="314">
        <v>0.05435147849462366</v>
      </c>
      <c r="I28" s="314">
        <v>0.01217013888888889</v>
      </c>
      <c r="J28" s="206">
        <v>0.0774496336996337</v>
      </c>
      <c r="K28" s="195">
        <v>0.1908177946593002</v>
      </c>
      <c r="L28" s="315">
        <v>0</v>
      </c>
      <c r="M28" s="314">
        <v>0</v>
      </c>
      <c r="N28" s="314">
        <v>0.003767361111111111</v>
      </c>
      <c r="O28" s="314">
        <v>0.00122848731884058</v>
      </c>
      <c r="P28" s="314">
        <v>0.1269268925518925</v>
      </c>
      <c r="Q28" s="314">
        <v>0.111491935483871</v>
      </c>
      <c r="R28" s="314">
        <v>0.2425607638888889</v>
      </c>
      <c r="S28" s="314">
        <v>0.3699344758064516</v>
      </c>
      <c r="T28" s="314">
        <v>0.2413156702898551</v>
      </c>
      <c r="U28" s="314">
        <v>0.1557591324200913</v>
      </c>
      <c r="V28" s="314">
        <v>0.4069388440860215</v>
      </c>
      <c r="W28" s="314">
        <v>0.3551275143678161</v>
      </c>
      <c r="X28" s="314">
        <v>0.2372647849462366</v>
      </c>
      <c r="Y28" s="206">
        <v>0.3326264880952381</v>
      </c>
      <c r="Z28" s="315">
        <v>0.1821006944444444</v>
      </c>
      <c r="AA28" s="314">
        <v>0.04436323924731183</v>
      </c>
      <c r="AB28" s="314">
        <v>0.01956597222222222</v>
      </c>
      <c r="AC28" s="206">
        <v>0.08159626831501832</v>
      </c>
      <c r="AD28" s="195">
        <v>0.2071113782051282</v>
      </c>
      <c r="AE28" s="315">
        <v>0</v>
      </c>
      <c r="AF28" s="314">
        <v>0</v>
      </c>
      <c r="AG28" s="314">
        <v>0.007161458333333333</v>
      </c>
      <c r="AH28" s="206">
        <v>0.002335258152173913</v>
      </c>
      <c r="AI28" s="195">
        <v>0.1383544327858881</v>
      </c>
      <c r="AJ28" s="315">
        <v>0.1218497983870968</v>
      </c>
      <c r="AK28" s="314">
        <v>0.2500173611111111</v>
      </c>
      <c r="AL28" s="314">
        <v>0.4053595430107527</v>
      </c>
      <c r="AM28" s="314">
        <v>0.2591740262681159</v>
      </c>
      <c r="AN28" s="314">
        <v>0.1687243852459016</v>
      </c>
      <c r="AO28" s="314">
        <v>0.4011844758064516</v>
      </c>
      <c r="AP28" s="314">
        <v>0.3515345982142857</v>
      </c>
      <c r="AQ28" s="314">
        <v>0.2554099462365592</v>
      </c>
      <c r="AR28" s="206">
        <v>0.3355266203703703</v>
      </c>
      <c r="AS28" s="315">
        <v>0.1859114583333333</v>
      </c>
      <c r="AT28" s="314">
        <v>0.07486559139784946</v>
      </c>
      <c r="AU28" s="314">
        <v>0.01620659722222222</v>
      </c>
      <c r="AV28" s="206">
        <v>0.092135989010989</v>
      </c>
      <c r="AW28" s="195">
        <v>0.2131589548802947</v>
      </c>
      <c r="AX28" s="315">
        <v>0</v>
      </c>
      <c r="AY28" s="314">
        <v>0</v>
      </c>
      <c r="AZ28" s="314">
        <v>0.02064236111111111</v>
      </c>
      <c r="BA28" s="206">
        <v>0.006731204710144927</v>
      </c>
      <c r="BB28" s="195">
        <v>0.1435935592185592</v>
      </c>
      <c r="BC28" s="315">
        <v>0.09557291666666666</v>
      </c>
      <c r="BD28" s="314">
        <v>0.2358940972222222</v>
      </c>
      <c r="BE28" s="314">
        <v>0.221770267210145</v>
      </c>
      <c r="BF28" s="314">
        <v>0.1632983732876712</v>
      </c>
      <c r="BG28" s="314">
        <v>0.2114069634703196</v>
      </c>
      <c r="BH28" s="314">
        <v>0.3792002688172043</v>
      </c>
      <c r="BI28" s="314">
        <v>0.3454241071428572</v>
      </c>
      <c r="BJ28" s="314">
        <v>0.2290154569892473</v>
      </c>
      <c r="BK28" s="314">
        <v>0.3169618055555555</v>
      </c>
      <c r="BL28" s="314">
        <v>0.144765625</v>
      </c>
      <c r="BM28" s="314">
        <v>0.04311155913978495</v>
      </c>
      <c r="BN28" s="314">
        <v>0.006432291666666667</v>
      </c>
      <c r="BO28" s="314">
        <v>0.06453182234432234</v>
      </c>
      <c r="BP28" s="314">
        <v>0.1900494935543278</v>
      </c>
      <c r="BQ28" s="312">
        <v>-0.02310946132596689</v>
      </c>
      <c r="BR28" s="314">
        <v>0</v>
      </c>
      <c r="BS28" s="312">
        <v>0</v>
      </c>
      <c r="BT28" s="314">
        <v>0</v>
      </c>
      <c r="BU28" s="312">
        <v>0</v>
      </c>
      <c r="BV28" s="314">
        <v>0.02322048611111111</v>
      </c>
      <c r="BW28" s="312">
        <f>BV28-AZ28</f>
        <v>0.002578125000000001</v>
      </c>
      <c r="BX28" s="314">
        <v>0.007571897644927536</v>
      </c>
      <c r="BY28" s="312">
        <f>BX28-BA28</f>
        <v>0.0008406929347826086</v>
      </c>
      <c r="BZ28" s="314">
        <v>0.1285552121489622</v>
      </c>
      <c r="CA28" s="312">
        <f>BZ28-BB28</f>
        <v>-0.01503834706959703</v>
      </c>
      <c r="CB28" s="314">
        <v>0.1258820564516129</v>
      </c>
      <c r="CC28" s="312">
        <f>CB28-BC28</f>
        <v>0.03030913978494625</v>
      </c>
      <c r="CD28" s="314">
        <v>0.2336458333333333</v>
      </c>
      <c r="CE28" s="312">
        <f>CD28-BD28</f>
        <v>-0.00224826388888888</v>
      </c>
      <c r="CF28" s="314">
        <v>0.407669690860215</v>
      </c>
      <c r="CG28" s="312">
        <f>CF28-BE28</f>
        <v>0.1858994236500701</v>
      </c>
      <c r="CH28" s="314">
        <v>0.2559725996376812</v>
      </c>
      <c r="CI28" s="312">
        <f>CH28-BF28</f>
        <v>0.09267422635000991</v>
      </c>
      <c r="CJ28" s="314">
        <v>0.1606713755707763</v>
      </c>
      <c r="CK28" s="313">
        <f>CJ28-BG28</f>
        <v>-0.05073558789954338</v>
      </c>
    </row>
    <row r="29" ht="17" customHeight="1">
      <c r="A29" t="s" s="71">
        <v>81</v>
      </c>
      <c r="B29" s="314">
        <v>0.3485367273611998</v>
      </c>
      <c r="C29" s="314">
        <v>0.6576276562004439</v>
      </c>
      <c r="D29" s="314">
        <v>0.5514235308776222</v>
      </c>
      <c r="E29" s="314">
        <v>0.4635050591858241</v>
      </c>
      <c r="F29" s="206">
        <v>0.5577219226838637</v>
      </c>
      <c r="G29" s="315">
        <v>0.3908407336927794</v>
      </c>
      <c r="H29" s="314">
        <v>0.2281864174416582</v>
      </c>
      <c r="I29" s="314">
        <v>0.1757268210170208</v>
      </c>
      <c r="J29" s="206">
        <v>0.2645143470547847</v>
      </c>
      <c r="K29" s="195">
        <v>0.4103081691907908</v>
      </c>
      <c r="L29" s="315">
        <v>0.1564741209089142</v>
      </c>
      <c r="M29" s="314">
        <v>0.1178588236497754</v>
      </c>
      <c r="N29" s="314">
        <v>0.1196955280685062</v>
      </c>
      <c r="O29" s="314">
        <v>0.1314694252540713</v>
      </c>
      <c r="P29" s="314">
        <v>0.3163405338714568</v>
      </c>
      <c r="Q29" s="314">
        <v>0.1811983978392314</v>
      </c>
      <c r="R29" s="314">
        <v>0.4029257849666984</v>
      </c>
      <c r="S29" s="314">
        <v>0.5640455070951372</v>
      </c>
      <c r="T29" s="314">
        <v>0.3825036369778955</v>
      </c>
      <c r="U29" s="314">
        <v>0.333017261229792</v>
      </c>
      <c r="V29" s="314">
        <v>0.61645590988613</v>
      </c>
      <c r="W29" s="314">
        <v>0.5285524459463893</v>
      </c>
      <c r="X29" s="314">
        <v>0.4162331317843733</v>
      </c>
      <c r="Y29" s="206">
        <v>0.5202349585080319</v>
      </c>
      <c r="Z29" s="315">
        <v>0.3645099904852521</v>
      </c>
      <c r="AA29" s="314">
        <v>0.1456958554576798</v>
      </c>
      <c r="AB29" s="314">
        <v>0.1594645311343694</v>
      </c>
      <c r="AC29" s="206">
        <v>0.2223715073382057</v>
      </c>
      <c r="AD29" s="195">
        <v>0.3713032329231187</v>
      </c>
      <c r="AE29" s="315">
        <v>0.156755470980019</v>
      </c>
      <c r="AF29" s="314">
        <v>0.142655995825788</v>
      </c>
      <c r="AG29" s="314">
        <v>0.1161301406068295</v>
      </c>
      <c r="AH29" s="206">
        <v>0.1387571705346185</v>
      </c>
      <c r="AI29" s="195">
        <v>0.2932220732890238</v>
      </c>
      <c r="AJ29" s="315">
        <v>0.2007240927739071</v>
      </c>
      <c r="AK29" s="314">
        <v>0.4291362723332276</v>
      </c>
      <c r="AL29" s="314">
        <v>0.5928442446006363</v>
      </c>
      <c r="AM29" s="314">
        <v>0.4073337677022573</v>
      </c>
      <c r="AN29" s="314">
        <v>0.3219058871852464</v>
      </c>
      <c r="AO29" s="314">
        <v>0.6154903675966565</v>
      </c>
      <c r="AP29" s="314">
        <v>0.5512253069638893</v>
      </c>
      <c r="AQ29" s="314">
        <v>0.4458682463194295</v>
      </c>
      <c r="AR29" s="206">
        <v>0.5370713958487507</v>
      </c>
      <c r="AS29" s="315">
        <v>0.3721508616132784</v>
      </c>
      <c r="AT29" s="314">
        <v>0.1583156850106913</v>
      </c>
      <c r="AU29" s="314">
        <v>0.1195184480389047</v>
      </c>
      <c r="AV29" s="206">
        <v>0.2160205002735925</v>
      </c>
      <c r="AW29" s="195">
        <v>0.3756590671341685</v>
      </c>
      <c r="AX29" s="315">
        <v>0.1397082143989851</v>
      </c>
      <c r="AY29" s="314">
        <v>0.105031818135314</v>
      </c>
      <c r="AZ29" s="314">
        <v>0.09310445078760968</v>
      </c>
      <c r="BA29" s="206">
        <v>0.1128268970890387</v>
      </c>
      <c r="BB29" s="195">
        <v>0.2870855885841614</v>
      </c>
      <c r="BC29" s="315">
        <v>0.1967749608667628</v>
      </c>
      <c r="BD29" s="314">
        <v>0.3802383972935828</v>
      </c>
      <c r="BE29" s="314">
        <v>0.3617504550531585</v>
      </c>
      <c r="BF29" s="314">
        <v>0.3059052261599086</v>
      </c>
      <c r="BG29" s="314">
        <v>0.3725714583632027</v>
      </c>
      <c r="BH29" s="314">
        <v>0.5555807065467604</v>
      </c>
      <c r="BI29" s="314">
        <v>0.5364321394590186</v>
      </c>
      <c r="BJ29" s="314">
        <v>0.4115486531004778</v>
      </c>
      <c r="BK29" s="314">
        <v>0.5000123339324101</v>
      </c>
      <c r="BL29" s="314">
        <v>0.3174159530605772</v>
      </c>
      <c r="BM29" s="314">
        <v>0.08725305136940753</v>
      </c>
      <c r="BN29" s="314">
        <v>0.108096786129612</v>
      </c>
      <c r="BO29" s="314">
        <v>0.1700024919577726</v>
      </c>
      <c r="BP29" s="314">
        <v>0.3340957835473713</v>
      </c>
      <c r="BQ29" s="312">
        <v>-0.04156328358679712</v>
      </c>
      <c r="BR29" s="314">
        <v>0.121889802850332</v>
      </c>
      <c r="BS29" s="312">
        <v>-0.0178184115486531</v>
      </c>
      <c r="BT29" s="314">
        <v>0.08916878958083956</v>
      </c>
      <c r="BU29" s="312">
        <v>-0.01586302855447448</v>
      </c>
      <c r="BV29" s="314">
        <v>0.09340707262924199</v>
      </c>
      <c r="BW29" s="312">
        <f>BV29-AZ29</f>
        <v>0.0003026218416323084</v>
      </c>
      <c r="BX29" s="314">
        <v>0.1015763972200389</v>
      </c>
      <c r="BY29" s="312">
        <f>BX29-BA29</f>
        <v>-0.01125049986899984</v>
      </c>
      <c r="BZ29" s="314">
        <v>0.2557376020744241</v>
      </c>
      <c r="CA29" s="312">
        <f>BZ29-BB29</f>
        <v>-0.03134798650973725</v>
      </c>
      <c r="CB29" s="314">
        <v>0.1590356854199278</v>
      </c>
      <c r="CC29" s="312">
        <f>CB29-BC29</f>
        <v>-0.03773927544683506</v>
      </c>
      <c r="CD29" s="314">
        <v>0.3689264192832223</v>
      </c>
      <c r="CE29" s="312">
        <f>CD29-BD29</f>
        <v>-0.01131197801036049</v>
      </c>
      <c r="CF29" s="314">
        <v>0.5315060925079034</v>
      </c>
      <c r="CG29" s="312">
        <f>CF29-BE29</f>
        <v>0.1697556374547449</v>
      </c>
      <c r="CH29" s="314">
        <v>0.352984648850646</v>
      </c>
      <c r="CI29" s="312">
        <f>CH29-BF29</f>
        <v>0.04707942269073745</v>
      </c>
      <c r="CJ29" s="314">
        <v>0.2802491864673349</v>
      </c>
      <c r="CK29" s="313">
        <f>CJ29-BG29</f>
        <v>-0.09232227189586784</v>
      </c>
    </row>
    <row r="30" ht="17" customHeight="1">
      <c r="A30" t="s" s="71">
        <v>82</v>
      </c>
      <c r="B30" s="314">
        <v>0.2722652706670972</v>
      </c>
      <c r="C30" s="314">
        <v>0.6808678179645922</v>
      </c>
      <c r="D30" s="314">
        <v>0.5298520923520924</v>
      </c>
      <c r="E30" s="314">
        <v>0.4330943847072879</v>
      </c>
      <c r="F30" s="206">
        <v>0.5485409652076318</v>
      </c>
      <c r="G30" s="315">
        <v>0.2904975682753461</v>
      </c>
      <c r="H30" s="314">
        <v>0.07518735744542196</v>
      </c>
      <c r="I30" s="314">
        <v>0.0152450430228208</v>
      </c>
      <c r="J30" s="206">
        <v>0.1264075430742097</v>
      </c>
      <c r="K30" s="195">
        <v>0.3363081397151379</v>
      </c>
      <c r="L30" s="315">
        <v>0.01267151804786213</v>
      </c>
      <c r="M30" s="314">
        <v>0.008752398537344774</v>
      </c>
      <c r="N30" s="314">
        <v>0.03991769547325103</v>
      </c>
      <c r="O30" s="314">
        <v>0.02023556824281462</v>
      </c>
      <c r="P30" s="314">
        <v>0.229792840903952</v>
      </c>
      <c r="Q30" s="314">
        <v>0.1649107563086058</v>
      </c>
      <c r="R30" s="314">
        <v>0.3974934530490086</v>
      </c>
      <c r="S30" s="314">
        <v>0.6362912276890772</v>
      </c>
      <c r="T30" s="314">
        <v>0.3995876640804177</v>
      </c>
      <c r="U30" s="314">
        <v>0.2725904401703488</v>
      </c>
      <c r="V30" s="314">
        <v>0.7006444372035769</v>
      </c>
      <c r="W30" s="314">
        <v>0.6145264909632726</v>
      </c>
      <c r="X30" s="314">
        <v>0.4344520473552732</v>
      </c>
      <c r="Y30" s="206">
        <v>0.5825193325193325</v>
      </c>
      <c r="Z30" s="315">
        <v>0.2992891881780771</v>
      </c>
      <c r="AA30" s="314">
        <v>0.059375113138554</v>
      </c>
      <c r="AB30" s="314">
        <v>0.01370183314627759</v>
      </c>
      <c r="AC30" s="206">
        <v>0.1234105400772068</v>
      </c>
      <c r="AD30" s="195">
        <v>0.3529649362982697</v>
      </c>
      <c r="AE30" s="315">
        <v>0.0100738568480504</v>
      </c>
      <c r="AF30" s="314">
        <v>0.01090655660548134</v>
      </c>
      <c r="AG30" s="314">
        <v>0.03554059109614665</v>
      </c>
      <c r="AH30" s="206">
        <v>0.01865881032547699</v>
      </c>
      <c r="AI30" s="195">
        <v>0.2407161640738283</v>
      </c>
      <c r="AJ30" s="315">
        <v>0.1997574309402266</v>
      </c>
      <c r="AK30" s="314">
        <v>0.4254582865693977</v>
      </c>
      <c r="AL30" s="314">
        <v>0.6738532276166684</v>
      </c>
      <c r="AM30" s="314">
        <v>0.4331052066559313</v>
      </c>
      <c r="AN30" s="314">
        <v>0.2890762512802585</v>
      </c>
      <c r="AO30" s="314">
        <v>0.6668386372687448</v>
      </c>
      <c r="AP30" s="314">
        <v>0.6368696889530223</v>
      </c>
      <c r="AQ30" s="314">
        <v>0.4552695412910467</v>
      </c>
      <c r="AR30" s="206">
        <v>0.5846411647337573</v>
      </c>
      <c r="AS30" s="315">
        <v>0.333426861204639</v>
      </c>
      <c r="AT30" s="314">
        <v>0.08983201187502263</v>
      </c>
      <c r="AU30" s="314">
        <v>0.01589973812196034</v>
      </c>
      <c r="AV30" s="206">
        <v>0.1457647290980625</v>
      </c>
      <c r="AW30" s="195">
        <v>0.3639905810716124</v>
      </c>
      <c r="AX30" s="315">
        <v>0.0136671373230513</v>
      </c>
      <c r="AY30" s="314">
        <v>0.009417653234857536</v>
      </c>
      <c r="AZ30" s="314">
        <v>0.03381032547699214</v>
      </c>
      <c r="BA30" s="206">
        <v>0.01880367686527107</v>
      </c>
      <c r="BB30" s="195">
        <v>0.2476638587749699</v>
      </c>
      <c r="BC30" s="315">
        <v>0.1451341370696209</v>
      </c>
      <c r="BD30" s="314">
        <v>0.4098391320613543</v>
      </c>
      <c r="BE30" s="314">
        <v>0.3997554042843898</v>
      </c>
      <c r="BF30" s="314">
        <v>0.2859992620266593</v>
      </c>
      <c r="BG30" s="314">
        <v>0.3609988776655443</v>
      </c>
      <c r="BH30" s="314">
        <v>0.6949875095036385</v>
      </c>
      <c r="BI30" s="314">
        <v>0.6545614878948212</v>
      </c>
      <c r="BJ30" s="314">
        <v>0.4525542159950762</v>
      </c>
      <c r="BK30" s="314">
        <v>0.5989057239057239</v>
      </c>
      <c r="BL30" s="314">
        <v>0.2997568275346053</v>
      </c>
      <c r="BM30" s="314">
        <v>0.07933275406393686</v>
      </c>
      <c r="BN30" s="314">
        <v>0.01220538720538721</v>
      </c>
      <c r="BO30" s="314">
        <v>0.1298701298701299</v>
      </c>
      <c r="BP30" s="314">
        <v>0.3630922484513645</v>
      </c>
      <c r="BQ30" s="312">
        <v>-0.0008983326202479103</v>
      </c>
      <c r="BR30" s="314">
        <v>0.01287516744505992</v>
      </c>
      <c r="BS30" s="312">
        <v>-0.0007919698779913845</v>
      </c>
      <c r="BT30" s="314">
        <v>0.01183429274827124</v>
      </c>
      <c r="BU30" s="312">
        <v>0.002416639513413707</v>
      </c>
      <c r="BV30" s="314">
        <v>0.04596894874672652</v>
      </c>
      <c r="BW30" s="312">
        <f>BV30-AZ30</f>
        <v>0.01215862326973438</v>
      </c>
      <c r="BX30" s="314">
        <v>0.02331588835212024</v>
      </c>
      <c r="BY30" s="312">
        <f>BX30-BA30</f>
        <v>0.004512211486849171</v>
      </c>
      <c r="BZ30" s="314">
        <v>0.2485888596999708</v>
      </c>
      <c r="CA30" s="312">
        <f>BZ30-BB30</f>
        <v>0.0009250009250009184</v>
      </c>
      <c r="CB30" s="314">
        <v>0.2052333369537671</v>
      </c>
      <c r="CC30" s="312">
        <f>CB30-BC30</f>
        <v>0.06009919988414611</v>
      </c>
      <c r="CD30" s="314">
        <v>0.4117564534231201</v>
      </c>
      <c r="CE30" s="312">
        <f>CD30-BD30</f>
        <v>0.001917321361765811</v>
      </c>
      <c r="CF30" s="314">
        <v>0.7132254444082401</v>
      </c>
      <c r="CG30" s="312">
        <f>CF30-BE30</f>
        <v>0.3134700401238503</v>
      </c>
      <c r="CH30" s="314">
        <v>0.4437490850534329</v>
      </c>
      <c r="CI30" s="312">
        <f>CH30-BF30</f>
        <v>0.1577498230267736</v>
      </c>
      <c r="CJ30" s="314">
        <v>0.2977799302000215</v>
      </c>
      <c r="CK30" s="313">
        <f>CJ30-BG30</f>
        <v>-0.06321894746552281</v>
      </c>
    </row>
    <row r="31" ht="17" customHeight="1">
      <c r="A31" t="s" s="71">
        <v>130</v>
      </c>
      <c r="B31" s="314">
        <v>0.1400367331253673</v>
      </c>
      <c r="C31" s="314">
        <v>0.3544447993186415</v>
      </c>
      <c r="D31" s="314">
        <v>0.288454738330976</v>
      </c>
      <c r="E31" s="314">
        <v>0.2429907910145853</v>
      </c>
      <c r="F31" s="206">
        <v>0.2955248441510818</v>
      </c>
      <c r="G31" s="315">
        <v>0.2075770077007701</v>
      </c>
      <c r="H31" s="314">
        <v>0.08236984988821462</v>
      </c>
      <c r="I31" s="314">
        <v>0</v>
      </c>
      <c r="J31" s="206">
        <v>0.0964920393138215</v>
      </c>
      <c r="K31" s="195">
        <v>0.1954586273544482</v>
      </c>
      <c r="L31" s="315">
        <v>0</v>
      </c>
      <c r="M31" s="314">
        <v>0</v>
      </c>
      <c r="N31" s="314">
        <v>0</v>
      </c>
      <c r="O31" s="314">
        <v>0</v>
      </c>
      <c r="P31" s="314">
        <v>0.1295897859016671</v>
      </c>
      <c r="Q31" s="314">
        <v>0.01914989886085383</v>
      </c>
      <c r="R31" s="314">
        <v>0.2227392739273927</v>
      </c>
      <c r="S31" s="314">
        <v>0.3093407324603428</v>
      </c>
      <c r="T31" s="314">
        <v>0.1833194324867269</v>
      </c>
      <c r="U31" s="314">
        <v>0.143132600931326</v>
      </c>
      <c r="V31" s="314">
        <v>0.3728574470350261</v>
      </c>
      <c r="W31" s="314">
        <v>0.2914020712416069</v>
      </c>
      <c r="X31" s="314">
        <v>0.2261125306078995</v>
      </c>
      <c r="Y31" s="206">
        <v>0.2969091139883219</v>
      </c>
      <c r="Z31" s="315">
        <v>0.2154689218921892</v>
      </c>
      <c r="AA31" s="314">
        <v>0.03785398701160438</v>
      </c>
      <c r="AB31" s="314">
        <v>0.007535753575357536</v>
      </c>
      <c r="AC31" s="206">
        <v>0.08641333913611141</v>
      </c>
      <c r="AD31" s="195">
        <v>0.1916612265622167</v>
      </c>
      <c r="AE31" s="315">
        <v>0</v>
      </c>
      <c r="AF31" s="314">
        <v>0.002890450335356116</v>
      </c>
      <c r="AG31" s="314">
        <v>0.01550880088008801</v>
      </c>
      <c r="AH31" s="206">
        <v>0.006031173769550869</v>
      </c>
      <c r="AI31" s="195">
        <v>0.1293328876683289</v>
      </c>
      <c r="AJ31" s="315">
        <v>0.06121047588629831</v>
      </c>
      <c r="AK31" s="314">
        <v>0.2264370187018702</v>
      </c>
      <c r="AL31" s="314">
        <v>0.3407923453635686</v>
      </c>
      <c r="AM31" s="314">
        <v>0.2092956306500215</v>
      </c>
      <c r="AN31" s="314">
        <v>0.1494328121336724</v>
      </c>
      <c r="AO31" s="314">
        <v>0.3573605344405408</v>
      </c>
      <c r="AP31" s="314">
        <v>0.3162776991984913</v>
      </c>
      <c r="AQ31" s="314">
        <v>0.2400178324284041</v>
      </c>
      <c r="AR31" s="206">
        <v>0.3041611661166116</v>
      </c>
      <c r="AS31" s="315">
        <v>0.2036551155115512</v>
      </c>
      <c r="AT31" s="314">
        <v>0.05976125838390291</v>
      </c>
      <c r="AU31" s="314">
        <v>0.04676842684268427</v>
      </c>
      <c r="AV31" s="206">
        <v>0.1029154426431654</v>
      </c>
      <c r="AW31" s="195">
        <v>0.2029823769669785</v>
      </c>
      <c r="AX31" s="315">
        <v>0.03175236878526563</v>
      </c>
      <c r="AY31" s="314">
        <v>0.01726285531778984</v>
      </c>
      <c r="AZ31" s="314">
        <v>0.0405060506050605</v>
      </c>
      <c r="BA31" s="206">
        <v>0.02972449418854929</v>
      </c>
      <c r="BB31" s="195">
        <v>0.1445951051149071</v>
      </c>
      <c r="BC31" s="315">
        <v>0.07453688917278825</v>
      </c>
      <c r="BD31" s="314">
        <v>0.2123281078107811</v>
      </c>
      <c r="BE31" s="314">
        <v>0.1935935033720763</v>
      </c>
      <c r="BF31" s="314">
        <v>0.1569453863194539</v>
      </c>
      <c r="BG31" s="314">
        <v>0.2013140286631403</v>
      </c>
      <c r="BH31" s="314">
        <v>0.3286077398062387</v>
      </c>
      <c r="BI31" s="314">
        <v>0.3184700612918435</v>
      </c>
      <c r="BJ31" s="314">
        <v>0.2392073884807836</v>
      </c>
      <c r="BK31" s="314">
        <v>0.2946603410341034</v>
      </c>
      <c r="BL31" s="314">
        <v>0.1939205170517052</v>
      </c>
      <c r="BM31" s="314">
        <v>0.03529623123602683</v>
      </c>
      <c r="BN31" s="314">
        <v>0.04386001100110011</v>
      </c>
      <c r="BO31" s="314">
        <v>0.09041317593297792</v>
      </c>
      <c r="BP31" s="314">
        <v>0.191972539795416</v>
      </c>
      <c r="BQ31" s="312">
        <v>-0.01100983717156245</v>
      </c>
      <c r="BR31" s="314">
        <v>0.03383902906419674</v>
      </c>
      <c r="BS31" s="312">
        <v>0.002086660278931118</v>
      </c>
      <c r="BT31" s="314">
        <v>0.02042877674864261</v>
      </c>
      <c r="BU31" s="312">
        <v>0.003165921430852762</v>
      </c>
      <c r="BV31" s="314">
        <v>0.04171892189218922</v>
      </c>
      <c r="BW31" s="312">
        <f>BV31-AZ31</f>
        <v>0.001212871287128714</v>
      </c>
      <c r="BX31" s="314">
        <v>0.03188988735830105</v>
      </c>
      <c r="BY31" s="312">
        <f>BX31-BA31</f>
        <v>0.002165393169751756</v>
      </c>
      <c r="BZ31" s="314">
        <v>0.1380252723074505</v>
      </c>
      <c r="CA31" s="312">
        <f>BZ31-BB31</f>
        <v>-0.006569832807456571</v>
      </c>
      <c r="CB31" s="314">
        <v>0.07299318641541573</v>
      </c>
      <c r="CC31" s="312">
        <f>CB31-BC31</f>
        <v>-0.00154370275737252</v>
      </c>
      <c r="CD31" s="314">
        <v>0.2251292629262926</v>
      </c>
      <c r="CE31" s="312">
        <f>CD31-BD31</f>
        <v>0.01280115511551155</v>
      </c>
      <c r="CF31" s="314">
        <v>0.3299664643883743</v>
      </c>
      <c r="CG31" s="312">
        <f>CF31-BE31</f>
        <v>0.136372961016298</v>
      </c>
      <c r="CH31" s="314">
        <v>0.2091915985076769</v>
      </c>
      <c r="CI31" s="312">
        <f>CH31-BF31</f>
        <v>0.05224621218822298</v>
      </c>
      <c r="CJ31" s="314">
        <v>0.1559630860346309</v>
      </c>
      <c r="CK31" s="313">
        <f>CJ31-BG31</f>
        <v>-0.04535094262850944</v>
      </c>
    </row>
    <row r="32" ht="17" customHeight="1">
      <c r="A32" t="s" s="71">
        <v>150</v>
      </c>
      <c r="B32" s="314">
        <v>0</v>
      </c>
      <c r="C32" s="314">
        <v>0</v>
      </c>
      <c r="D32" s="314">
        <v>0</v>
      </c>
      <c r="E32" s="314">
        <v>0</v>
      </c>
      <c r="F32" s="206">
        <v>0</v>
      </c>
      <c r="G32" s="315">
        <v>0</v>
      </c>
      <c r="H32" s="314">
        <v>0</v>
      </c>
      <c r="I32" s="314">
        <v>0</v>
      </c>
      <c r="J32" s="206">
        <v>0</v>
      </c>
      <c r="K32" s="195">
        <v>0</v>
      </c>
      <c r="L32" s="315">
        <v>0</v>
      </c>
      <c r="M32" s="314">
        <v>0</v>
      </c>
      <c r="N32" s="314">
        <v>0</v>
      </c>
      <c r="O32" s="314">
        <v>0</v>
      </c>
      <c r="P32" s="314">
        <v>0</v>
      </c>
      <c r="Q32" s="314">
        <v>0</v>
      </c>
      <c r="R32" s="314">
        <v>0</v>
      </c>
      <c r="S32" s="314">
        <v>0</v>
      </c>
      <c r="T32" s="314">
        <v>0</v>
      </c>
      <c r="U32" s="314">
        <v>0</v>
      </c>
      <c r="V32" s="314">
        <v>0</v>
      </c>
      <c r="W32" s="314">
        <v>0</v>
      </c>
      <c r="X32" s="314">
        <v>0</v>
      </c>
      <c r="Y32" s="206">
        <v>0</v>
      </c>
      <c r="Z32" s="315">
        <v>0</v>
      </c>
      <c r="AA32" s="314">
        <v>0</v>
      </c>
      <c r="AB32" s="314">
        <v>0</v>
      </c>
      <c r="AC32" s="206">
        <v>0</v>
      </c>
      <c r="AD32" s="195">
        <v>0</v>
      </c>
      <c r="AE32" s="315">
        <v>0</v>
      </c>
      <c r="AF32" s="314">
        <v>0</v>
      </c>
      <c r="AG32" s="314">
        <v>0</v>
      </c>
      <c r="AH32" s="206">
        <v>0</v>
      </c>
      <c r="AI32" s="195">
        <v>0</v>
      </c>
      <c r="AJ32" s="315">
        <v>0</v>
      </c>
      <c r="AK32" s="314">
        <v>0</v>
      </c>
      <c r="AL32" s="314">
        <v>0</v>
      </c>
      <c r="AM32" s="314">
        <v>0</v>
      </c>
      <c r="AN32" s="314">
        <v>0</v>
      </c>
      <c r="AO32" s="314">
        <v>0</v>
      </c>
      <c r="AP32" s="314">
        <v>0</v>
      </c>
      <c r="AQ32" s="314">
        <v>0</v>
      </c>
      <c r="AR32" s="206">
        <v>0</v>
      </c>
      <c r="AS32" s="315">
        <v>0</v>
      </c>
      <c r="AT32" s="314">
        <v>0</v>
      </c>
      <c r="AU32" s="314">
        <v>0</v>
      </c>
      <c r="AV32" s="206">
        <v>0</v>
      </c>
      <c r="AW32" s="195">
        <v>0</v>
      </c>
      <c r="AX32" s="315">
        <v>0</v>
      </c>
      <c r="AY32" s="314">
        <v>0</v>
      </c>
      <c r="AZ32" s="314">
        <v>0</v>
      </c>
      <c r="BA32" s="206">
        <v>0</v>
      </c>
      <c r="BB32" s="195">
        <v>0</v>
      </c>
      <c r="BC32" s="315">
        <v>0</v>
      </c>
      <c r="BD32" s="314">
        <v>0</v>
      </c>
      <c r="BE32" s="314">
        <v>0</v>
      </c>
      <c r="BF32" s="314">
        <v>0</v>
      </c>
      <c r="BG32" s="314">
        <v>0</v>
      </c>
      <c r="BH32" s="314">
        <v>0</v>
      </c>
      <c r="BI32" s="314">
        <v>0</v>
      </c>
      <c r="BJ32" s="314">
        <v>0</v>
      </c>
      <c r="BK32" s="314">
        <v>0</v>
      </c>
      <c r="BL32" s="314">
        <v>0</v>
      </c>
      <c r="BM32" s="314">
        <v>0</v>
      </c>
      <c r="BN32" s="314">
        <v>0</v>
      </c>
      <c r="BO32" s="314">
        <v>0</v>
      </c>
      <c r="BP32" s="314">
        <v>0</v>
      </c>
      <c r="BQ32" s="312">
        <v>0</v>
      </c>
      <c r="BR32" s="314">
        <v>0</v>
      </c>
      <c r="BS32" s="312">
        <v>0</v>
      </c>
      <c r="BT32" s="314">
        <v>0</v>
      </c>
      <c r="BU32" s="312">
        <v>0</v>
      </c>
      <c r="BV32" s="314">
        <v>0</v>
      </c>
      <c r="BW32" s="312">
        <f>BV32-AZ32</f>
        <v>0</v>
      </c>
      <c r="BX32" s="314">
        <v>0</v>
      </c>
      <c r="BY32" s="312">
        <f>BX32-BA32</f>
        <v>0</v>
      </c>
      <c r="BZ32" s="314">
        <v>0</v>
      </c>
      <c r="CA32" s="312">
        <f>BZ32-BB32</f>
        <v>0</v>
      </c>
      <c r="CB32" s="314">
        <v>0</v>
      </c>
      <c r="CC32" s="312">
        <f>CB32-BC32</f>
        <v>0</v>
      </c>
      <c r="CD32" s="314">
        <v>0</v>
      </c>
      <c r="CE32" s="312">
        <f>CD32-BD32</f>
        <v>0</v>
      </c>
      <c r="CF32" s="314">
        <v>0</v>
      </c>
      <c r="CG32" s="312">
        <f>CF32-BE32</f>
        <v>0</v>
      </c>
      <c r="CH32" s="314">
        <v>0</v>
      </c>
      <c r="CI32" s="312">
        <f>CH32-BF32</f>
        <v>0</v>
      </c>
      <c r="CJ32" s="314">
        <v>0</v>
      </c>
      <c r="CK32" s="313">
        <f>CJ32-BG32</f>
        <v>0</v>
      </c>
    </row>
    <row r="33" ht="17" customHeight="1">
      <c r="A33" t="s" s="71">
        <v>151</v>
      </c>
      <c r="B33" s="314">
        <v>0</v>
      </c>
      <c r="C33" s="314">
        <v>0</v>
      </c>
      <c r="D33" s="314">
        <v>0</v>
      </c>
      <c r="E33" s="314">
        <v>0</v>
      </c>
      <c r="F33" s="206">
        <v>0</v>
      </c>
      <c r="G33" s="315">
        <v>0</v>
      </c>
      <c r="H33" s="314">
        <v>0</v>
      </c>
      <c r="I33" s="314">
        <v>0</v>
      </c>
      <c r="J33" s="206">
        <v>0</v>
      </c>
      <c r="K33" s="195">
        <v>0</v>
      </c>
      <c r="L33" s="315">
        <v>0</v>
      </c>
      <c r="M33" s="314">
        <v>0</v>
      </c>
      <c r="N33" s="314">
        <v>0</v>
      </c>
      <c r="O33" s="314">
        <v>0</v>
      </c>
      <c r="P33" s="314">
        <v>0</v>
      </c>
      <c r="Q33" s="314">
        <v>0</v>
      </c>
      <c r="R33" s="314">
        <v>0</v>
      </c>
      <c r="S33" s="314">
        <v>0</v>
      </c>
      <c r="T33" s="314">
        <v>0</v>
      </c>
      <c r="U33" s="314">
        <v>0</v>
      </c>
      <c r="V33" s="314">
        <v>0</v>
      </c>
      <c r="W33" s="314">
        <v>0</v>
      </c>
      <c r="X33" s="314">
        <v>0</v>
      </c>
      <c r="Y33" s="206">
        <v>0</v>
      </c>
      <c r="Z33" s="315">
        <v>0</v>
      </c>
      <c r="AA33" s="314">
        <v>0</v>
      </c>
      <c r="AB33" s="314">
        <v>0</v>
      </c>
      <c r="AC33" s="206">
        <v>0</v>
      </c>
      <c r="AD33" s="195">
        <v>0</v>
      </c>
      <c r="AE33" s="315">
        <v>0</v>
      </c>
      <c r="AF33" s="314">
        <v>0</v>
      </c>
      <c r="AG33" s="314">
        <v>0</v>
      </c>
      <c r="AH33" s="206">
        <v>0</v>
      </c>
      <c r="AI33" s="195">
        <v>0</v>
      </c>
      <c r="AJ33" s="315">
        <v>0</v>
      </c>
      <c r="AK33" s="314">
        <v>0</v>
      </c>
      <c r="AL33" s="314">
        <v>0</v>
      </c>
      <c r="AM33" s="314">
        <v>0</v>
      </c>
      <c r="AN33" s="314">
        <v>0</v>
      </c>
      <c r="AO33" s="314">
        <v>0</v>
      </c>
      <c r="AP33" s="314">
        <v>0</v>
      </c>
      <c r="AQ33" s="314">
        <v>0</v>
      </c>
      <c r="AR33" s="206">
        <v>0</v>
      </c>
      <c r="AS33" s="315">
        <v>0</v>
      </c>
      <c r="AT33" s="314">
        <v>0</v>
      </c>
      <c r="AU33" s="314">
        <v>0</v>
      </c>
      <c r="AV33" s="206">
        <v>0</v>
      </c>
      <c r="AW33" s="195">
        <v>0</v>
      </c>
      <c r="AX33" s="315">
        <v>0</v>
      </c>
      <c r="AY33" s="314">
        <v>0</v>
      </c>
      <c r="AZ33" s="314">
        <v>0</v>
      </c>
      <c r="BA33" s="206">
        <v>0</v>
      </c>
      <c r="BB33" s="195">
        <v>0</v>
      </c>
      <c r="BC33" s="315">
        <v>0</v>
      </c>
      <c r="BD33" s="314">
        <v>0</v>
      </c>
      <c r="BE33" s="314">
        <v>0</v>
      </c>
      <c r="BF33" s="314">
        <v>0</v>
      </c>
      <c r="BG33" s="314">
        <v>0</v>
      </c>
      <c r="BH33" s="314">
        <v>0</v>
      </c>
      <c r="BI33" s="314">
        <v>0</v>
      </c>
      <c r="BJ33" s="314">
        <v>0</v>
      </c>
      <c r="BK33" s="314">
        <v>0</v>
      </c>
      <c r="BL33" s="314">
        <v>0</v>
      </c>
      <c r="BM33" s="314">
        <v>0</v>
      </c>
      <c r="BN33" s="314">
        <v>0</v>
      </c>
      <c r="BO33" s="314">
        <v>0</v>
      </c>
      <c r="BP33" s="314">
        <v>0</v>
      </c>
      <c r="BQ33" s="312">
        <v>0</v>
      </c>
      <c r="BR33" s="314">
        <v>0</v>
      </c>
      <c r="BS33" s="312">
        <v>0</v>
      </c>
      <c r="BT33" s="314">
        <v>0</v>
      </c>
      <c r="BU33" s="312">
        <v>0</v>
      </c>
      <c r="BV33" s="314">
        <v>0</v>
      </c>
      <c r="BW33" s="312">
        <f>BV33-AZ33</f>
        <v>0</v>
      </c>
      <c r="BX33" s="314">
        <v>0</v>
      </c>
      <c r="BY33" s="312">
        <f>BX33-BA33</f>
        <v>0</v>
      </c>
      <c r="BZ33" s="314">
        <v>0</v>
      </c>
      <c r="CA33" s="312">
        <f>BZ33-BB33</f>
        <v>0</v>
      </c>
      <c r="CB33" s="314">
        <v>0</v>
      </c>
      <c r="CC33" s="312">
        <f>CB33-BC33</f>
        <v>0</v>
      </c>
      <c r="CD33" s="314">
        <v>0</v>
      </c>
      <c r="CE33" s="312">
        <f>CD33-BD33</f>
        <v>0</v>
      </c>
      <c r="CF33" s="314">
        <v>0</v>
      </c>
      <c r="CG33" s="312">
        <f>CF33-BE33</f>
        <v>0</v>
      </c>
      <c r="CH33" s="314">
        <v>0</v>
      </c>
      <c r="CI33" s="312">
        <f>CH33-BF33</f>
        <v>0</v>
      </c>
      <c r="CJ33" s="314">
        <v>0</v>
      </c>
      <c r="CK33" s="313">
        <f>CJ33-BG33</f>
        <v>0</v>
      </c>
    </row>
    <row r="34" ht="17" customHeight="1">
      <c r="A34" t="s" s="71">
        <v>152</v>
      </c>
      <c r="B34" s="314">
        <v>0</v>
      </c>
      <c r="C34" s="314">
        <v>0</v>
      </c>
      <c r="D34" s="314">
        <v>0</v>
      </c>
      <c r="E34" s="314">
        <v>0</v>
      </c>
      <c r="F34" s="206">
        <v>0</v>
      </c>
      <c r="G34" s="315">
        <v>0</v>
      </c>
      <c r="H34" s="314">
        <v>0</v>
      </c>
      <c r="I34" s="314">
        <v>0</v>
      </c>
      <c r="J34" s="206">
        <v>0</v>
      </c>
      <c r="K34" s="195">
        <v>0</v>
      </c>
      <c r="L34" s="315">
        <v>0</v>
      </c>
      <c r="M34" s="314">
        <v>0</v>
      </c>
      <c r="N34" s="314">
        <v>0</v>
      </c>
      <c r="O34" s="314">
        <v>0</v>
      </c>
      <c r="P34" s="314">
        <v>0</v>
      </c>
      <c r="Q34" s="314">
        <v>0</v>
      </c>
      <c r="R34" s="314">
        <v>0</v>
      </c>
      <c r="S34" s="314">
        <v>0</v>
      </c>
      <c r="T34" s="314">
        <v>0</v>
      </c>
      <c r="U34" s="314">
        <v>0</v>
      </c>
      <c r="V34" s="314">
        <v>0</v>
      </c>
      <c r="W34" s="314">
        <v>0</v>
      </c>
      <c r="X34" s="314">
        <v>0</v>
      </c>
      <c r="Y34" s="206">
        <v>0</v>
      </c>
      <c r="Z34" s="315">
        <v>0</v>
      </c>
      <c r="AA34" s="314">
        <v>0</v>
      </c>
      <c r="AB34" s="314">
        <v>0</v>
      </c>
      <c r="AC34" s="206">
        <v>0</v>
      </c>
      <c r="AD34" s="195">
        <v>0</v>
      </c>
      <c r="AE34" s="315">
        <v>0</v>
      </c>
      <c r="AF34" s="314">
        <v>0</v>
      </c>
      <c r="AG34" s="314">
        <v>0</v>
      </c>
      <c r="AH34" s="206">
        <v>0</v>
      </c>
      <c r="AI34" s="195">
        <v>0</v>
      </c>
      <c r="AJ34" s="315">
        <v>0</v>
      </c>
      <c r="AK34" s="314">
        <v>0</v>
      </c>
      <c r="AL34" s="314">
        <v>0</v>
      </c>
      <c r="AM34" s="314">
        <v>0</v>
      </c>
      <c r="AN34" s="314">
        <v>0</v>
      </c>
      <c r="AO34" s="314">
        <v>0</v>
      </c>
      <c r="AP34" s="314">
        <v>0</v>
      </c>
      <c r="AQ34" s="314">
        <v>0</v>
      </c>
      <c r="AR34" s="206">
        <v>0</v>
      </c>
      <c r="AS34" s="315">
        <v>0</v>
      </c>
      <c r="AT34" s="314">
        <v>0</v>
      </c>
      <c r="AU34" s="314">
        <v>0</v>
      </c>
      <c r="AV34" s="206">
        <v>0</v>
      </c>
      <c r="AW34" s="195">
        <v>0</v>
      </c>
      <c r="AX34" s="315">
        <v>0</v>
      </c>
      <c r="AY34" s="314">
        <v>0</v>
      </c>
      <c r="AZ34" s="314">
        <v>0</v>
      </c>
      <c r="BA34" s="206">
        <v>0</v>
      </c>
      <c r="BB34" s="195">
        <v>0</v>
      </c>
      <c r="BC34" s="315">
        <v>0</v>
      </c>
      <c r="BD34" s="314">
        <v>0</v>
      </c>
      <c r="BE34" s="314">
        <v>0</v>
      </c>
      <c r="BF34" s="314">
        <v>0</v>
      </c>
      <c r="BG34" s="314">
        <v>0</v>
      </c>
      <c r="BH34" s="314">
        <v>0</v>
      </c>
      <c r="BI34" s="314">
        <v>0</v>
      </c>
      <c r="BJ34" s="314">
        <v>0</v>
      </c>
      <c r="BK34" s="314">
        <v>0</v>
      </c>
      <c r="BL34" s="314">
        <v>0</v>
      </c>
      <c r="BM34" s="314">
        <v>0</v>
      </c>
      <c r="BN34" s="314">
        <v>0</v>
      </c>
      <c r="BO34" s="314">
        <v>0</v>
      </c>
      <c r="BP34" s="314">
        <v>0</v>
      </c>
      <c r="BQ34" s="312">
        <v>0</v>
      </c>
      <c r="BR34" s="314">
        <v>0</v>
      </c>
      <c r="BS34" s="312">
        <v>0</v>
      </c>
      <c r="BT34" s="314">
        <v>0</v>
      </c>
      <c r="BU34" s="312">
        <v>0</v>
      </c>
      <c r="BV34" s="314">
        <v>0</v>
      </c>
      <c r="BW34" s="312">
        <f>BV34-AZ34</f>
        <v>0</v>
      </c>
      <c r="BX34" s="314">
        <v>0</v>
      </c>
      <c r="BY34" s="312">
        <f>BX34-BA34</f>
        <v>0</v>
      </c>
      <c r="BZ34" s="314">
        <v>0</v>
      </c>
      <c r="CA34" s="312">
        <f>BZ34-BB34</f>
        <v>0</v>
      </c>
      <c r="CB34" s="314">
        <v>0</v>
      </c>
      <c r="CC34" s="312">
        <f>CB34-BC34</f>
        <v>0</v>
      </c>
      <c r="CD34" s="314">
        <v>0</v>
      </c>
      <c r="CE34" s="312">
        <f>CD34-BD34</f>
        <v>0</v>
      </c>
      <c r="CF34" s="314">
        <v>0</v>
      </c>
      <c r="CG34" s="312">
        <f>CF34-BE34</f>
        <v>0</v>
      </c>
      <c r="CH34" s="314">
        <v>0</v>
      </c>
      <c r="CI34" s="312">
        <f>CH34-BF34</f>
        <v>0</v>
      </c>
      <c r="CJ34" s="314">
        <v>0</v>
      </c>
      <c r="CK34" s="313">
        <f>CJ34-BG34</f>
        <v>0</v>
      </c>
    </row>
    <row r="35" ht="17" customHeight="1">
      <c r="A35" t="s" s="71">
        <v>153</v>
      </c>
      <c r="B35" s="314">
        <v>0</v>
      </c>
      <c r="C35" s="314">
        <v>0</v>
      </c>
      <c r="D35" s="314">
        <v>0</v>
      </c>
      <c r="E35" s="314">
        <v>0</v>
      </c>
      <c r="F35" s="206">
        <v>0</v>
      </c>
      <c r="G35" s="315">
        <v>0</v>
      </c>
      <c r="H35" s="314">
        <v>0</v>
      </c>
      <c r="I35" s="314">
        <v>0</v>
      </c>
      <c r="J35" s="206">
        <v>0</v>
      </c>
      <c r="K35" s="195">
        <v>0</v>
      </c>
      <c r="L35" s="315">
        <v>0</v>
      </c>
      <c r="M35" s="314">
        <v>0</v>
      </c>
      <c r="N35" s="314">
        <v>0</v>
      </c>
      <c r="O35" s="314">
        <v>0</v>
      </c>
      <c r="P35" s="314">
        <v>0</v>
      </c>
      <c r="Q35" s="314">
        <v>0</v>
      </c>
      <c r="R35" s="314">
        <v>0</v>
      </c>
      <c r="S35" s="314">
        <v>0</v>
      </c>
      <c r="T35" s="314">
        <v>0</v>
      </c>
      <c r="U35" s="314">
        <v>0</v>
      </c>
      <c r="V35" s="314">
        <v>0</v>
      </c>
      <c r="W35" s="314">
        <v>0</v>
      </c>
      <c r="X35" s="314">
        <v>0</v>
      </c>
      <c r="Y35" s="206">
        <v>0</v>
      </c>
      <c r="Z35" s="315">
        <v>0</v>
      </c>
      <c r="AA35" s="314">
        <v>0</v>
      </c>
      <c r="AB35" s="314">
        <v>0</v>
      </c>
      <c r="AC35" s="206">
        <v>0</v>
      </c>
      <c r="AD35" s="195">
        <v>0</v>
      </c>
      <c r="AE35" s="315">
        <v>0</v>
      </c>
      <c r="AF35" s="314">
        <v>0</v>
      </c>
      <c r="AG35" s="314">
        <v>0</v>
      </c>
      <c r="AH35" s="206">
        <v>0</v>
      </c>
      <c r="AI35" s="195">
        <v>0</v>
      </c>
      <c r="AJ35" s="315">
        <v>0</v>
      </c>
      <c r="AK35" s="314">
        <v>0</v>
      </c>
      <c r="AL35" s="314">
        <v>0</v>
      </c>
      <c r="AM35" s="314">
        <v>0</v>
      </c>
      <c r="AN35" s="314">
        <v>0</v>
      </c>
      <c r="AO35" s="314">
        <v>0</v>
      </c>
      <c r="AP35" s="314">
        <v>0</v>
      </c>
      <c r="AQ35" s="314">
        <v>0</v>
      </c>
      <c r="AR35" s="206">
        <v>0</v>
      </c>
      <c r="AS35" s="315">
        <v>0</v>
      </c>
      <c r="AT35" s="314">
        <v>0</v>
      </c>
      <c r="AU35" s="314">
        <v>0</v>
      </c>
      <c r="AV35" s="206">
        <v>0</v>
      </c>
      <c r="AW35" s="195">
        <v>0</v>
      </c>
      <c r="AX35" s="315">
        <v>0</v>
      </c>
      <c r="AY35" s="314">
        <v>0</v>
      </c>
      <c r="AZ35" s="314">
        <v>0</v>
      </c>
      <c r="BA35" s="206">
        <v>0</v>
      </c>
      <c r="BB35" s="195">
        <v>0</v>
      </c>
      <c r="BC35" s="315">
        <v>0</v>
      </c>
      <c r="BD35" s="314">
        <v>0</v>
      </c>
      <c r="BE35" s="314">
        <v>0</v>
      </c>
      <c r="BF35" s="314">
        <v>0</v>
      </c>
      <c r="BG35" s="314">
        <v>0</v>
      </c>
      <c r="BH35" s="314">
        <v>0</v>
      </c>
      <c r="BI35" s="314">
        <v>0</v>
      </c>
      <c r="BJ35" s="314">
        <v>0</v>
      </c>
      <c r="BK35" s="314">
        <v>0</v>
      </c>
      <c r="BL35" s="314">
        <v>0</v>
      </c>
      <c r="BM35" s="314">
        <v>0</v>
      </c>
      <c r="BN35" s="314">
        <v>0</v>
      </c>
      <c r="BO35" s="314">
        <v>0</v>
      </c>
      <c r="BP35" s="314">
        <v>0</v>
      </c>
      <c r="BQ35" s="312">
        <v>0</v>
      </c>
      <c r="BR35" s="314">
        <v>0</v>
      </c>
      <c r="BS35" s="312">
        <v>0</v>
      </c>
      <c r="BT35" s="314">
        <v>0</v>
      </c>
      <c r="BU35" s="312">
        <v>0</v>
      </c>
      <c r="BV35" s="314">
        <v>0</v>
      </c>
      <c r="BW35" s="312">
        <f>BV35-AZ35</f>
        <v>0</v>
      </c>
      <c r="BX35" s="314">
        <v>0</v>
      </c>
      <c r="BY35" s="312">
        <f>BX35-BA35</f>
        <v>0</v>
      </c>
      <c r="BZ35" s="314">
        <v>0</v>
      </c>
      <c r="CA35" s="312">
        <f>BZ35-BB35</f>
        <v>0</v>
      </c>
      <c r="CB35" s="314">
        <v>0</v>
      </c>
      <c r="CC35" s="312">
        <f>CB35-BC35</f>
        <v>0</v>
      </c>
      <c r="CD35" s="314">
        <v>0</v>
      </c>
      <c r="CE35" s="312">
        <f>CD35-BD35</f>
        <v>0</v>
      </c>
      <c r="CF35" s="314">
        <v>0</v>
      </c>
      <c r="CG35" s="312">
        <f>CF35-BE35</f>
        <v>0</v>
      </c>
      <c r="CH35" s="314">
        <v>0</v>
      </c>
      <c r="CI35" s="312">
        <f>CH35-BF35</f>
        <v>0</v>
      </c>
      <c r="CJ35" s="314">
        <v>0</v>
      </c>
      <c r="CK35" s="313">
        <f>CJ35-BG35</f>
        <v>0</v>
      </c>
    </row>
    <row r="36" ht="17" customHeight="1">
      <c r="A36" t="s" s="71">
        <v>154</v>
      </c>
      <c r="B36" s="314">
        <v>0</v>
      </c>
      <c r="C36" s="314">
        <v>0</v>
      </c>
      <c r="D36" s="314">
        <v>0</v>
      </c>
      <c r="E36" s="314">
        <v>0</v>
      </c>
      <c r="F36" s="206">
        <v>0</v>
      </c>
      <c r="G36" s="315">
        <v>0</v>
      </c>
      <c r="H36" s="314">
        <v>0</v>
      </c>
      <c r="I36" s="314">
        <v>0</v>
      </c>
      <c r="J36" s="206">
        <v>0</v>
      </c>
      <c r="K36" s="195">
        <v>0</v>
      </c>
      <c r="L36" s="315">
        <v>0</v>
      </c>
      <c r="M36" s="314">
        <v>0</v>
      </c>
      <c r="N36" s="314">
        <v>0</v>
      </c>
      <c r="O36" s="314">
        <v>0</v>
      </c>
      <c r="P36" s="314">
        <v>0</v>
      </c>
      <c r="Q36" s="314">
        <v>0</v>
      </c>
      <c r="R36" s="314">
        <v>0</v>
      </c>
      <c r="S36" s="314">
        <v>0</v>
      </c>
      <c r="T36" s="314">
        <v>0</v>
      </c>
      <c r="U36" s="314">
        <v>0</v>
      </c>
      <c r="V36" s="314">
        <v>0</v>
      </c>
      <c r="W36" s="314">
        <v>0</v>
      </c>
      <c r="X36" s="314">
        <v>0</v>
      </c>
      <c r="Y36" s="206">
        <v>0</v>
      </c>
      <c r="Z36" s="315">
        <v>0</v>
      </c>
      <c r="AA36" s="314">
        <v>0</v>
      </c>
      <c r="AB36" s="314">
        <v>0</v>
      </c>
      <c r="AC36" s="206">
        <v>0</v>
      </c>
      <c r="AD36" s="195">
        <v>0</v>
      </c>
      <c r="AE36" s="315">
        <v>0</v>
      </c>
      <c r="AF36" s="314">
        <v>0</v>
      </c>
      <c r="AG36" s="314">
        <v>0</v>
      </c>
      <c r="AH36" s="206">
        <v>0</v>
      </c>
      <c r="AI36" s="195">
        <v>0</v>
      </c>
      <c r="AJ36" s="315">
        <v>0</v>
      </c>
      <c r="AK36" s="314">
        <v>0</v>
      </c>
      <c r="AL36" s="314">
        <v>0</v>
      </c>
      <c r="AM36" s="314">
        <v>0</v>
      </c>
      <c r="AN36" s="314">
        <v>0</v>
      </c>
      <c r="AO36" s="314">
        <v>0</v>
      </c>
      <c r="AP36" s="314">
        <v>0</v>
      </c>
      <c r="AQ36" s="314">
        <v>0</v>
      </c>
      <c r="AR36" s="206">
        <v>0</v>
      </c>
      <c r="AS36" s="315">
        <v>0</v>
      </c>
      <c r="AT36" s="314">
        <v>0</v>
      </c>
      <c r="AU36" s="314">
        <v>0</v>
      </c>
      <c r="AV36" s="206">
        <v>0</v>
      </c>
      <c r="AW36" s="195">
        <v>0</v>
      </c>
      <c r="AX36" s="315">
        <v>0</v>
      </c>
      <c r="AY36" s="314">
        <v>0</v>
      </c>
      <c r="AZ36" s="314">
        <v>0</v>
      </c>
      <c r="BA36" s="206">
        <v>0</v>
      </c>
      <c r="BB36" s="195">
        <v>0</v>
      </c>
      <c r="BC36" s="315">
        <v>0</v>
      </c>
      <c r="BD36" s="314">
        <v>0</v>
      </c>
      <c r="BE36" s="314">
        <v>0</v>
      </c>
      <c r="BF36" s="314">
        <v>0</v>
      </c>
      <c r="BG36" s="314">
        <v>0</v>
      </c>
      <c r="BH36" s="314">
        <v>0</v>
      </c>
      <c r="BI36" s="314">
        <v>0</v>
      </c>
      <c r="BJ36" s="314">
        <v>0</v>
      </c>
      <c r="BK36" s="314">
        <v>0</v>
      </c>
      <c r="BL36" s="314">
        <v>0</v>
      </c>
      <c r="BM36" s="314">
        <v>0</v>
      </c>
      <c r="BN36" s="314">
        <v>0</v>
      </c>
      <c r="BO36" s="314">
        <v>0</v>
      </c>
      <c r="BP36" s="314">
        <v>0</v>
      </c>
      <c r="BQ36" s="312">
        <v>0</v>
      </c>
      <c r="BR36" s="314">
        <v>0</v>
      </c>
      <c r="BS36" s="312">
        <v>0</v>
      </c>
      <c r="BT36" s="314">
        <v>0</v>
      </c>
      <c r="BU36" s="312">
        <v>0</v>
      </c>
      <c r="BV36" s="314">
        <v>0</v>
      </c>
      <c r="BW36" s="312">
        <f>BV36-AZ36</f>
        <v>0</v>
      </c>
      <c r="BX36" s="314">
        <v>0</v>
      </c>
      <c r="BY36" s="312">
        <f>BX36-BA36</f>
        <v>0</v>
      </c>
      <c r="BZ36" s="314">
        <v>0</v>
      </c>
      <c r="CA36" s="312">
        <f>BZ36-BB36</f>
        <v>0</v>
      </c>
      <c r="CB36" s="314">
        <v>0</v>
      </c>
      <c r="CC36" s="312">
        <f>CB36-BC36</f>
        <v>0</v>
      </c>
      <c r="CD36" s="314">
        <v>0</v>
      </c>
      <c r="CE36" s="312">
        <f>CD36-BD36</f>
        <v>0</v>
      </c>
      <c r="CF36" s="314">
        <v>0</v>
      </c>
      <c r="CG36" s="312">
        <f>CF36-BE36</f>
        <v>0</v>
      </c>
      <c r="CH36" s="314">
        <v>0</v>
      </c>
      <c r="CI36" s="312">
        <f>CH36-BF36</f>
        <v>0</v>
      </c>
      <c r="CJ36" s="314">
        <v>0</v>
      </c>
      <c r="CK36" s="313">
        <f>CJ36-BG36</f>
        <v>0</v>
      </c>
    </row>
    <row r="37" ht="17" customHeight="1">
      <c r="A37" t="s" s="46">
        <v>84</v>
      </c>
      <c r="B37" s="242">
        <v>0.2108170529281705</v>
      </c>
      <c r="C37" s="242">
        <v>0.3665375645589998</v>
      </c>
      <c r="D37" s="242">
        <v>0.361473165287525</v>
      </c>
      <c r="E37" s="242">
        <v>0.2918544914457887</v>
      </c>
      <c r="F37" s="243">
        <v>0.3243250214853062</v>
      </c>
      <c r="G37" s="241">
        <v>0.2396578838268951</v>
      </c>
      <c r="H37" s="242">
        <v>0.1758876467921981</v>
      </c>
      <c r="I37" s="242">
        <v>0.07835045985381772</v>
      </c>
      <c r="J37" s="243">
        <v>0.1647556852854893</v>
      </c>
      <c r="K37" s="240">
        <v>0.2490828686011167</v>
      </c>
      <c r="L37" s="241">
        <v>0.03535787765733646</v>
      </c>
      <c r="M37" s="242">
        <v>0.03063210142588704</v>
      </c>
      <c r="N37" s="242">
        <v>0.09243477820255921</v>
      </c>
      <c r="O37" s="242">
        <v>0.05237752932235549</v>
      </c>
      <c r="P37" s="242">
        <v>0.181976745559714</v>
      </c>
      <c r="Q37" s="242">
        <v>0.2127647416048878</v>
      </c>
      <c r="R37" s="242">
        <v>0.3100920846911632</v>
      </c>
      <c r="S37" s="242">
        <v>0.3806093656713214</v>
      </c>
      <c r="T37" s="242">
        <v>0.3010591089563798</v>
      </c>
      <c r="U37" s="242">
        <v>0.2138953483723578</v>
      </c>
      <c r="V37" s="242">
        <v>0.3843908759241578</v>
      </c>
      <c r="W37" s="242">
        <v>0.3767427653986704</v>
      </c>
      <c r="X37" s="242">
        <v>0.32568271109185</v>
      </c>
      <c r="Y37" s="243">
        <v>0.361490687760276</v>
      </c>
      <c r="Z37" s="241">
        <v>0.2439222491715197</v>
      </c>
      <c r="AA37" s="242">
        <v>0.1666032224287338</v>
      </c>
      <c r="AB37" s="242">
        <v>0.05918868296279109</v>
      </c>
      <c r="AC37" s="243">
        <v>0.1555289837179807</v>
      </c>
      <c r="AD37" s="240">
        <v>0.2585556166659829</v>
      </c>
      <c r="AE37" s="241">
        <v>0.03236831191639725</v>
      </c>
      <c r="AF37" s="242">
        <v>0.03267627134974679</v>
      </c>
      <c r="AG37" s="242">
        <v>0.08378682372928546</v>
      </c>
      <c r="AH37" s="243">
        <v>0.04930201614944611</v>
      </c>
      <c r="AI37" s="240">
        <v>0.1880588834159748</v>
      </c>
      <c r="AJ37" s="241">
        <v>0.2071793767932929</v>
      </c>
      <c r="AK37" s="242">
        <v>0.3007822353848199</v>
      </c>
      <c r="AL37" s="242">
        <v>0.3635162717211606</v>
      </c>
      <c r="AM37" s="242">
        <v>0.2903850723881098</v>
      </c>
      <c r="AN37" s="242">
        <v>0.2138857102058818</v>
      </c>
      <c r="AO37" s="242">
        <v>0.3923122097103092</v>
      </c>
      <c r="AP37" s="242">
        <v>0.3669202294501619</v>
      </c>
      <c r="AQ37" s="242">
        <v>0.3201871810048814</v>
      </c>
      <c r="AR37" s="243">
        <v>0.3595694170752827</v>
      </c>
      <c r="AS37" s="241">
        <v>0.242335348317932</v>
      </c>
      <c r="AT37" s="242">
        <v>0.1686652274122671</v>
      </c>
      <c r="AU37" s="242">
        <v>0.06451307988976715</v>
      </c>
      <c r="AV37" s="243">
        <v>0.15974994932904</v>
      </c>
      <c r="AW37" s="240">
        <v>0.2585425817930064</v>
      </c>
      <c r="AX37" s="241">
        <v>0.03045362968918199</v>
      </c>
      <c r="AY37" s="242">
        <v>0.03202099163599046</v>
      </c>
      <c r="AZ37" s="242">
        <v>0.08554252801474174</v>
      </c>
      <c r="BA37" s="243">
        <v>0.04894049351609626</v>
      </c>
      <c r="BB37" s="240">
        <v>0.1879132143739026</v>
      </c>
      <c r="BC37" s="241">
        <v>0.2004625572262726</v>
      </c>
      <c r="BD37" s="242">
        <v>0.2808550778708153</v>
      </c>
      <c r="BE37" s="242">
        <v>0.2678943735279796</v>
      </c>
      <c r="BF37" s="242">
        <v>0.2078051649907242</v>
      </c>
      <c r="BG37" s="242">
        <v>0.25641757427142</v>
      </c>
      <c r="BH37" s="242">
        <v>0.3844202433435199</v>
      </c>
      <c r="BI37" s="242">
        <v>0.3366291336464712</v>
      </c>
      <c r="BJ37" s="242">
        <v>0.2829350948183477</v>
      </c>
      <c r="BK37" s="242">
        <v>0.3323971672814198</v>
      </c>
      <c r="BL37" s="242">
        <v>0.224899119361863</v>
      </c>
      <c r="BM37" s="242">
        <v>0.159355842813513</v>
      </c>
      <c r="BN37" s="242">
        <v>0.06280017476021001</v>
      </c>
      <c r="BO37" s="242">
        <v>0.1501869830866414</v>
      </c>
      <c r="BP37" s="242">
        <v>0.2409250883668776</v>
      </c>
      <c r="BQ37" s="312">
        <v>-0.01761749342612876</v>
      </c>
      <c r="BR37" s="242">
        <v>0.03418606616207569</v>
      </c>
      <c r="BS37" s="312">
        <v>0.003732436472893702</v>
      </c>
      <c r="BT37" s="242">
        <v>0.03028550586766636</v>
      </c>
      <c r="BU37" s="312">
        <v>-0.001735485768324104</v>
      </c>
      <c r="BV37" s="242">
        <v>0.08207664710986777</v>
      </c>
      <c r="BW37" s="312">
        <f>BV37-AZ37</f>
        <v>-0.003465880904873972</v>
      </c>
      <c r="BX37" s="242">
        <v>0.04850125069003938</v>
      </c>
      <c r="BY37" s="312">
        <f>BX37-BA37</f>
        <v>-0.000439242826056882</v>
      </c>
      <c r="BZ37" s="242">
        <v>0.1756053502849406</v>
      </c>
      <c r="CA37" s="312">
        <f>BZ37-BB37</f>
        <v>-0.01230786408896203</v>
      </c>
      <c r="CB37" s="242">
        <v>0.1927384573734062</v>
      </c>
      <c r="CC37" s="312">
        <f>CB37-BC37</f>
        <v>-0.007724099852866373</v>
      </c>
      <c r="CD37" s="242">
        <v>0.284847236792685</v>
      </c>
      <c r="CE37" s="312">
        <f>CD37-BD37</f>
        <v>0.003992158921869715</v>
      </c>
      <c r="CF37" s="242">
        <v>0.347068297555797</v>
      </c>
      <c r="CG37" s="312">
        <f>CF37-BE37</f>
        <v>0.07917392402781748</v>
      </c>
      <c r="CH37" s="242">
        <v>0.277813902057598</v>
      </c>
      <c r="CI37" s="312">
        <f>CH37-BF37</f>
        <v>0.07000873706687374</v>
      </c>
      <c r="CJ37" s="242">
        <v>0.2006061399392239</v>
      </c>
      <c r="CK37" s="313">
        <f>CJ37-BG37</f>
        <v>-0.05581143433219612</v>
      </c>
    </row>
    <row r="38" ht="17" customHeight="1">
      <c r="A38" t="s" s="61">
        <v>85</v>
      </c>
      <c r="B38" s="314">
        <v>0.181892162907311</v>
      </c>
      <c r="C38" s="314">
        <v>0.2887673070948253</v>
      </c>
      <c r="D38" s="314">
        <v>0.3172610038876093</v>
      </c>
      <c r="E38" s="314">
        <v>0.2887323312222423</v>
      </c>
      <c r="F38" s="206">
        <v>0.2542646658123819</v>
      </c>
      <c r="G38" s="315">
        <v>0.256064731264138</v>
      </c>
      <c r="H38" s="314">
        <v>0.2049980847794352</v>
      </c>
      <c r="I38" s="314">
        <v>0.09883884398948167</v>
      </c>
      <c r="J38" s="206">
        <v>0.1868356910524294</v>
      </c>
      <c r="K38" s="195">
        <v>0.2376270428341406</v>
      </c>
      <c r="L38" s="315">
        <v>0.03345754359690364</v>
      </c>
      <c r="M38" s="314">
        <v>0.0262675567023082</v>
      </c>
      <c r="N38" s="314">
        <v>0.05561907782183888</v>
      </c>
      <c r="O38" s="314">
        <v>0.03826141786881232</v>
      </c>
      <c r="P38" s="314">
        <v>0.1670884675673817</v>
      </c>
      <c r="Q38" s="314">
        <v>0.1874133625948013</v>
      </c>
      <c r="R38" s="314">
        <v>0.2746983834536799</v>
      </c>
      <c r="S38" s="314">
        <v>0.3371359726124108</v>
      </c>
      <c r="T38" s="314">
        <v>0.2663258792938475</v>
      </c>
      <c r="U38" s="314">
        <v>0.1931527759073452</v>
      </c>
      <c r="V38" s="314">
        <v>0.3408061563440778</v>
      </c>
      <c r="W38" s="314">
        <v>0.345626118128294</v>
      </c>
      <c r="X38" s="314">
        <v>0.3122425932338251</v>
      </c>
      <c r="Y38" s="206">
        <v>0.3308361278950507</v>
      </c>
      <c r="Z38" s="315">
        <v>0.2507356711524939</v>
      </c>
      <c r="AA38" s="314">
        <v>0.1873242753594564</v>
      </c>
      <c r="AB38" s="314">
        <v>0.06459824818630037</v>
      </c>
      <c r="AC38" s="206">
        <v>0.1635428077922321</v>
      </c>
      <c r="AD38" s="195">
        <v>0.2478876049623593</v>
      </c>
      <c r="AE38" s="315">
        <v>0.03831119718997906</v>
      </c>
      <c r="AF38" s="314">
        <v>0.02782971628672169</v>
      </c>
      <c r="AG38" s="314">
        <v>0.06017067767949906</v>
      </c>
      <c r="AH38" s="206">
        <v>0.04190748530611625</v>
      </c>
      <c r="AI38" s="195">
        <v>0.1784740227799312</v>
      </c>
      <c r="AJ38" s="315">
        <v>0.1830746722124655</v>
      </c>
      <c r="AK38" s="314">
        <v>0.2516990140219308</v>
      </c>
      <c r="AL38" s="314">
        <v>0.3165411873338413</v>
      </c>
      <c r="AM38" s="314">
        <v>0.2504245876803635</v>
      </c>
      <c r="AN38" s="314">
        <v>0.1965048707283016</v>
      </c>
      <c r="AO38" s="314">
        <v>0.3284591430388452</v>
      </c>
      <c r="AP38" s="314">
        <v>0.3189677395801698</v>
      </c>
      <c r="AQ38" s="314">
        <v>0.3047071093066433</v>
      </c>
      <c r="AR38" s="206">
        <v>0.3173250058994989</v>
      </c>
      <c r="AS38" s="315">
        <v>0.2562853348204128</v>
      </c>
      <c r="AT38" s="314">
        <v>0.1972818039818476</v>
      </c>
      <c r="AU38" s="314">
        <v>0.06874596894210086</v>
      </c>
      <c r="AV38" s="206">
        <v>0.1743590663331064</v>
      </c>
      <c r="AW38" s="195">
        <v>0.2454471025815888</v>
      </c>
      <c r="AX38" s="315">
        <v>0.03810723662907999</v>
      </c>
      <c r="AY38" s="314">
        <v>0.02859387788595394</v>
      </c>
      <c r="AZ38" s="314">
        <v>0.06154843768850284</v>
      </c>
      <c r="BA38" s="206">
        <v>0.04252216574765677</v>
      </c>
      <c r="BB38" s="195">
        <v>0.1770772135523992</v>
      </c>
      <c r="BC38" s="315">
        <v>0.1890928124720286</v>
      </c>
      <c r="BD38" s="314">
        <v>0.2404232516990389</v>
      </c>
      <c r="BE38" s="314">
        <v>0.2355727961993588</v>
      </c>
      <c r="BF38" s="314">
        <v>0.1919126166521682</v>
      </c>
      <c r="BG38" s="314">
        <v>0.2434297291357128</v>
      </c>
      <c r="BH38" s="314">
        <v>0.327284789888926</v>
      </c>
      <c r="BI38" s="314">
        <v>0.2993720406621567</v>
      </c>
      <c r="BJ38" s="314">
        <v>0.2809084775906674</v>
      </c>
      <c r="BK38" s="314">
        <v>0.3026267603378642</v>
      </c>
      <c r="BL38" s="314">
        <v>0.2218345519787332</v>
      </c>
      <c r="BM38" s="314">
        <v>0.1815210633986321</v>
      </c>
      <c r="BN38" s="314">
        <v>0.07738737017181527</v>
      </c>
      <c r="BO38" s="314">
        <v>0.1604814354931214</v>
      </c>
      <c r="BP38" s="314">
        <v>0.2311614312722753</v>
      </c>
      <c r="BQ38" s="312">
        <v>-0.01428567130931349</v>
      </c>
      <c r="BR38" s="314">
        <v>0.04182214005588567</v>
      </c>
      <c r="BS38" s="312">
        <v>0.003714903426805687</v>
      </c>
      <c r="BT38" s="314">
        <v>0.03203324343841227</v>
      </c>
      <c r="BU38" s="312">
        <v>0.003439365552458332</v>
      </c>
      <c r="BV38" s="314">
        <v>0.05674906046015126</v>
      </c>
      <c r="BW38" s="312">
        <f>BV38-AZ38</f>
        <v>-0.004799377228351574</v>
      </c>
      <c r="BX38" s="314">
        <v>0.0433813752292723</v>
      </c>
      <c r="BY38" s="312">
        <f>BX38-BA38</f>
        <v>0.0008592094816155318</v>
      </c>
      <c r="BZ38" s="314">
        <v>0.1678802402248164</v>
      </c>
      <c r="CA38" s="312">
        <f>BZ38-BB38</f>
        <v>-0.009196973327582791</v>
      </c>
      <c r="CB38" s="314">
        <v>0.1560193519287928</v>
      </c>
      <c r="CC38" s="312">
        <f>CB38-BC38</f>
        <v>-0.03307346054323576</v>
      </c>
      <c r="CD38" s="314">
        <v>0.2249397590458467</v>
      </c>
      <c r="CE38" s="312">
        <f>CD38-BD38</f>
        <v>-0.01548349265319215</v>
      </c>
      <c r="CF38" s="314">
        <v>0.2687854477101468</v>
      </c>
      <c r="CG38" s="312">
        <f>CF38-BE38</f>
        <v>0.033212651510788</v>
      </c>
      <c r="CH38" s="314">
        <v>0.2164906691324188</v>
      </c>
      <c r="CI38" s="312">
        <f>CH38-BF38</f>
        <v>0.02457805248025061</v>
      </c>
      <c r="CJ38" s="314">
        <v>0.1801327318946778</v>
      </c>
      <c r="CK38" s="313">
        <f>CJ38-BG38</f>
        <v>-0.06329699724103491</v>
      </c>
    </row>
    <row r="39" ht="17" customHeight="1">
      <c r="A39" t="s" s="71">
        <v>86</v>
      </c>
      <c r="B39" s="314">
        <v>0.1829669818344253</v>
      </c>
      <c r="C39" s="314">
        <v>0.288885358228144</v>
      </c>
      <c r="D39" s="314">
        <v>0.3177179727524544</v>
      </c>
      <c r="E39" s="314">
        <v>0.2891267416622755</v>
      </c>
      <c r="F39" s="206">
        <v>0.254179613870268</v>
      </c>
      <c r="G39" s="315">
        <v>0.2566696775786854</v>
      </c>
      <c r="H39" s="314">
        <v>0.205887410660953</v>
      </c>
      <c r="I39" s="314">
        <v>0.09862956986246221</v>
      </c>
      <c r="J39" s="206">
        <v>0.1872690896013623</v>
      </c>
      <c r="K39" s="195">
        <v>0.2379823268255275</v>
      </c>
      <c r="L39" s="315">
        <v>0.0332118382861963</v>
      </c>
      <c r="M39" s="314">
        <v>0.02591918893298309</v>
      </c>
      <c r="N39" s="314">
        <v>0.0532185042533361</v>
      </c>
      <c r="O39" s="314">
        <v>0.03727844534124613</v>
      </c>
      <c r="P39" s="314">
        <v>0.1669383207421002</v>
      </c>
      <c r="Q39" s="314">
        <v>0.1848494268435956</v>
      </c>
      <c r="R39" s="314">
        <v>0.2692683568370538</v>
      </c>
      <c r="S39" s="314">
        <v>0.3302450886748511</v>
      </c>
      <c r="T39" s="314">
        <v>0.2613693552846029</v>
      </c>
      <c r="U39" s="314">
        <v>0.191662968061605</v>
      </c>
      <c r="V39" s="314">
        <v>0.3417389178194664</v>
      </c>
      <c r="W39" s="314">
        <v>0.3468954376023686</v>
      </c>
      <c r="X39" s="314">
        <v>0.3137548560696373</v>
      </c>
      <c r="Y39" s="206">
        <v>0.3320144964742621</v>
      </c>
      <c r="Z39" s="315">
        <v>0.2526880846516389</v>
      </c>
      <c r="AA39" s="314">
        <v>0.1892145562693931</v>
      </c>
      <c r="AB39" s="314">
        <v>0.06503290430217051</v>
      </c>
      <c r="AC39" s="206">
        <v>0.1648089228684869</v>
      </c>
      <c r="AD39" s="195">
        <v>0.2491424731386987</v>
      </c>
      <c r="AE39" s="315">
        <v>0.03912926370807802</v>
      </c>
      <c r="AF39" s="314">
        <v>0.02870894898422855</v>
      </c>
      <c r="AG39" s="314">
        <v>0.05958626315007897</v>
      </c>
      <c r="AH39" s="206">
        <v>0.04228883139091167</v>
      </c>
      <c r="AI39" s="195">
        <v>0.1794261583331145</v>
      </c>
      <c r="AJ39" s="315">
        <v>0.1835520129604409</v>
      </c>
      <c r="AK39" s="314">
        <v>0.2528464683043412</v>
      </c>
      <c r="AL39" s="314">
        <v>0.3171736420852788</v>
      </c>
      <c r="AM39" s="314">
        <v>0.2511727103863864</v>
      </c>
      <c r="AN39" s="314">
        <v>0.1974040573209296</v>
      </c>
      <c r="AO39" s="314">
        <v>0.3288707220037803</v>
      </c>
      <c r="AP39" s="314">
        <v>0.3179869341508629</v>
      </c>
      <c r="AQ39" s="314">
        <v>0.3051339194168239</v>
      </c>
      <c r="AR39" s="206">
        <v>0.3173086448918098</v>
      </c>
      <c r="AS39" s="315">
        <v>0.2578542440104801</v>
      </c>
      <c r="AT39" s="314">
        <v>0.1991578327537787</v>
      </c>
      <c r="AU39" s="314">
        <v>0.06954194188147667</v>
      </c>
      <c r="AV39" s="206">
        <v>0.1757777845288554</v>
      </c>
      <c r="AW39" s="195">
        <v>0.2461522454828107</v>
      </c>
      <c r="AX39" s="315">
        <v>0.0388683485445814</v>
      </c>
      <c r="AY39" s="314">
        <v>0.02950746919394492</v>
      </c>
      <c r="AZ39" s="314">
        <v>0.06145438762626263</v>
      </c>
      <c r="BA39" s="206">
        <v>0.04305493418741711</v>
      </c>
      <c r="BB39" s="195">
        <v>0.1777096636453134</v>
      </c>
      <c r="BC39" s="315">
        <v>0.1878213507099862</v>
      </c>
      <c r="BD39" s="314">
        <v>0.2394358884901649</v>
      </c>
      <c r="BE39" s="314">
        <v>0.2344950231518785</v>
      </c>
      <c r="BF39" s="314">
        <v>0.1921172767570612</v>
      </c>
      <c r="BG39" s="314">
        <v>0.244129076341856</v>
      </c>
      <c r="BH39" s="314">
        <v>0.3260039515757236</v>
      </c>
      <c r="BI39" s="314">
        <v>0.2993828997556369</v>
      </c>
      <c r="BJ39" s="314">
        <v>0.2796972404530056</v>
      </c>
      <c r="BK39" s="314">
        <v>0.3017717571783159</v>
      </c>
      <c r="BL39" s="314">
        <v>0.2213207363850622</v>
      </c>
      <c r="BM39" s="314">
        <v>0.1816124316530116</v>
      </c>
      <c r="BN39" s="314">
        <v>0.07773564776617438</v>
      </c>
      <c r="BO39" s="314">
        <v>0.1604579879756094</v>
      </c>
      <c r="BP39" s="314">
        <v>0.2307245030487784</v>
      </c>
      <c r="BQ39" s="312">
        <v>-0.01542774243403225</v>
      </c>
      <c r="BR39" s="314">
        <v>0.04253947749171307</v>
      </c>
      <c r="BS39" s="312">
        <v>0.003671128947131667</v>
      </c>
      <c r="BT39" s="314">
        <v>0.03247542394317847</v>
      </c>
      <c r="BU39" s="312">
        <v>0.002967954749233545</v>
      </c>
      <c r="BV39" s="314">
        <v>0.05569094673508203</v>
      </c>
      <c r="BW39" s="312">
        <f>BV39-AZ39</f>
        <v>-0.005763440891180603</v>
      </c>
      <c r="BX39" s="314">
        <v>0.04342668831060917</v>
      </c>
      <c r="BY39" s="312">
        <f>BX39-BA39</f>
        <v>0.0003717541231920626</v>
      </c>
      <c r="BZ39" s="314">
        <v>0.1676058255545969</v>
      </c>
      <c r="CA39" s="312">
        <f>BZ39-BB39</f>
        <v>-0.01010383809071655</v>
      </c>
      <c r="CB39" s="314">
        <v>0.1538613820979015</v>
      </c>
      <c r="CC39" s="312">
        <f>CB39-BC39</f>
        <v>-0.03395996861208467</v>
      </c>
      <c r="CD39" s="314">
        <v>0.2222297855109496</v>
      </c>
      <c r="CE39" s="312">
        <f>CD39-BD39</f>
        <v>-0.01720610297921524</v>
      </c>
      <c r="CF39" s="314">
        <v>0.2656497922831629</v>
      </c>
      <c r="CG39" s="312">
        <f>CF39-BE39</f>
        <v>0.0311547691312844</v>
      </c>
      <c r="CH39" s="314">
        <v>0.2138232605558857</v>
      </c>
      <c r="CI39" s="312">
        <f>CH39-BF39</f>
        <v>0.02170598379882455</v>
      </c>
      <c r="CJ39" s="314">
        <v>0.1792551516371135</v>
      </c>
      <c r="CK39" s="313">
        <f>CJ39-BG39</f>
        <v>-0.06487392470474257</v>
      </c>
    </row>
    <row r="40" ht="17" customHeight="1">
      <c r="A40" t="s" s="71">
        <v>87</v>
      </c>
      <c r="B40" s="314">
        <v>0.1295865198756198</v>
      </c>
      <c r="C40" s="314">
        <v>0.2072696088132463</v>
      </c>
      <c r="D40" s="314">
        <v>0.2056447195442594</v>
      </c>
      <c r="E40" s="314">
        <v>0.1797199683356422</v>
      </c>
      <c r="F40" s="206">
        <v>0.1972747670983867</v>
      </c>
      <c r="G40" s="315">
        <v>0.1645066462167689</v>
      </c>
      <c r="H40" s="314">
        <v>0.131778151593113</v>
      </c>
      <c r="I40" s="314">
        <v>0.06125170415814588</v>
      </c>
      <c r="J40" s="206">
        <v>0.1193172880289445</v>
      </c>
      <c r="K40" s="195">
        <v>0.1580806754115401</v>
      </c>
      <c r="L40" s="315">
        <v>0.02158783560920905</v>
      </c>
      <c r="M40" s="314">
        <v>0.03078616663368296</v>
      </c>
      <c r="N40" s="314">
        <v>0.04263377641445126</v>
      </c>
      <c r="O40" s="314">
        <v>0.03155008002133902</v>
      </c>
      <c r="P40" s="314">
        <v>0.1154403282470767</v>
      </c>
      <c r="Q40" s="314">
        <v>0.1221798931327924</v>
      </c>
      <c r="R40" s="314">
        <v>0.176704158145876</v>
      </c>
      <c r="S40" s="314">
        <v>0.2155897486641599</v>
      </c>
      <c r="T40" s="314">
        <v>0.1714346047834978</v>
      </c>
      <c r="U40" s="314">
        <v>0.1295539541137911</v>
      </c>
      <c r="V40" s="314">
        <v>0.2191561118807309</v>
      </c>
      <c r="W40" s="314">
        <v>0.2182189196812637</v>
      </c>
      <c r="X40" s="314">
        <v>0.2073932977109308</v>
      </c>
      <c r="Y40" s="206">
        <v>0.2148503337153644</v>
      </c>
      <c r="Z40" s="315">
        <v>0.1676934219495569</v>
      </c>
      <c r="AA40" s="314">
        <v>0.1235801346479053</v>
      </c>
      <c r="AB40" s="314">
        <v>0.04235149276700523</v>
      </c>
      <c r="AC40" s="206">
        <v>0.103185595567867</v>
      </c>
      <c r="AD40" s="195">
        <v>0.1607760371496635</v>
      </c>
      <c r="AE40" s="315">
        <v>0.01055535698329014</v>
      </c>
      <c r="AF40" s="314">
        <v>0.03699028981622137</v>
      </c>
      <c r="AG40" s="314">
        <v>0.03993151738996614</v>
      </c>
      <c r="AH40" s="206">
        <v>0.02904196274438958</v>
      </c>
      <c r="AI40" s="195">
        <v>0.1142239645565427</v>
      </c>
      <c r="AJ40" s="315">
        <v>0.110565037381229</v>
      </c>
      <c r="AK40" s="314">
        <v>0.1457063711911357</v>
      </c>
      <c r="AL40" s="314">
        <v>0.1901863104280225</v>
      </c>
      <c r="AM40" s="314">
        <v>0.1488530751937051</v>
      </c>
      <c r="AN40" s="314">
        <v>0.1232792391680564</v>
      </c>
      <c r="AO40" s="314">
        <v>0.1811388615852024</v>
      </c>
      <c r="AP40" s="314">
        <v>0.1803686848700699</v>
      </c>
      <c r="AQ40" s="314">
        <v>0.1770879873708039</v>
      </c>
      <c r="AR40" s="206">
        <v>0.1795039499333128</v>
      </c>
      <c r="AS40" s="315">
        <v>0.1492189904586027</v>
      </c>
      <c r="AT40" s="314">
        <v>0.1209081702558604</v>
      </c>
      <c r="AU40" s="314">
        <v>0.04873037857802401</v>
      </c>
      <c r="AV40" s="206">
        <v>0.1064465313080271</v>
      </c>
      <c r="AW40" s="195">
        <v>0.1427734245471195</v>
      </c>
      <c r="AX40" s="315">
        <v>0.01902570517975754</v>
      </c>
      <c r="AY40" s="314">
        <v>0.0357169451642689</v>
      </c>
      <c r="AZ40" s="314">
        <v>0.04218605724838412</v>
      </c>
      <c r="BA40" s="206">
        <v>0.03220221606648199</v>
      </c>
      <c r="BB40" s="195">
        <v>0.1055113323118863</v>
      </c>
      <c r="BC40" s="315">
        <v>0.11865189289012</v>
      </c>
      <c r="BD40" s="314">
        <v>0.1476300400123115</v>
      </c>
      <c r="BE40" s="314">
        <v>0.144285198121161</v>
      </c>
      <c r="BF40" s="314">
        <v>0.1152844710912104</v>
      </c>
      <c r="BG40" s="314">
        <v>0.1415999443453623</v>
      </c>
      <c r="BH40" s="314">
        <v>0.1871593244571531</v>
      </c>
      <c r="BI40" s="314">
        <v>0.1843630457723255</v>
      </c>
      <c r="BJ40" s="314">
        <v>0.1690234712417717</v>
      </c>
      <c r="BK40" s="314">
        <v>0.180042577203242</v>
      </c>
      <c r="BL40" s="314">
        <v>0.1322945521698984</v>
      </c>
      <c r="BM40" s="314">
        <v>0.1113171298364757</v>
      </c>
      <c r="BN40" s="314">
        <v>0.04534856879039705</v>
      </c>
      <c r="BO40" s="314">
        <v>0.09648488630483092</v>
      </c>
      <c r="BP40" s="314">
        <v>0.1380329094034884</v>
      </c>
      <c r="BQ40" s="312">
        <v>-0.004740515143631108</v>
      </c>
      <c r="BR40" s="314">
        <v>0.03102195216394126</v>
      </c>
      <c r="BS40" s="312">
        <v>0.01199624698418372</v>
      </c>
      <c r="BT40" s="314">
        <v>0.03574300777410419</v>
      </c>
      <c r="BU40" s="312">
        <v>2.606260983528674e-05</v>
      </c>
      <c r="BV40" s="314">
        <v>0.03732686980609418</v>
      </c>
      <c r="BW40" s="312">
        <f>BV40-AZ40</f>
        <v>-0.004859187442289935</v>
      </c>
      <c r="BX40" s="314">
        <v>0.03466869404632864</v>
      </c>
      <c r="BY40" s="312">
        <f>BX40-BA40</f>
        <v>0.002466477979846643</v>
      </c>
      <c r="BZ40" s="314">
        <v>0.103199547451625</v>
      </c>
      <c r="CA40" s="312">
        <f>BZ40-BB40</f>
        <v>-0.002311784860261304</v>
      </c>
      <c r="CB40" s="314">
        <v>0.1039004557233491</v>
      </c>
      <c r="CC40" s="312">
        <f>CB40-BC40</f>
        <v>-0.01475143716677092</v>
      </c>
      <c r="CD40" s="314">
        <v>0.1483533394890736</v>
      </c>
      <c r="CE40" s="312">
        <f>CD40-BD40</f>
        <v>0.0007232994767620848</v>
      </c>
      <c r="CF40" s="314">
        <v>0.1723557620707116</v>
      </c>
      <c r="CG40" s="312">
        <f>CF40-BE40</f>
        <v>0.02807056394955054</v>
      </c>
      <c r="CH40" s="314">
        <v>0.1414624232205227</v>
      </c>
      <c r="CI40" s="312">
        <f>CH40-BF40</f>
        <v>0.02617795212931236</v>
      </c>
      <c r="CJ40" s="314">
        <v>0.1128438887413198</v>
      </c>
      <c r="CK40" s="313">
        <f>CJ40-BG40</f>
        <v>-0.02875605560404254</v>
      </c>
    </row>
    <row r="41" ht="17" customHeight="1">
      <c r="A41" t="s" s="71">
        <v>88</v>
      </c>
      <c r="B41" s="314">
        <v>0.2253981512417864</v>
      </c>
      <c r="C41" s="314">
        <v>0.3537798321531602</v>
      </c>
      <c r="D41" s="314">
        <v>0.3620281649245064</v>
      </c>
      <c r="E41" s="314">
        <v>0.3170895620246525</v>
      </c>
      <c r="F41" s="206">
        <v>0.3437082204155376</v>
      </c>
      <c r="G41" s="315">
        <v>0.2819647696476965</v>
      </c>
      <c r="H41" s="314">
        <v>0.2276553894571204</v>
      </c>
      <c r="I41" s="314">
        <v>0.1201930894308943</v>
      </c>
      <c r="J41" s="206">
        <v>0.2101324488519611</v>
      </c>
      <c r="K41" s="195">
        <v>0.276551340789651</v>
      </c>
      <c r="L41" s="315">
        <v>0.05087529504327301</v>
      </c>
      <c r="M41" s="314">
        <v>0.03598544453186468</v>
      </c>
      <c r="N41" s="314">
        <v>0.08068428184281842</v>
      </c>
      <c r="O41" s="314">
        <v>0.05557838458819371</v>
      </c>
      <c r="P41" s="314">
        <v>0.2020842639745079</v>
      </c>
      <c r="Q41" s="314">
        <v>0.2198301862050878</v>
      </c>
      <c r="R41" s="314">
        <v>0.3087771002710027</v>
      </c>
      <c r="S41" s="314">
        <v>0.384182402307894</v>
      </c>
      <c r="T41" s="314">
        <v>0.3042141657829622</v>
      </c>
      <c r="U41" s="314">
        <v>0.2278265953892416</v>
      </c>
      <c r="V41" s="314">
        <v>0.3936139522685549</v>
      </c>
      <c r="W41" s="314">
        <v>0.4025616764788337</v>
      </c>
      <c r="X41" s="314">
        <v>0.3475380277996328</v>
      </c>
      <c r="Y41" s="206">
        <v>0.3807692307692307</v>
      </c>
      <c r="Z41" s="315">
        <v>0.2830962059620596</v>
      </c>
      <c r="AA41" s="314">
        <v>0.2211414896407028</v>
      </c>
      <c r="AB41" s="314">
        <v>0.08756436314363143</v>
      </c>
      <c r="AC41" s="206">
        <v>0.1975297060662914</v>
      </c>
      <c r="AD41" s="195">
        <v>0.2891494684177611</v>
      </c>
      <c r="AE41" s="315">
        <v>0.06670600576973512</v>
      </c>
      <c r="AF41" s="314">
        <v>0.03455284552845529</v>
      </c>
      <c r="AG41" s="314">
        <v>0.08502371273712737</v>
      </c>
      <c r="AH41" s="206">
        <v>0.06184495404736656</v>
      </c>
      <c r="AI41" s="195">
        <v>0.2128282446145629</v>
      </c>
      <c r="AJ41" s="315">
        <v>0.2140243902439024</v>
      </c>
      <c r="AK41" s="314">
        <v>0.294180216802168</v>
      </c>
      <c r="AL41" s="314">
        <v>0.367922239706268</v>
      </c>
      <c r="AM41" s="314">
        <v>0.2920190438317427</v>
      </c>
      <c r="AN41" s="314">
        <v>0.2327341285707939</v>
      </c>
      <c r="AO41" s="314">
        <v>0.3683254655127197</v>
      </c>
      <c r="AP41" s="314">
        <v>0.3709567363530778</v>
      </c>
      <c r="AQ41" s="314">
        <v>0.3478756884343037</v>
      </c>
      <c r="AR41" s="206">
        <v>0.36210027100271</v>
      </c>
      <c r="AS41" s="315">
        <v>0.2845257452574526</v>
      </c>
      <c r="AT41" s="314">
        <v>0.2303468397587202</v>
      </c>
      <c r="AU41" s="314">
        <v>0.101690379403794</v>
      </c>
      <c r="AV41" s="206">
        <v>0.2057937996962387</v>
      </c>
      <c r="AW41" s="195">
        <v>0.2835152495171361</v>
      </c>
      <c r="AX41" s="315">
        <v>0.0685221610280619</v>
      </c>
      <c r="AY41" s="314">
        <v>0.0359788880146866</v>
      </c>
      <c r="AZ41" s="314">
        <v>0.08553184281842818</v>
      </c>
      <c r="BA41" s="206">
        <v>0.06310312831389184</v>
      </c>
      <c r="BB41" s="195">
        <v>0.2092371720420501</v>
      </c>
      <c r="BC41" s="315">
        <v>0.2300386834513506</v>
      </c>
      <c r="BD41" s="314">
        <v>0.2878116531165312</v>
      </c>
      <c r="BE41" s="314">
        <v>0.2849913838812301</v>
      </c>
      <c r="BF41" s="314">
        <v>0.2283313843412407</v>
      </c>
      <c r="BG41" s="314">
        <v>0.2811849871923377</v>
      </c>
      <c r="BH41" s="314">
        <v>0.3777635719905586</v>
      </c>
      <c r="BI41" s="314">
        <v>0.3616434378629501</v>
      </c>
      <c r="BJ41" s="314">
        <v>0.335755966430632</v>
      </c>
      <c r="BK41" s="314">
        <v>0.3582791327913279</v>
      </c>
      <c r="BL41" s="314">
        <v>0.2567174796747967</v>
      </c>
      <c r="BM41" s="314">
        <v>0.2143095987411487</v>
      </c>
      <c r="BN41" s="314">
        <v>0.1082554200542005</v>
      </c>
      <c r="BO41" s="314">
        <v>0.1933273027785223</v>
      </c>
      <c r="BP41" s="314">
        <v>0.2753475497462157</v>
      </c>
      <c r="BQ41" s="312">
        <v>-0.008167699770920411</v>
      </c>
      <c r="BR41" s="314">
        <v>0.06388670338316287</v>
      </c>
      <c r="BS41" s="312">
        <v>-0.004635457644899033</v>
      </c>
      <c r="BT41" s="314">
        <v>0.04310910044584317</v>
      </c>
      <c r="BU41" s="312">
        <v>0.007130212431156566</v>
      </c>
      <c r="BV41" s="314">
        <v>0.0793529810298103</v>
      </c>
      <c r="BW41" s="312">
        <f>BV41-AZ41</f>
        <v>-0.006178861788617887</v>
      </c>
      <c r="BX41" s="314">
        <v>0.06192890597384235</v>
      </c>
      <c r="BY41" s="312">
        <f>BX41-BA41</f>
        <v>-0.001174222340049491</v>
      </c>
      <c r="BZ41" s="314">
        <v>0.2034262485481998</v>
      </c>
      <c r="CA41" s="312">
        <f>BZ41-BB41</f>
        <v>-0.005810923493850317</v>
      </c>
      <c r="CB41" s="314">
        <v>0.2041797797010228</v>
      </c>
      <c r="CC41" s="312">
        <f>CB41-BC41</f>
        <v>-0.02585890375032782</v>
      </c>
      <c r="CD41" s="314">
        <v>0.2979776422764228</v>
      </c>
      <c r="CE41" s="312">
        <f>CD41-BD41</f>
        <v>0.01016598915989159</v>
      </c>
      <c r="CF41" s="314">
        <v>0.3481215578284815</v>
      </c>
      <c r="CG41" s="312">
        <f>CF41-BE41</f>
        <v>0.0631301739472514</v>
      </c>
      <c r="CH41" s="314">
        <v>0.2832681601272534</v>
      </c>
      <c r="CI41" s="312">
        <f>CH41-BF41</f>
        <v>0.05493677578601275</v>
      </c>
      <c r="CJ41" s="314">
        <v>0.2235507851653859</v>
      </c>
      <c r="CK41" s="313">
        <f>CJ41-BG41</f>
        <v>-0.0576342020269518</v>
      </c>
    </row>
    <row r="42" ht="17" customHeight="1">
      <c r="A42" t="s" s="71">
        <v>131</v>
      </c>
      <c r="B42" s="314">
        <v>0</v>
      </c>
      <c r="C42" s="314">
        <v>0</v>
      </c>
      <c r="D42" s="314">
        <v>0.3495120354023147</v>
      </c>
      <c r="E42" s="314">
        <v>0.3310173010071502</v>
      </c>
      <c r="F42" s="206">
        <v>0.2227541480276275</v>
      </c>
      <c r="G42" s="315">
        <v>0.2907233357565687</v>
      </c>
      <c r="H42" s="314">
        <v>0.2322569664294427</v>
      </c>
      <c r="I42" s="314">
        <v>0.1043337448987049</v>
      </c>
      <c r="J42" s="206">
        <v>0.2093591030656147</v>
      </c>
      <c r="K42" s="195">
        <v>0.2592235471919828</v>
      </c>
      <c r="L42" s="315">
        <v>0.02723580685734663</v>
      </c>
      <c r="M42" s="314">
        <v>0.01602927387435878</v>
      </c>
      <c r="N42" s="314">
        <v>0.03969971113495883</v>
      </c>
      <c r="O42" s="314">
        <v>0.02752400909490905</v>
      </c>
      <c r="P42" s="314">
        <v>0.1715594527672625</v>
      </c>
      <c r="Q42" s="314">
        <v>0.1953873100635736</v>
      </c>
      <c r="R42" s="314">
        <v>0.293461495559325</v>
      </c>
      <c r="S42" s="314">
        <v>0.3566641392061243</v>
      </c>
      <c r="T42" s="314">
        <v>0.2817113021102216</v>
      </c>
      <c r="U42" s="314">
        <v>0.2018905115785687</v>
      </c>
      <c r="V42" s="314">
        <v>0.3610280711196997</v>
      </c>
      <c r="W42" s="314">
        <v>0.3789344815647926</v>
      </c>
      <c r="X42" s="314">
        <v>0.3486373695812803</v>
      </c>
      <c r="Y42" s="206">
        <v>0.3625135013968062</v>
      </c>
      <c r="Z42" s="315">
        <v>0.2703672991515991</v>
      </c>
      <c r="AA42" s="314">
        <v>0.2043396231173249</v>
      </c>
      <c r="AB42" s="314">
        <v>0.06316705941040045</v>
      </c>
      <c r="AC42" s="206">
        <v>0.1795665832252423</v>
      </c>
      <c r="AD42" s="195">
        <v>0.2710400423110243</v>
      </c>
      <c r="AE42" s="315">
        <v>0.03741216604059901</v>
      </c>
      <c r="AF42" s="314">
        <v>0.019380102689772</v>
      </c>
      <c r="AG42" s="314">
        <v>0.05381113832582907</v>
      </c>
      <c r="AH42" s="206">
        <v>0.03668363565669972</v>
      </c>
      <c r="AI42" s="195">
        <v>0.1940740249776867</v>
      </c>
      <c r="AJ42" s="315">
        <v>0.2080024128564534</v>
      </c>
      <c r="AK42" s="314">
        <v>0.2911964991417273</v>
      </c>
      <c r="AL42" s="314">
        <v>0.361355862435454</v>
      </c>
      <c r="AM42" s="314">
        <v>0.2868043642206625</v>
      </c>
      <c r="AN42" s="314">
        <v>0.216662058205768</v>
      </c>
      <c r="AO42" s="314">
        <v>0.3944407940641666</v>
      </c>
      <c r="AP42" s="314">
        <v>0.3673347923884417</v>
      </c>
      <c r="AQ42" s="314">
        <v>0.3557839880164802</v>
      </c>
      <c r="AR42" s="206">
        <v>0.3726926936819602</v>
      </c>
      <c r="AS42" s="315">
        <v>0.3077658478467101</v>
      </c>
      <c r="AT42" s="314">
        <v>0.2264424944797407</v>
      </c>
      <c r="AU42" s="314">
        <v>0.05953935641904411</v>
      </c>
      <c r="AV42" s="206">
        <v>0.1982293786466438</v>
      </c>
      <c r="AW42" s="195">
        <v>0.2849790933050885</v>
      </c>
      <c r="AX42" s="315">
        <v>0.02996572564278225</v>
      </c>
      <c r="AY42" s="314">
        <v>0.02078838118683952</v>
      </c>
      <c r="AZ42" s="314">
        <v>0.05630809507000823</v>
      </c>
      <c r="BA42" s="206">
        <v>0.03546277786934412</v>
      </c>
      <c r="BB42" s="195">
        <v>0.200894368210088</v>
      </c>
      <c r="BC42" s="315">
        <v>0.2009985045678999</v>
      </c>
      <c r="BD42" s="314">
        <v>0.2572784505959246</v>
      </c>
      <c r="BE42" s="314">
        <v>0.2550179278872675</v>
      </c>
      <c r="BF42" s="314">
        <v>0.2140360636648074</v>
      </c>
      <c r="BG42" s="314">
        <v>0.2826367993875124</v>
      </c>
      <c r="BH42" s="314">
        <v>0.3770786140312503</v>
      </c>
      <c r="BI42" s="314">
        <v>0.3276498717896609</v>
      </c>
      <c r="BJ42" s="314">
        <v>0.3096851228254156</v>
      </c>
      <c r="BK42" s="314">
        <v>0.3384874694740795</v>
      </c>
      <c r="BL42" s="314">
        <v>0.252469023443475</v>
      </c>
      <c r="BM42" s="314">
        <v>0.2027671649200748</v>
      </c>
      <c r="BN42" s="314">
        <v>0.07628412094479209</v>
      </c>
      <c r="BO42" s="314">
        <v>0.177454686199674</v>
      </c>
      <c r="BP42" s="314">
        <v>0.2575262358941297</v>
      </c>
      <c r="BQ42" s="312">
        <v>-0.02745285741095876</v>
      </c>
      <c r="BR42" s="314">
        <v>0.0343487567873533</v>
      </c>
      <c r="BS42" s="312">
        <v>0.004383031144571056</v>
      </c>
      <c r="BT42" s="314">
        <v>0.02268618878888122</v>
      </c>
      <c r="BU42" s="312">
        <v>0.001897807602041706</v>
      </c>
      <c r="BV42" s="314">
        <v>0.05013692852442948</v>
      </c>
      <c r="BW42" s="312">
        <f>BV42-AZ42</f>
        <v>-0.006171166545578755</v>
      </c>
      <c r="BX42" s="314">
        <v>0.03554328444516192</v>
      </c>
      <c r="BY42" s="312">
        <f>BX42-BA42</f>
        <v>8.050657581779724e-05</v>
      </c>
      <c r="BZ42" s="314">
        <v>0.1827187943801918</v>
      </c>
      <c r="CA42" s="312">
        <f>BZ42-BB42</f>
        <v>-0.01817557382989621</v>
      </c>
      <c r="CB42" s="314">
        <v>0.1492761198435797</v>
      </c>
      <c r="CC42" s="312">
        <f>CB42-BC42</f>
        <v>-0.0517223847243202</v>
      </c>
      <c r="CD42" s="314">
        <v>0.2144766840578754</v>
      </c>
      <c r="CE42" s="312">
        <f>CD42-BD42</f>
        <v>-0.04280176653804924</v>
      </c>
      <c r="CF42" s="314">
        <v>0.2654124945314195</v>
      </c>
      <c r="CG42" s="312">
        <f>CF42-BE42</f>
        <v>0.01039456664415206</v>
      </c>
      <c r="CH42" s="314">
        <v>0.2096700822539265</v>
      </c>
      <c r="CI42" s="312">
        <f>CH42-BF42</f>
        <v>-0.004365981410880931</v>
      </c>
      <c r="CJ42" s="314">
        <v>0.1895283362525617</v>
      </c>
      <c r="CK42" s="313">
        <f>CJ42-BG42</f>
        <v>-0.09310846313495075</v>
      </c>
    </row>
    <row r="43" ht="17" customHeight="1">
      <c r="A43" t="s" s="71">
        <v>133</v>
      </c>
      <c r="B43" s="314">
        <v>0</v>
      </c>
      <c r="C43" s="314">
        <v>0</v>
      </c>
      <c r="D43" s="314">
        <v>0</v>
      </c>
      <c r="E43" s="314">
        <v>0</v>
      </c>
      <c r="F43" s="206">
        <v>0</v>
      </c>
      <c r="G43" s="315">
        <v>0</v>
      </c>
      <c r="H43" s="314">
        <v>0</v>
      </c>
      <c r="I43" s="314">
        <v>0</v>
      </c>
      <c r="J43" s="206">
        <v>0</v>
      </c>
      <c r="K43" s="195">
        <v>0</v>
      </c>
      <c r="L43" s="315">
        <v>0</v>
      </c>
      <c r="M43" s="314">
        <v>0</v>
      </c>
      <c r="N43" s="314">
        <v>0</v>
      </c>
      <c r="O43" s="314">
        <v>0</v>
      </c>
      <c r="P43" s="314">
        <v>0</v>
      </c>
      <c r="Q43" s="314">
        <v>0</v>
      </c>
      <c r="R43" s="314">
        <v>0</v>
      </c>
      <c r="S43" s="314">
        <v>0</v>
      </c>
      <c r="T43" s="314">
        <v>0</v>
      </c>
      <c r="U43" s="314">
        <v>0</v>
      </c>
      <c r="V43" s="314">
        <v>0</v>
      </c>
      <c r="W43" s="314">
        <v>0</v>
      </c>
      <c r="X43" s="314">
        <v>0</v>
      </c>
      <c r="Y43" s="206">
        <v>0</v>
      </c>
      <c r="Z43" s="315">
        <v>0</v>
      </c>
      <c r="AA43" s="314">
        <v>0</v>
      </c>
      <c r="AB43" s="314">
        <v>0</v>
      </c>
      <c r="AC43" s="206">
        <v>0</v>
      </c>
      <c r="AD43" s="195">
        <v>0</v>
      </c>
      <c r="AE43" s="315">
        <v>0</v>
      </c>
      <c r="AF43" s="314">
        <v>0</v>
      </c>
      <c r="AG43" s="314">
        <v>0</v>
      </c>
      <c r="AH43" s="206">
        <v>0</v>
      </c>
      <c r="AI43" s="195">
        <v>0</v>
      </c>
      <c r="AJ43" s="315">
        <v>0</v>
      </c>
      <c r="AK43" s="314">
        <v>0</v>
      </c>
      <c r="AL43" s="314">
        <v>0</v>
      </c>
      <c r="AM43" s="314">
        <v>0</v>
      </c>
      <c r="AN43" s="314">
        <v>0</v>
      </c>
      <c r="AO43" s="314">
        <v>0</v>
      </c>
      <c r="AP43" s="314">
        <v>0</v>
      </c>
      <c r="AQ43" s="314">
        <v>0</v>
      </c>
      <c r="AR43" s="206">
        <v>0</v>
      </c>
      <c r="AS43" s="315">
        <v>0</v>
      </c>
      <c r="AT43" s="314">
        <v>0</v>
      </c>
      <c r="AU43" s="314">
        <v>0</v>
      </c>
      <c r="AV43" s="206">
        <v>0</v>
      </c>
      <c r="AW43" s="195">
        <v>0</v>
      </c>
      <c r="AX43" s="315">
        <v>0</v>
      </c>
      <c r="AY43" s="314">
        <v>0</v>
      </c>
      <c r="AZ43" s="314">
        <v>0</v>
      </c>
      <c r="BA43" s="206">
        <v>0</v>
      </c>
      <c r="BB43" s="195">
        <v>0</v>
      </c>
      <c r="BC43" s="315">
        <v>0</v>
      </c>
      <c r="BD43" s="314">
        <v>0</v>
      </c>
      <c r="BE43" s="314">
        <v>0</v>
      </c>
      <c r="BF43" s="314">
        <v>0</v>
      </c>
      <c r="BG43" s="314">
        <v>0</v>
      </c>
      <c r="BH43" s="314">
        <v>0</v>
      </c>
      <c r="BI43" s="314">
        <v>0</v>
      </c>
      <c r="BJ43" s="314">
        <v>0</v>
      </c>
      <c r="BK43" s="314">
        <v>0</v>
      </c>
      <c r="BL43" s="314">
        <v>0</v>
      </c>
      <c r="BM43" s="314">
        <v>0</v>
      </c>
      <c r="BN43" s="314">
        <v>0</v>
      </c>
      <c r="BO43" s="314">
        <v>0</v>
      </c>
      <c r="BP43" s="314">
        <v>0</v>
      </c>
      <c r="BQ43" s="312">
        <v>0</v>
      </c>
      <c r="BR43" s="314">
        <v>0</v>
      </c>
      <c r="BS43" s="312">
        <v>0</v>
      </c>
      <c r="BT43" s="314">
        <v>0</v>
      </c>
      <c r="BU43" s="312">
        <v>0</v>
      </c>
      <c r="BV43" s="314">
        <v>0</v>
      </c>
      <c r="BW43" s="312">
        <f>BV43-AZ43</f>
        <v>0</v>
      </c>
      <c r="BX43" s="314">
        <v>0</v>
      </c>
      <c r="BY43" s="312">
        <f>BX43-BA43</f>
        <v>0</v>
      </c>
      <c r="BZ43" s="314">
        <v>0</v>
      </c>
      <c r="CA43" s="312">
        <f>BZ43-BB43</f>
        <v>0</v>
      </c>
      <c r="CB43" s="314">
        <v>0</v>
      </c>
      <c r="CC43" s="312">
        <f>CB43-BC43</f>
        <v>0</v>
      </c>
      <c r="CD43" s="314">
        <v>0</v>
      </c>
      <c r="CE43" s="312">
        <f>CD43-BD43</f>
        <v>0</v>
      </c>
      <c r="CF43" s="314">
        <v>0</v>
      </c>
      <c r="CG43" s="312">
        <f>CF43-BE43</f>
        <v>0</v>
      </c>
      <c r="CH43" s="314">
        <v>0</v>
      </c>
      <c r="CI43" s="312">
        <f>CH43-BF43</f>
        <v>0</v>
      </c>
      <c r="CJ43" s="314">
        <v>0</v>
      </c>
      <c r="CK43" s="313">
        <f>CJ43-BG43</f>
        <v>0</v>
      </c>
    </row>
    <row r="44" ht="17" customHeight="1">
      <c r="A44" t="s" s="71">
        <v>90</v>
      </c>
      <c r="B44" s="314">
        <v>0.1142333594214988</v>
      </c>
      <c r="C44" s="314">
        <v>0.2813361033552949</v>
      </c>
      <c r="D44" s="314">
        <v>0.2659149316586026</v>
      </c>
      <c r="E44" s="314">
        <v>0.244415467427411</v>
      </c>
      <c r="F44" s="206">
        <v>0.2638212975633861</v>
      </c>
      <c r="G44" s="315">
        <v>0.1880915725852434</v>
      </c>
      <c r="H44" s="314">
        <v>0.1050713841648917</v>
      </c>
      <c r="I44" s="314">
        <v>0.1223533660242521</v>
      </c>
      <c r="J44" s="206">
        <v>0.138138033707654</v>
      </c>
      <c r="K44" s="195">
        <v>0.200632474298902</v>
      </c>
      <c r="L44" s="315">
        <v>0.06106555718642285</v>
      </c>
      <c r="M44" s="314">
        <v>0.06541096016392056</v>
      </c>
      <c r="N44" s="314">
        <v>0.3253530429163341</v>
      </c>
      <c r="O44" s="314">
        <v>0.1487104709277247</v>
      </c>
      <c r="P44" s="314">
        <v>0.1831349493533038</v>
      </c>
      <c r="Q44" s="314">
        <v>0.4755030781087334</v>
      </c>
      <c r="R44" s="314">
        <v>0.8848286577716957</v>
      </c>
      <c r="S44" s="314">
        <v>1.111411534033012</v>
      </c>
      <c r="T44" s="314">
        <v>0.8232523120602715</v>
      </c>
      <c r="U44" s="314">
        <v>0.354416320256445</v>
      </c>
      <c r="V44" s="314">
        <v>0.3127631420666427</v>
      </c>
      <c r="W44" s="314">
        <v>0.3074646534094916</v>
      </c>
      <c r="X44" s="314">
        <v>0.2667771560187503</v>
      </c>
      <c r="Y44" s="206">
        <v>0.2954090570277191</v>
      </c>
      <c r="Z44" s="315">
        <v>0.1920373210633947</v>
      </c>
      <c r="AA44" s="314">
        <v>0.1300249221002472</v>
      </c>
      <c r="AB44" s="314">
        <v>0.05118739724928827</v>
      </c>
      <c r="AC44" s="206">
        <v>0.1244781773020676</v>
      </c>
      <c r="AD44" s="195">
        <v>0.2099436171648933</v>
      </c>
      <c r="AE44" s="315">
        <v>0.013432978079417</v>
      </c>
      <c r="AF44" s="314">
        <v>0.001091372626628328</v>
      </c>
      <c r="AG44" s="314">
        <v>0.07794330666827061</v>
      </c>
      <c r="AH44" s="206">
        <v>0.03031037034712525</v>
      </c>
      <c r="AI44" s="195">
        <v>0.1496288043647668</v>
      </c>
      <c r="AJ44" s="315">
        <v>0.1686730339770977</v>
      </c>
      <c r="AK44" s="314">
        <v>0.2170796744055496</v>
      </c>
      <c r="AL44" s="314">
        <v>0.2974596725688098</v>
      </c>
      <c r="AM44" s="314">
        <v>0.2278533058161915</v>
      </c>
      <c r="AN44" s="314">
        <v>0.169291793800644</v>
      </c>
      <c r="AO44" s="314">
        <v>0.3160415747012967</v>
      </c>
      <c r="AP44" s="314">
        <v>0.3485591897802066</v>
      </c>
      <c r="AQ44" s="314">
        <v>0.2918300087697854</v>
      </c>
      <c r="AR44" s="206">
        <v>0.3178186266827704</v>
      </c>
      <c r="AS44" s="315">
        <v>0.2089504641324833</v>
      </c>
      <c r="AT44" s="314">
        <v>0.140680963163021</v>
      </c>
      <c r="AU44" s="314">
        <v>0.04473101868559285</v>
      </c>
      <c r="AV44" s="206">
        <v>0.131555542226329</v>
      </c>
      <c r="AW44" s="195">
        <v>0.2241725455472114</v>
      </c>
      <c r="AX44" s="315">
        <v>0.0149033150119055</v>
      </c>
      <c r="AY44" s="314">
        <v>0.0007413365329663167</v>
      </c>
      <c r="AZ44" s="314">
        <v>0.06441407238673755</v>
      </c>
      <c r="BA44" s="206">
        <v>0.02628285341195959</v>
      </c>
      <c r="BB44" s="195">
        <v>0.1579308409456796</v>
      </c>
      <c r="BC44" s="315">
        <v>0.2278332965929409</v>
      </c>
      <c r="BD44" s="314">
        <v>0.2705074664641863</v>
      </c>
      <c r="BE44" s="314">
        <v>0.2686916080684032</v>
      </c>
      <c r="BF44" s="314">
        <v>0.1856942556254588</v>
      </c>
      <c r="BG44" s="314">
        <v>0.2223300314742206</v>
      </c>
      <c r="BH44" s="314">
        <v>0.367183906145238</v>
      </c>
      <c r="BI44" s="314">
        <v>0.2990337713983907</v>
      </c>
      <c r="BJ44" s="314">
        <v>0.3186394627364084</v>
      </c>
      <c r="BK44" s="314">
        <v>0.3292607781609553</v>
      </c>
      <c r="BL44" s="314">
        <v>0.2378403100005492</v>
      </c>
      <c r="BM44" s="314">
        <v>0.1786748707402408</v>
      </c>
      <c r="BN44" s="314">
        <v>0.06653825043236919</v>
      </c>
      <c r="BO44" s="314">
        <v>0.1612118440212639</v>
      </c>
      <c r="BP44" s="314">
        <v>0.244772087516138</v>
      </c>
      <c r="BQ44" s="312">
        <v>0.02059954196892666</v>
      </c>
      <c r="BR44" s="314">
        <v>0.01947859984567438</v>
      </c>
      <c r="BS44" s="312">
        <v>0.004575284833768877</v>
      </c>
      <c r="BT44" s="314">
        <v>0.01825897452086948</v>
      </c>
      <c r="BU44" s="312">
        <v>0.01751763798790316</v>
      </c>
      <c r="BV44" s="314">
        <v>0.08971013141951721</v>
      </c>
      <c r="BW44" s="312">
        <f>BV44-AZ44</f>
        <v>0.02529605903277966</v>
      </c>
      <c r="BX44" s="314">
        <v>0.04196983726889468</v>
      </c>
      <c r="BY44" s="312">
        <f>BX44-BA44</f>
        <v>0.01568698385693509</v>
      </c>
      <c r="BZ44" s="314">
        <v>0.1764284720482026</v>
      </c>
      <c r="CA44" s="312">
        <f>BZ44-BB44</f>
        <v>0.01849763110252295</v>
      </c>
      <c r="CB44" s="314">
        <v>0.2232418016891212</v>
      </c>
      <c r="CC44" s="312">
        <f>CB44-BC44</f>
        <v>-0.004591494903819771</v>
      </c>
      <c r="CD44" s="314">
        <v>0.3093575563633351</v>
      </c>
      <c r="CE44" s="312">
        <f>CD44-BD44</f>
        <v>0.03885008989914879</v>
      </c>
      <c r="CF44" s="314">
        <v>0.3664635692430425</v>
      </c>
      <c r="CG44" s="312">
        <f>CF44-BE44</f>
        <v>0.09777196117463927</v>
      </c>
      <c r="CH44" s="314">
        <v>0.2995825346717079</v>
      </c>
      <c r="CI44" s="312">
        <f>CH44-BF44</f>
        <v>0.113888279046249</v>
      </c>
      <c r="CJ44" s="314">
        <v>0.2074700439971408</v>
      </c>
      <c r="CK44" s="313">
        <f>CJ44-BG44</f>
        <v>-0.01485998747707976</v>
      </c>
    </row>
    <row r="45" ht="17" customHeight="1">
      <c r="A45" t="s" s="61">
        <v>91</v>
      </c>
      <c r="B45" s="314">
        <v>0.1958094868939509</v>
      </c>
      <c r="C45" s="314">
        <v>0.3045269309464552</v>
      </c>
      <c r="D45" s="314">
        <v>0.3386327890698995</v>
      </c>
      <c r="E45" s="314">
        <v>0.2511153032031124</v>
      </c>
      <c r="F45" s="206">
        <v>0.2967403039177087</v>
      </c>
      <c r="G45" s="315">
        <v>0.2183737969405145</v>
      </c>
      <c r="H45" s="314">
        <v>0.1754407189335808</v>
      </c>
      <c r="I45" s="314">
        <v>0.1178164883451592</v>
      </c>
      <c r="J45" s="206">
        <v>0.1705974818188045</v>
      </c>
      <c r="K45" s="195">
        <v>0.2333204320337292</v>
      </c>
      <c r="L45" s="315">
        <v>0.05296143210465731</v>
      </c>
      <c r="M45" s="314">
        <v>0.04014041654116812</v>
      </c>
      <c r="N45" s="314">
        <v>0.1144199737331414</v>
      </c>
      <c r="O45" s="314">
        <v>0.06868213608711771</v>
      </c>
      <c r="P45" s="314">
        <v>0.1778379293704022</v>
      </c>
      <c r="Q45" s="314">
        <v>0.2140132726712961</v>
      </c>
      <c r="R45" s="314">
        <v>0.2775873861601819</v>
      </c>
      <c r="S45" s="314">
        <v>0.3284381000849592</v>
      </c>
      <c r="T45" s="314">
        <v>0.2732917413981488</v>
      </c>
      <c r="U45" s="314">
        <v>0.2019002133341427</v>
      </c>
      <c r="V45" s="314">
        <v>0.3138106950631303</v>
      </c>
      <c r="W45" s="314">
        <v>0.3384684814047468</v>
      </c>
      <c r="X45" s="314">
        <v>0.3132788036907838</v>
      </c>
      <c r="Y45" s="206">
        <v>0.3214874771660329</v>
      </c>
      <c r="Z45" s="315">
        <v>0.232924386507916</v>
      </c>
      <c r="AA45" s="314">
        <v>0.1855066762448831</v>
      </c>
      <c r="AB45" s="314">
        <v>0.1014302362005593</v>
      </c>
      <c r="AC45" s="206">
        <v>0.1734213807125894</v>
      </c>
      <c r="AD45" s="195">
        <v>0.2474544289393111</v>
      </c>
      <c r="AE45" s="315">
        <v>0.03881764093869858</v>
      </c>
      <c r="AF45" s="314">
        <v>0.05172209044294802</v>
      </c>
      <c r="AG45" s="314">
        <v>0.1248358321335069</v>
      </c>
      <c r="AH45" s="206">
        <v>0.07121528953082883</v>
      </c>
      <c r="AI45" s="195">
        <v>0.1882792434444922</v>
      </c>
      <c r="AJ45" s="315">
        <v>0.1790144727294774</v>
      </c>
      <c r="AK45" s="314">
        <v>0.2254703750643021</v>
      </c>
      <c r="AL45" s="314">
        <v>0.295492088785807</v>
      </c>
      <c r="AM45" s="314">
        <v>0.2334041056867145</v>
      </c>
      <c r="AN45" s="314">
        <v>0.1996242793976287</v>
      </c>
      <c r="AO45" s="314">
        <v>0.3085783730945021</v>
      </c>
      <c r="AP45" s="314">
        <v>0.3253796345901609</v>
      </c>
      <c r="AQ45" s="314">
        <v>0.2905123830420944</v>
      </c>
      <c r="AR45" s="206">
        <v>0.3075827023195445</v>
      </c>
      <c r="AS45" s="315">
        <v>0.2312240470135207</v>
      </c>
      <c r="AT45" s="314">
        <v>0.1828707855872542</v>
      </c>
      <c r="AU45" s="314">
        <v>0.1158119879183946</v>
      </c>
      <c r="AV45" s="206">
        <v>0.1767051971590177</v>
      </c>
      <c r="AW45" s="195">
        <v>0.2417829622926772</v>
      </c>
      <c r="AX45" s="315">
        <v>0.03734016490440278</v>
      </c>
      <c r="AY45" s="314">
        <v>0.05260509964932716</v>
      </c>
      <c r="AZ45" s="314">
        <v>0.1121492305702832</v>
      </c>
      <c r="BA45" s="206">
        <v>0.06687878332389359</v>
      </c>
      <c r="BB45" s="195">
        <v>0.1828418880525473</v>
      </c>
      <c r="BC45" s="315">
        <v>0.2001371653986098</v>
      </c>
      <c r="BD45" s="314">
        <v>0.2342176125896996</v>
      </c>
      <c r="BE45" s="314">
        <v>0.2313796997991189</v>
      </c>
      <c r="BF45" s="314">
        <v>0.1952437437820463</v>
      </c>
      <c r="BG45" s="314">
        <v>0.2397957050683538</v>
      </c>
      <c r="BH45" s="314">
        <v>0.3105185308172995</v>
      </c>
      <c r="BI45" s="314">
        <v>0.2737732672925881</v>
      </c>
      <c r="BJ45" s="314">
        <v>0.2565541532164201</v>
      </c>
      <c r="BK45" s="314">
        <v>0.2804989409915309</v>
      </c>
      <c r="BL45" s="314">
        <v>0.211778343923418</v>
      </c>
      <c r="BM45" s="314">
        <v>0.1682202066436222</v>
      </c>
      <c r="BN45" s="314">
        <v>0.09878989961691771</v>
      </c>
      <c r="BO45" s="314">
        <v>0.1596909199138721</v>
      </c>
      <c r="BP45" s="314">
        <v>0.2197612066375698</v>
      </c>
      <c r="BQ45" s="312">
        <v>-0.02202175565510739</v>
      </c>
      <c r="BR45" s="314">
        <v>0.05048839575143112</v>
      </c>
      <c r="BS45" s="312">
        <v>0.01314823084702834</v>
      </c>
      <c r="BT45" s="314">
        <v>0.04088958380091105</v>
      </c>
      <c r="BU45" s="312">
        <v>-0.01171551584841611</v>
      </c>
      <c r="BV45" s="314">
        <v>0.07720380093514617</v>
      </c>
      <c r="BW45" s="312">
        <f>BV45-AZ45</f>
        <v>-0.03494542963513705</v>
      </c>
      <c r="BX45" s="314">
        <v>0.055965998649797</v>
      </c>
      <c r="BY45" s="312">
        <f>BX45-BA45</f>
        <v>-0.01091278467409659</v>
      </c>
      <c r="BZ45" s="314">
        <v>0.1645628215281372</v>
      </c>
      <c r="CA45" s="312">
        <f>BZ45-BB45</f>
        <v>-0.01827906652441011</v>
      </c>
      <c r="CB45" s="314">
        <v>0.1815991866859455</v>
      </c>
      <c r="CC45" s="312">
        <f>CB45-BC45</f>
        <v>-0.01853797871266433</v>
      </c>
      <c r="CD45" s="314">
        <v>0.2525616653303331</v>
      </c>
      <c r="CE45" s="312">
        <f>CD45-BD45</f>
        <v>0.01834405274063347</v>
      </c>
      <c r="CF45" s="314">
        <v>0.3006959224998811</v>
      </c>
      <c r="CG45" s="312">
        <f>CF45-BE45</f>
        <v>0.06931622270076224</v>
      </c>
      <c r="CH45" s="314">
        <v>0.2448695472246806</v>
      </c>
      <c r="CI45" s="312">
        <f>CH45-BF45</f>
        <v>0.04962580344263429</v>
      </c>
      <c r="CJ45" s="314">
        <v>0.1848045167721974</v>
      </c>
      <c r="CK45" s="313">
        <f>CJ45-BG45</f>
        <v>-0.05499118829615637</v>
      </c>
    </row>
    <row r="46" ht="17" customHeight="1">
      <c r="A46" t="s" s="71">
        <v>92</v>
      </c>
      <c r="B46" s="314">
        <v>0.1958094868939509</v>
      </c>
      <c r="C46" s="314">
        <v>0.3045269309464552</v>
      </c>
      <c r="D46" s="314">
        <v>0.3386327890698995</v>
      </c>
      <c r="E46" s="314">
        <v>0.2511153032031124</v>
      </c>
      <c r="F46" s="206">
        <v>0.2967403039177087</v>
      </c>
      <c r="G46" s="315">
        <v>0.2183737969405145</v>
      </c>
      <c r="H46" s="314">
        <v>0.1754407189335808</v>
      </c>
      <c r="I46" s="314">
        <v>0.1178164883451592</v>
      </c>
      <c r="J46" s="206">
        <v>0.1705974818188045</v>
      </c>
      <c r="K46" s="195">
        <v>0.2333204320337292</v>
      </c>
      <c r="L46" s="315">
        <v>0.05296143210465731</v>
      </c>
      <c r="M46" s="314">
        <v>0.04014041654116812</v>
      </c>
      <c r="N46" s="314">
        <v>0.1144199737331414</v>
      </c>
      <c r="O46" s="314">
        <v>0.06868213608711771</v>
      </c>
      <c r="P46" s="314">
        <v>0.1778379293704022</v>
      </c>
      <c r="Q46" s="314">
        <v>0.2140132726712961</v>
      </c>
      <c r="R46" s="314">
        <v>0.2775873861601819</v>
      </c>
      <c r="S46" s="314">
        <v>0.3284381000849592</v>
      </c>
      <c r="T46" s="314">
        <v>0.2732917413981488</v>
      </c>
      <c r="U46" s="314">
        <v>0.2019002133341427</v>
      </c>
      <c r="V46" s="314">
        <v>0.3138106950631303</v>
      </c>
      <c r="W46" s="314">
        <v>0.3384684814047468</v>
      </c>
      <c r="X46" s="314">
        <v>0.3132788036907838</v>
      </c>
      <c r="Y46" s="206">
        <v>0.3214874771660329</v>
      </c>
      <c r="Z46" s="315">
        <v>0.232924386507916</v>
      </c>
      <c r="AA46" s="314">
        <v>0.1855066762448831</v>
      </c>
      <c r="AB46" s="314">
        <v>0.1014302362005593</v>
      </c>
      <c r="AC46" s="206">
        <v>0.1734213807125894</v>
      </c>
      <c r="AD46" s="195">
        <v>0.2474544289393111</v>
      </c>
      <c r="AE46" s="315">
        <v>0.03881764093869858</v>
      </c>
      <c r="AF46" s="314">
        <v>0.05172209044294802</v>
      </c>
      <c r="AG46" s="314">
        <v>0.1248358321335069</v>
      </c>
      <c r="AH46" s="206">
        <v>0.07121528953082883</v>
      </c>
      <c r="AI46" s="195">
        <v>0.1882792434444922</v>
      </c>
      <c r="AJ46" s="315">
        <v>0.1790144727294774</v>
      </c>
      <c r="AK46" s="314">
        <v>0.2254703750643021</v>
      </c>
      <c r="AL46" s="314">
        <v>0.295492088785807</v>
      </c>
      <c r="AM46" s="314">
        <v>0.2334041056867145</v>
      </c>
      <c r="AN46" s="314">
        <v>0.1996242793976287</v>
      </c>
      <c r="AO46" s="314">
        <v>0.3085783730945021</v>
      </c>
      <c r="AP46" s="314">
        <v>0.3253796345901609</v>
      </c>
      <c r="AQ46" s="314">
        <v>0.2905123830420944</v>
      </c>
      <c r="AR46" s="206">
        <v>0.3075827023195445</v>
      </c>
      <c r="AS46" s="315">
        <v>0.2312240470135207</v>
      </c>
      <c r="AT46" s="314">
        <v>0.1828707855872542</v>
      </c>
      <c r="AU46" s="314">
        <v>0.1158119879183946</v>
      </c>
      <c r="AV46" s="206">
        <v>0.1767051971590177</v>
      </c>
      <c r="AW46" s="195">
        <v>0.2417829622926772</v>
      </c>
      <c r="AX46" s="315">
        <v>0.03734016490440278</v>
      </c>
      <c r="AY46" s="314">
        <v>0.05260509964932716</v>
      </c>
      <c r="AZ46" s="314">
        <v>0.1121492305702832</v>
      </c>
      <c r="BA46" s="206">
        <v>0.06687878332389359</v>
      </c>
      <c r="BB46" s="195">
        <v>0.1828418880525473</v>
      </c>
      <c r="BC46" s="315">
        <v>0.2001371653986098</v>
      </c>
      <c r="BD46" s="314">
        <v>0.2342176125896996</v>
      </c>
      <c r="BE46" s="314">
        <v>0.2313796997991189</v>
      </c>
      <c r="BF46" s="314">
        <v>0.1952437437820463</v>
      </c>
      <c r="BG46" s="314">
        <v>0.2397957050683538</v>
      </c>
      <c r="BH46" s="314">
        <v>0.3105185308172995</v>
      </c>
      <c r="BI46" s="314">
        <v>0.2737732672925881</v>
      </c>
      <c r="BJ46" s="314">
        <v>0.2565541532164201</v>
      </c>
      <c r="BK46" s="314">
        <v>0.2804989409915309</v>
      </c>
      <c r="BL46" s="314">
        <v>0.211778343923418</v>
      </c>
      <c r="BM46" s="314">
        <v>0.1682202066436222</v>
      </c>
      <c r="BN46" s="314">
        <v>0.09878989961691771</v>
      </c>
      <c r="BO46" s="314">
        <v>0.1596909199138721</v>
      </c>
      <c r="BP46" s="314">
        <v>0.2197612066375698</v>
      </c>
      <c r="BQ46" s="312">
        <v>-0.02202175565510739</v>
      </c>
      <c r="BR46" s="314">
        <v>0.05048839575143112</v>
      </c>
      <c r="BS46" s="312">
        <v>0.01314823084702834</v>
      </c>
      <c r="BT46" s="314">
        <v>0.04088958380091105</v>
      </c>
      <c r="BU46" s="312">
        <v>-0.01171551584841611</v>
      </c>
      <c r="BV46" s="314">
        <v>0.07720380093514617</v>
      </c>
      <c r="BW46" s="312">
        <f>BV46-AZ46</f>
        <v>-0.03494542963513705</v>
      </c>
      <c r="BX46" s="314">
        <v>0.055965998649797</v>
      </c>
      <c r="BY46" s="312">
        <f>BX46-BA46</f>
        <v>-0.01091278467409659</v>
      </c>
      <c r="BZ46" s="314">
        <v>0.1645628215281372</v>
      </c>
      <c r="CA46" s="312">
        <f>BZ46-BB46</f>
        <v>-0.01827906652441011</v>
      </c>
      <c r="CB46" s="314">
        <v>0.1815991866859455</v>
      </c>
      <c r="CC46" s="312">
        <f>CB46-BC46</f>
        <v>-0.01853797871266433</v>
      </c>
      <c r="CD46" s="314">
        <v>0.2525616653303331</v>
      </c>
      <c r="CE46" s="312">
        <f>CD46-BD46</f>
        <v>0.01834405274063347</v>
      </c>
      <c r="CF46" s="314">
        <v>0.3006959224998811</v>
      </c>
      <c r="CG46" s="312">
        <f>CF46-BE46</f>
        <v>0.06931622270076224</v>
      </c>
      <c r="CH46" s="314">
        <v>0.2448695472246806</v>
      </c>
      <c r="CI46" s="312">
        <f>CH46-BF46</f>
        <v>0.04962580344263429</v>
      </c>
      <c r="CJ46" s="314">
        <v>0.1848045167721974</v>
      </c>
      <c r="CK46" s="313">
        <f>CJ46-BG46</f>
        <v>-0.05499118829615637</v>
      </c>
    </row>
    <row r="47" ht="17" customHeight="1">
      <c r="A47" t="s" s="71">
        <v>93</v>
      </c>
      <c r="B47" s="314">
        <v>0.05191191145786084</v>
      </c>
      <c r="C47" s="314">
        <v>0.1070907213558357</v>
      </c>
      <c r="D47" s="314">
        <v>0.1044820245979186</v>
      </c>
      <c r="E47" s="314">
        <v>0.08893220821761731</v>
      </c>
      <c r="F47" s="206">
        <v>0.1000245278390974</v>
      </c>
      <c r="G47" s="315">
        <v>0.05026674025018396</v>
      </c>
      <c r="H47" s="314">
        <v>0</v>
      </c>
      <c r="I47" s="314">
        <v>0</v>
      </c>
      <c r="J47" s="206">
        <v>0.01657145282973098</v>
      </c>
      <c r="K47" s="195">
        <v>0.05806745697803471</v>
      </c>
      <c r="L47" s="315">
        <v>0</v>
      </c>
      <c r="M47" s="314">
        <v>0.00283059175389874</v>
      </c>
      <c r="N47" s="314">
        <v>0</v>
      </c>
      <c r="O47" s="314">
        <v>0.000953786351857184</v>
      </c>
      <c r="P47" s="314">
        <v>0.03882035918459759</v>
      </c>
      <c r="Q47" s="314">
        <v>0.0228316599017304</v>
      </c>
      <c r="R47" s="314">
        <v>0.09627483443708609</v>
      </c>
      <c r="S47" s="314">
        <v>0.1093872391939044</v>
      </c>
      <c r="T47" s="314">
        <v>0.0759459880986659</v>
      </c>
      <c r="U47" s="314">
        <v>0.04817805195197919</v>
      </c>
      <c r="V47" s="314">
        <v>0.103708253222246</v>
      </c>
      <c r="W47" s="314">
        <v>0.1023254928826977</v>
      </c>
      <c r="X47" s="314">
        <v>0.08848714662109236</v>
      </c>
      <c r="Y47" s="206">
        <v>0.09808238119496399</v>
      </c>
      <c r="Z47" s="315">
        <v>0.05491169977924945</v>
      </c>
      <c r="AA47" s="314">
        <v>0</v>
      </c>
      <c r="AB47" s="314">
        <v>0</v>
      </c>
      <c r="AC47" s="206">
        <v>0.01810275816898333</v>
      </c>
      <c r="AD47" s="195">
        <v>0.05809256968197365</v>
      </c>
      <c r="AE47" s="315">
        <v>0</v>
      </c>
      <c r="AF47" s="314">
        <v>0</v>
      </c>
      <c r="AG47" s="314">
        <v>0.002851361295069904</v>
      </c>
      <c r="AH47" s="206">
        <v>0.0009297917266532297</v>
      </c>
      <c r="AI47" s="195">
        <v>0.03889922817872739</v>
      </c>
      <c r="AJ47" s="315">
        <v>0.02277825251014741</v>
      </c>
      <c r="AK47" s="314">
        <v>0.08840139808682855</v>
      </c>
      <c r="AL47" s="314">
        <v>0.103102969450972</v>
      </c>
      <c r="AM47" s="314">
        <v>0.07124304155869086</v>
      </c>
      <c r="AN47" s="314">
        <v>0.04702936706112257</v>
      </c>
      <c r="AO47" s="314">
        <v>0.1060225735241757</v>
      </c>
      <c r="AP47" s="314">
        <v>0.1052999842321034</v>
      </c>
      <c r="AQ47" s="314">
        <v>0.08838033183792637</v>
      </c>
      <c r="AR47" s="206">
        <v>0.09972099583026735</v>
      </c>
      <c r="AS47" s="315">
        <v>0.03772994849153789</v>
      </c>
      <c r="AT47" s="314">
        <v>0</v>
      </c>
      <c r="AU47" s="314">
        <v>0</v>
      </c>
      <c r="AV47" s="206">
        <v>0.01243844455764986</v>
      </c>
      <c r="AW47" s="195">
        <v>0.05583860817386849</v>
      </c>
      <c r="AX47" s="315">
        <v>0</v>
      </c>
      <c r="AY47" s="314">
        <v>0</v>
      </c>
      <c r="AZ47" s="314">
        <v>0</v>
      </c>
      <c r="BA47" s="206">
        <v>0</v>
      </c>
      <c r="BB47" s="195">
        <v>0.03702120175630109</v>
      </c>
      <c r="BC47" s="315">
        <v>0.03942355622018087</v>
      </c>
      <c r="BD47" s="314">
        <v>0.09672553348050036</v>
      </c>
      <c r="BE47" s="314">
        <v>0.07955417986371052</v>
      </c>
      <c r="BF47" s="314">
        <v>0.04774184281351114</v>
      </c>
      <c r="BG47" s="314">
        <v>0.05537966070942574</v>
      </c>
      <c r="BH47" s="314">
        <v>0.1060848821476892</v>
      </c>
      <c r="BI47" s="314">
        <v>0.1033092872910754</v>
      </c>
      <c r="BJ47" s="314">
        <v>0.08827351705476037</v>
      </c>
      <c r="BK47" s="314">
        <v>0.09908633799362275</v>
      </c>
      <c r="BL47" s="314">
        <v>0.03205481972038263</v>
      </c>
      <c r="BM47" s="314">
        <v>0</v>
      </c>
      <c r="BN47" s="314">
        <v>0</v>
      </c>
      <c r="BO47" s="314">
        <v>0.01056752298474153</v>
      </c>
      <c r="BP47" s="314">
        <v>0.05458240337589794</v>
      </c>
      <c r="BQ47" s="312">
        <v>-0.001256204797970548</v>
      </c>
      <c r="BR47" s="314">
        <v>0</v>
      </c>
      <c r="BS47" s="312">
        <v>0</v>
      </c>
      <c r="BT47" s="314">
        <v>0</v>
      </c>
      <c r="BU47" s="312">
        <v>0</v>
      </c>
      <c r="BV47" s="314">
        <v>0</v>
      </c>
      <c r="BW47" s="312">
        <f>BV47-AZ47</f>
        <v>0</v>
      </c>
      <c r="BX47" s="314">
        <v>0</v>
      </c>
      <c r="BY47" s="312">
        <f>BX47-BA47</f>
        <v>0</v>
      </c>
      <c r="BZ47" s="314">
        <v>0.03618833337376384</v>
      </c>
      <c r="CA47" s="312">
        <f>BZ47-BB47</f>
        <v>-0.0008328683825372524</v>
      </c>
      <c r="CB47" s="314">
        <v>0.007966602577796767</v>
      </c>
      <c r="CC47" s="312">
        <f>CB47-BC47</f>
        <v>-0.03145695364238411</v>
      </c>
      <c r="CD47" s="314">
        <v>0.09480316409124356</v>
      </c>
      <c r="CE47" s="312">
        <f>CD47-BD47</f>
        <v>-0.001922369389256801</v>
      </c>
      <c r="CF47" s="314">
        <v>0.1073577583137506</v>
      </c>
      <c r="CG47" s="312">
        <f>CF47-BE47</f>
        <v>0.0278035784500401</v>
      </c>
      <c r="CH47" s="314">
        <v>0.06977337076494865</v>
      </c>
      <c r="CI47" s="312">
        <f>CH47-BF47</f>
        <v>0.02203152795143751</v>
      </c>
      <c r="CJ47" s="314">
        <v>0.04465360307236384</v>
      </c>
      <c r="CK47" s="313">
        <f>CJ47-BG47</f>
        <v>-0.0107260576370619</v>
      </c>
    </row>
    <row r="48" ht="17" customHeight="1">
      <c r="A48" t="s" s="71">
        <v>134</v>
      </c>
      <c r="B48" s="314">
        <v>0.02753109197105411</v>
      </c>
      <c r="C48" s="314">
        <v>0</v>
      </c>
      <c r="D48" s="314">
        <v>0</v>
      </c>
      <c r="E48" s="314">
        <v>0</v>
      </c>
      <c r="F48" s="206">
        <v>0</v>
      </c>
      <c r="G48" s="315">
        <v>0.07320823964229407</v>
      </c>
      <c r="H48" s="314">
        <v>0.2597815946194039</v>
      </c>
      <c r="I48" s="314">
        <v>0.1144322969165956</v>
      </c>
      <c r="J48" s="206">
        <v>0.1503565442853649</v>
      </c>
      <c r="K48" s="195">
        <v>0.07559362171253155</v>
      </c>
      <c r="L48" s="315">
        <v>0.07738108637417554</v>
      </c>
      <c r="M48" s="314">
        <v>0.100298393975093</v>
      </c>
      <c r="N48" s="314">
        <v>0.2470535783515546</v>
      </c>
      <c r="O48" s="314">
        <v>0.1404312091453692</v>
      </c>
      <c r="P48" s="314">
        <v>0.09744365117707757</v>
      </c>
      <c r="Q48" s="314">
        <v>0.2585622562886593</v>
      </c>
      <c r="R48" s="314">
        <v>0.007172210591610453</v>
      </c>
      <c r="S48" s="314">
        <v>0</v>
      </c>
      <c r="T48" s="314">
        <v>0.08944219750589821</v>
      </c>
      <c r="U48" s="314">
        <v>0.0954302406507493</v>
      </c>
      <c r="V48" s="314">
        <v>0</v>
      </c>
      <c r="W48" s="314">
        <v>0</v>
      </c>
      <c r="X48" s="314">
        <v>0</v>
      </c>
      <c r="Y48" s="206">
        <v>0</v>
      </c>
      <c r="Z48" s="315">
        <v>0.0479116590421545</v>
      </c>
      <c r="AA48" s="314">
        <v>0.19675118244553</v>
      </c>
      <c r="AB48" s="314">
        <v>0.0968248429867411</v>
      </c>
      <c r="AC48" s="206">
        <v>0.1147404584250362</v>
      </c>
      <c r="AD48" s="195">
        <v>0.05737022921251812</v>
      </c>
      <c r="AE48" s="315">
        <v>0.06568794443318901</v>
      </c>
      <c r="AF48" s="314">
        <v>0.1063012903726048</v>
      </c>
      <c r="AG48" s="314">
        <v>0.2047633816649867</v>
      </c>
      <c r="AH48" s="206">
        <v>0.1247235622709696</v>
      </c>
      <c r="AI48" s="195">
        <v>0.07998521695477193</v>
      </c>
      <c r="AJ48" s="315">
        <v>0.2233577701240849</v>
      </c>
      <c r="AK48" s="314">
        <v>0</v>
      </c>
      <c r="AL48" s="314">
        <v>0</v>
      </c>
      <c r="AM48" s="314">
        <v>0.07524435456690259</v>
      </c>
      <c r="AN48" s="314">
        <v>0.07879639695292351</v>
      </c>
      <c r="AO48" s="314">
        <v>0</v>
      </c>
      <c r="AP48" s="314">
        <v>0</v>
      </c>
      <c r="AQ48" s="314">
        <v>0</v>
      </c>
      <c r="AR48" s="206">
        <v>0</v>
      </c>
      <c r="AS48" s="315">
        <v>0.1507751937984496</v>
      </c>
      <c r="AT48" s="314">
        <v>0.2093023255813954</v>
      </c>
      <c r="AU48" s="314">
        <v>0.1096831304437725</v>
      </c>
      <c r="AV48" s="206">
        <v>0.157169948432837</v>
      </c>
      <c r="AW48" s="195">
        <v>0.07901608246839838</v>
      </c>
      <c r="AX48" s="315">
        <v>0.08113289662262041</v>
      </c>
      <c r="AY48" s="314">
        <v>0.1071454476785049</v>
      </c>
      <c r="AZ48" s="314">
        <v>0.2023578811369509</v>
      </c>
      <c r="BA48" s="206">
        <v>0.1294331949004564</v>
      </c>
      <c r="BB48" s="195">
        <v>0.09600511383595342</v>
      </c>
      <c r="BC48" s="315">
        <v>0.1964385315914929</v>
      </c>
      <c r="BD48" s="314">
        <v>0</v>
      </c>
      <c r="BE48" s="314">
        <v>0.06619124434061174</v>
      </c>
      <c r="BF48" s="314">
        <v>0.08849122840555422</v>
      </c>
      <c r="BG48" s="314">
        <v>0.07836663521523346</v>
      </c>
      <c r="BH48" s="314">
        <v>0</v>
      </c>
      <c r="BI48" s="314">
        <v>0</v>
      </c>
      <c r="BJ48" s="314">
        <v>0</v>
      </c>
      <c r="BK48" s="314">
        <v>0</v>
      </c>
      <c r="BL48" s="314">
        <v>0.1685146416479285</v>
      </c>
      <c r="BM48" s="314">
        <v>0.1938747945883889</v>
      </c>
      <c r="BN48" s="314">
        <v>0.105063192990618</v>
      </c>
      <c r="BO48" s="314">
        <v>0.1562357546307302</v>
      </c>
      <c r="BP48" s="314">
        <v>0.07854946779777043</v>
      </c>
      <c r="BQ48" s="312">
        <v>-0.0004666146706279461</v>
      </c>
      <c r="BR48" s="314">
        <v>0.0830207551887972</v>
      </c>
      <c r="BS48" s="312">
        <v>0.001887858566176792</v>
      </c>
      <c r="BT48" s="314">
        <v>0.09323248467385513</v>
      </c>
      <c r="BU48" s="312">
        <v>-0.01391296300464974</v>
      </c>
      <c r="BV48" s="314">
        <v>0.1324597451603732</v>
      </c>
      <c r="BW48" s="312">
        <f>BV48-AZ48</f>
        <v>-0.06989813597657771</v>
      </c>
      <c r="BX48" s="314">
        <v>0.102589580994569</v>
      </c>
      <c r="BY48" s="312">
        <f>BX48-BA48</f>
        <v>-0.02684361390588737</v>
      </c>
      <c r="BZ48" s="314">
        <v>0.08665089788606886</v>
      </c>
      <c r="CA48" s="312">
        <f>BZ48-BB48</f>
        <v>-0.009354215949884559</v>
      </c>
      <c r="CB48" s="314">
        <v>0.2628455729889672</v>
      </c>
      <c r="CC48" s="312">
        <f>CB48-BC48</f>
        <v>0.06640704139747428</v>
      </c>
      <c r="CD48" s="314">
        <v>0.03162880256390375</v>
      </c>
      <c r="CE48" s="312">
        <f>CD48-BD48</f>
        <v>0.03162880256390375</v>
      </c>
      <c r="CF48" s="314">
        <v>0</v>
      </c>
      <c r="CG48" s="312">
        <f>CF48-BE48</f>
        <v>-0.06619124434061174</v>
      </c>
      <c r="CH48" s="314">
        <v>0.09888126999538147</v>
      </c>
      <c r="CI48" s="312">
        <f>CH48-BF48</f>
        <v>0.01039004158982725</v>
      </c>
      <c r="CJ48" s="314">
        <v>0.08973362181499148</v>
      </c>
      <c r="CK48" s="313">
        <f>CJ48-BG48</f>
        <v>0.01136698659975802</v>
      </c>
    </row>
    <row r="49" ht="17" customHeight="1">
      <c r="A49" t="s" s="71">
        <v>135</v>
      </c>
      <c r="B49" s="314">
        <v>0.07317587578020837</v>
      </c>
      <c r="C49" s="314">
        <v>0.1318906115417743</v>
      </c>
      <c r="D49" s="314">
        <v>0.1366971207087486</v>
      </c>
      <c r="E49" s="314">
        <v>0.1024561695979551</v>
      </c>
      <c r="F49" s="206">
        <v>0.1232474399464064</v>
      </c>
      <c r="G49" s="315">
        <v>0.1166379557852426</v>
      </c>
      <c r="H49" s="314">
        <v>0.05678502959073102</v>
      </c>
      <c r="I49" s="314">
        <v>0.02269954062589722</v>
      </c>
      <c r="J49" s="206">
        <v>0.06527978911699843</v>
      </c>
      <c r="K49" s="195">
        <v>0.09410348289957693</v>
      </c>
      <c r="L49" s="315">
        <v>0</v>
      </c>
      <c r="M49" s="314">
        <v>0</v>
      </c>
      <c r="N49" s="314">
        <v>0.04136161355153604</v>
      </c>
      <c r="O49" s="314">
        <v>0.01348748267984871</v>
      </c>
      <c r="P49" s="314">
        <v>0.06693618612223264</v>
      </c>
      <c r="Q49" s="314">
        <v>0.06347072879330945</v>
      </c>
      <c r="R49" s="314">
        <v>0.1131388171116853</v>
      </c>
      <c r="S49" s="314">
        <v>0.1151578217134929</v>
      </c>
      <c r="T49" s="314">
        <v>0.09700794763908369</v>
      </c>
      <c r="U49" s="314">
        <v>0.07453948328926392</v>
      </c>
      <c r="V49" s="314">
        <v>0.1286780028340418</v>
      </c>
      <c r="W49" s="314">
        <v>0.1241869375389825</v>
      </c>
      <c r="X49" s="314">
        <v>0.1067975327165125</v>
      </c>
      <c r="Y49" s="206">
        <v>0.1197929976999745</v>
      </c>
      <c r="Z49" s="315">
        <v>0.09869365489520529</v>
      </c>
      <c r="AA49" s="314">
        <v>0.0472340307299047</v>
      </c>
      <c r="AB49" s="314">
        <v>0.01561154177433247</v>
      </c>
      <c r="AC49" s="206">
        <v>0.05377374563421075</v>
      </c>
      <c r="AD49" s="195">
        <v>0.08678337166709257</v>
      </c>
      <c r="AE49" s="315">
        <v>0.004775499430413159</v>
      </c>
      <c r="AF49" s="314">
        <v>0.01806007057319886</v>
      </c>
      <c r="AG49" s="314">
        <v>0.04243827160493828</v>
      </c>
      <c r="AH49" s="206">
        <v>0.02153316106804479</v>
      </c>
      <c r="AI49" s="195">
        <v>0.06487454183091595</v>
      </c>
      <c r="AJ49" s="315">
        <v>0.05409338445722543</v>
      </c>
      <c r="AK49" s="314">
        <v>0.07877548090726387</v>
      </c>
      <c r="AL49" s="314">
        <v>0.08428720083246619</v>
      </c>
      <c r="AM49" s="314">
        <v>0.07225923328658251</v>
      </c>
      <c r="AN49" s="314">
        <v>0.06674708377674517</v>
      </c>
      <c r="AO49" s="314">
        <v>0</v>
      </c>
      <c r="AP49" s="314">
        <v>0.1030145929339478</v>
      </c>
      <c r="AQ49" s="314">
        <v>0.08593479014915019</v>
      </c>
      <c r="AR49" s="206">
        <v>0.06164874551971326</v>
      </c>
      <c r="AS49" s="315">
        <v>0.05779569892473118</v>
      </c>
      <c r="AT49" s="314">
        <v>0.0382414151925078</v>
      </c>
      <c r="AU49" s="314">
        <v>0.0181237438989377</v>
      </c>
      <c r="AV49" s="206">
        <v>0.03806434529326096</v>
      </c>
      <c r="AW49" s="195">
        <v>0.04979387238270216</v>
      </c>
      <c r="AX49" s="315">
        <v>0.01345822566752799</v>
      </c>
      <c r="AY49" s="314">
        <v>0</v>
      </c>
      <c r="AZ49" s="314">
        <v>0.03700716845878136</v>
      </c>
      <c r="BA49" s="206">
        <v>0.01661082932489846</v>
      </c>
      <c r="BB49" s="195">
        <v>0.03861600247142417</v>
      </c>
      <c r="BC49" s="315">
        <v>0</v>
      </c>
      <c r="BD49" s="314">
        <v>0.08945233993683607</v>
      </c>
      <c r="BE49" s="314">
        <v>0.05555906639703405</v>
      </c>
      <c r="BF49" s="314">
        <v>0.05127037328546035</v>
      </c>
      <c r="BG49" s="314">
        <v>0.0493846076781868</v>
      </c>
      <c r="BH49" s="314">
        <v>0.09455488872218056</v>
      </c>
      <c r="BI49" s="314">
        <v>0.08209517657192077</v>
      </c>
      <c r="BJ49" s="314">
        <v>0.07423730932733184</v>
      </c>
      <c r="BK49" s="314">
        <v>0.08368025648387406</v>
      </c>
      <c r="BL49" s="314">
        <v>0.05984424346827449</v>
      </c>
      <c r="BM49" s="314">
        <v>0.03750937734433608</v>
      </c>
      <c r="BN49" s="314">
        <v>0.003319695664656906</v>
      </c>
      <c r="BO49" s="314">
        <v>0.03360119639189407</v>
      </c>
      <c r="BP49" s="314">
        <v>0.05850238649287858</v>
      </c>
      <c r="BQ49" s="312">
        <v>0.008708514110176424</v>
      </c>
      <c r="BR49" s="314">
        <v>0</v>
      </c>
      <c r="BS49" s="312">
        <v>-0.01345822566752799</v>
      </c>
      <c r="BT49" s="314">
        <v>0.0001736545247422967</v>
      </c>
      <c r="BU49" s="312">
        <v>0.0001736545247422967</v>
      </c>
      <c r="BV49" s="314">
        <v>0.02449397071490095</v>
      </c>
      <c r="BW49" s="312">
        <f>BV49-AZ49</f>
        <v>-0.01251319774388041</v>
      </c>
      <c r="BX49" s="314">
        <v>0.008045678388196083</v>
      </c>
      <c r="BY49" s="312">
        <f>BX49-BA49</f>
        <v>-0.008565150936702379</v>
      </c>
      <c r="BZ49" s="314">
        <v>0.0414986606847072</v>
      </c>
      <c r="CA49" s="312">
        <f>BZ49-BB49</f>
        <v>0.002882658213283033</v>
      </c>
      <c r="CB49" s="314">
        <v>0.05070712122475064</v>
      </c>
      <c r="CC49" s="312">
        <f>CB49-BC49</f>
        <v>0.05070712122475064</v>
      </c>
      <c r="CD49" s="314">
        <v>0.07680160780935975</v>
      </c>
      <c r="CE49" s="312">
        <f>CD49-BD49</f>
        <v>-0.01265073212747632</v>
      </c>
      <c r="CF49" s="314">
        <v>0.09733336111805731</v>
      </c>
      <c r="CG49" s="312">
        <f>CF49-BE49</f>
        <v>0.04177429472102326</v>
      </c>
      <c r="CH49" s="314">
        <v>0.07492720855334607</v>
      </c>
      <c r="CI49" s="312">
        <f>CH49-BF49</f>
        <v>0.02365683526788572</v>
      </c>
      <c r="CJ49" s="314">
        <v>0.04992448644885728</v>
      </c>
      <c r="CK49" s="313">
        <f>CJ49-BG49</f>
        <v>0.0005398787706704863</v>
      </c>
    </row>
    <row r="50" ht="17" customHeight="1">
      <c r="A50" t="s" s="71">
        <v>94</v>
      </c>
      <c r="B50" s="314">
        <v>0.2388307734883077</v>
      </c>
      <c r="C50" s="314">
        <v>0.3964755077658303</v>
      </c>
      <c r="D50" s="314">
        <v>0.4536886724386724</v>
      </c>
      <c r="E50" s="314">
        <v>0.3237699576409254</v>
      </c>
      <c r="F50" s="206">
        <v>0.3892321361765806</v>
      </c>
      <c r="G50" s="315">
        <v>0.2699523007856341</v>
      </c>
      <c r="H50" s="314">
        <v>0.1954654067557293</v>
      </c>
      <c r="I50" s="314">
        <v>0.1313047138047138</v>
      </c>
      <c r="J50" s="206">
        <v>0.1988696488696489</v>
      </c>
      <c r="K50" s="195">
        <v>0.29352502929851</v>
      </c>
      <c r="L50" s="315">
        <v>0.04227761485826002</v>
      </c>
      <c r="M50" s="314">
        <v>0.02900782013685239</v>
      </c>
      <c r="N50" s="314">
        <v>0.1177300785634119</v>
      </c>
      <c r="O50" s="314">
        <v>0.06241033523642219</v>
      </c>
      <c r="P50" s="314">
        <v>0.2156402239735573</v>
      </c>
      <c r="Q50" s="314">
        <v>0.2528049310307375</v>
      </c>
      <c r="R50" s="314">
        <v>0.3388496071829405</v>
      </c>
      <c r="S50" s="314">
        <v>0.4172558922558923</v>
      </c>
      <c r="T50" s="314">
        <v>0.3362758014931928</v>
      </c>
      <c r="U50" s="314">
        <v>0.2460469996771366</v>
      </c>
      <c r="V50" s="314">
        <v>0.3941430433365917</v>
      </c>
      <c r="W50" s="314">
        <v>0.4325873679321955</v>
      </c>
      <c r="X50" s="314">
        <v>0.4045345932442707</v>
      </c>
      <c r="Y50" s="206">
        <v>0.4099345099345099</v>
      </c>
      <c r="Z50" s="315">
        <v>0.291854657687991</v>
      </c>
      <c r="AA50" s="314">
        <v>0.2187628977951559</v>
      </c>
      <c r="AB50" s="314">
        <v>0.08781986531986533</v>
      </c>
      <c r="AC50" s="206">
        <v>0.1996910496910497</v>
      </c>
      <c r="AD50" s="195">
        <v>0.3048127798127799</v>
      </c>
      <c r="AE50" s="315">
        <v>0.02834256543933963</v>
      </c>
      <c r="AF50" s="314">
        <v>0.03478331704138156</v>
      </c>
      <c r="AG50" s="314">
        <v>0.1279433221099888</v>
      </c>
      <c r="AH50" s="206">
        <v>0.06299132630654369</v>
      </c>
      <c r="AI50" s="195">
        <v>0.2236172552778393</v>
      </c>
      <c r="AJ50" s="315">
        <v>0.2172613229064842</v>
      </c>
      <c r="AK50" s="314">
        <v>0.2859315375982043</v>
      </c>
      <c r="AL50" s="314">
        <v>0.3895351363093298</v>
      </c>
      <c r="AM50" s="314">
        <v>0.2977025691699605</v>
      </c>
      <c r="AN50" s="314">
        <v>0.2422397931960774</v>
      </c>
      <c r="AO50" s="314">
        <v>0.3946318018898664</v>
      </c>
      <c r="AP50" s="314">
        <v>0.4251443001443002</v>
      </c>
      <c r="AQ50" s="314">
        <v>0.3573693928532638</v>
      </c>
      <c r="AR50" s="206">
        <v>0.3912897493453049</v>
      </c>
      <c r="AS50" s="315">
        <v>0.2978843995510662</v>
      </c>
      <c r="AT50" s="314">
        <v>0.2081269686108396</v>
      </c>
      <c r="AU50" s="314">
        <v>0.1194921436588103</v>
      </c>
      <c r="AV50" s="206">
        <v>0.2084970584970585</v>
      </c>
      <c r="AW50" s="195">
        <v>0.299388451736518</v>
      </c>
      <c r="AX50" s="315">
        <v>0.02421798631476051</v>
      </c>
      <c r="AY50" s="314">
        <v>0.03708048224177257</v>
      </c>
      <c r="AZ50" s="314">
        <v>0.110314253647587</v>
      </c>
      <c r="BA50" s="206">
        <v>0.05662695798565365</v>
      </c>
      <c r="BB50" s="195">
        <v>0.2175787175787176</v>
      </c>
      <c r="BC50" s="315">
        <v>0.2402302595850983</v>
      </c>
      <c r="BD50" s="314">
        <v>0.2981874298540965</v>
      </c>
      <c r="BE50" s="314">
        <v>0.294517640169814</v>
      </c>
      <c r="BF50" s="314">
        <v>0.2369715419030488</v>
      </c>
      <c r="BG50" s="314">
        <v>0.2969277247359439</v>
      </c>
      <c r="BH50" s="314">
        <v>0.4197431302270012</v>
      </c>
      <c r="BI50" s="314">
        <v>0.3362884800384801</v>
      </c>
      <c r="BJ50" s="314">
        <v>0.3219941348973607</v>
      </c>
      <c r="BK50" s="314">
        <v>0.3601103628881407</v>
      </c>
      <c r="BL50" s="314">
        <v>0.2614814814814815</v>
      </c>
      <c r="BM50" s="314">
        <v>0.2014418377321603</v>
      </c>
      <c r="BN50" s="314">
        <v>0.1007098765432099</v>
      </c>
      <c r="BO50" s="314">
        <v>0.188026788026788</v>
      </c>
      <c r="BP50" s="314">
        <v>0.2735932064661347</v>
      </c>
      <c r="BQ50" s="312">
        <v>-0.02579524527038335</v>
      </c>
      <c r="BR50" s="314">
        <v>0.03764255457803845</v>
      </c>
      <c r="BS50" s="312">
        <v>0.01342456826327794</v>
      </c>
      <c r="BT50" s="314">
        <v>0.03027316172477463</v>
      </c>
      <c r="BU50" s="312">
        <v>-0.006807320516997936</v>
      </c>
      <c r="BV50" s="314">
        <v>0.07980639730639731</v>
      </c>
      <c r="BW50" s="312">
        <f>BV50-AZ50</f>
        <v>-0.03050785634118967</v>
      </c>
      <c r="BX50" s="314">
        <v>0.04890846874542527</v>
      </c>
      <c r="BY50" s="312">
        <f>BX50-BA50</f>
        <v>-0.007718489240228381</v>
      </c>
      <c r="BZ50" s="314">
        <v>0.1978752728752729</v>
      </c>
      <c r="CA50" s="312">
        <f>BZ50-BB50</f>
        <v>-0.01970344470344468</v>
      </c>
      <c r="CB50" s="314">
        <v>0.2516400564787661</v>
      </c>
      <c r="CC50" s="312">
        <f>CB50-BC50</f>
        <v>0.01140979689366783</v>
      </c>
      <c r="CD50" s="314">
        <v>0.3298989898989899</v>
      </c>
      <c r="CE50" s="312">
        <f>CD50-BD50</f>
        <v>0.03171156004489339</v>
      </c>
      <c r="CF50" s="314">
        <v>0.4024763766699251</v>
      </c>
      <c r="CG50" s="312">
        <f>CF50-BE50</f>
        <v>0.1079587365001111</v>
      </c>
      <c r="CH50" s="314">
        <v>0.327984555701947</v>
      </c>
      <c r="CI50" s="312">
        <f>CH50-BF50</f>
        <v>0.09101301379889826</v>
      </c>
      <c r="CJ50" s="314">
        <v>0.2306699414233661</v>
      </c>
      <c r="CK50" s="313">
        <f>CJ50-BG50</f>
        <v>-0.06625778331257784</v>
      </c>
    </row>
    <row r="51" ht="17" customHeight="1">
      <c r="A51" t="s" s="71">
        <v>134</v>
      </c>
      <c r="B51" s="314">
        <v>0.334865360195579</v>
      </c>
      <c r="C51" s="314">
        <v>0.3054332415783114</v>
      </c>
      <c r="D51" s="314">
        <v>0.2817624723970123</v>
      </c>
      <c r="E51" s="314">
        <v>0.2746984354752738</v>
      </c>
      <c r="F51" s="206">
        <v>0.2874825690641943</v>
      </c>
      <c r="G51" s="315">
        <v>0.3298484921904024</v>
      </c>
      <c r="H51" s="314">
        <v>0.3904473174551815</v>
      </c>
      <c r="I51" s="314">
        <v>0.3028944775564923</v>
      </c>
      <c r="J51" s="206">
        <v>0.3416061091595326</v>
      </c>
      <c r="K51" s="195">
        <v>0.3146938516535633</v>
      </c>
      <c r="L51" s="315">
        <v>0.2427522129841953</v>
      </c>
      <c r="M51" s="314">
        <v>0.1735842450218602</v>
      </c>
      <c r="N51" s="314">
        <v>0.275314564455428</v>
      </c>
      <c r="O51" s="314">
        <v>0.2300637731722887</v>
      </c>
      <c r="P51" s="314">
        <v>0.2861738252056613</v>
      </c>
      <c r="Q51" s="314">
        <v>0.3605722262081729</v>
      </c>
      <c r="R51" s="314">
        <v>0.4407536625155465</v>
      </c>
      <c r="S51" s="314">
        <v>0.4235043135783946</v>
      </c>
      <c r="T51" s="314">
        <v>0.4078851744186046</v>
      </c>
      <c r="U51" s="314">
        <v>0.3168628611947708</v>
      </c>
      <c r="V51" s="314">
        <v>0.4347226325406762</v>
      </c>
      <c r="W51" s="314">
        <v>0.4393055325804171</v>
      </c>
      <c r="X51" s="314">
        <v>0.3923035199852442</v>
      </c>
      <c r="Y51" s="206">
        <v>0.4217326502542377</v>
      </c>
      <c r="Z51" s="315">
        <v>0.3454555733229959</v>
      </c>
      <c r="AA51" s="314">
        <v>0.3774929776927441</v>
      </c>
      <c r="AB51" s="314">
        <v>0.444206199221463</v>
      </c>
      <c r="AC51" s="206">
        <v>0.3889245657671301</v>
      </c>
      <c r="AD51" s="195">
        <v>0.4053286080106839</v>
      </c>
      <c r="AE51" s="315">
        <v>0.1902705288184235</v>
      </c>
      <c r="AF51" s="314">
        <v>0.2606108352207982</v>
      </c>
      <c r="AG51" s="314">
        <v>0.338833163735039</v>
      </c>
      <c r="AH51" s="206">
        <v>0.2624164912746418</v>
      </c>
      <c r="AI51" s="195">
        <v>0.35734351771975</v>
      </c>
      <c r="AJ51" s="315">
        <v>0.2471484821343437</v>
      </c>
      <c r="AK51" s="314">
        <v>0.2651992376152865</v>
      </c>
      <c r="AL51" s="314">
        <v>0.2733886596649163</v>
      </c>
      <c r="AM51" s="314">
        <v>0.2618517231209976</v>
      </c>
      <c r="AN51" s="314">
        <v>0.3333456459409073</v>
      </c>
      <c r="AO51" s="314">
        <v>0.396388159539885</v>
      </c>
      <c r="AP51" s="314">
        <v>0.3440787652270211</v>
      </c>
      <c r="AQ51" s="314">
        <v>0.4807842585646412</v>
      </c>
      <c r="AR51" s="206">
        <v>0.4091838931955212</v>
      </c>
      <c r="AS51" s="315">
        <v>0.2656451873385013</v>
      </c>
      <c r="AT51" s="314">
        <v>0.4185812078019505</v>
      </c>
      <c r="AU51" s="314">
        <v>0.3693608567136696</v>
      </c>
      <c r="AV51" s="206">
        <v>0.3519356025533651</v>
      </c>
      <c r="AW51" s="195">
        <v>0.3804022459214678</v>
      </c>
      <c r="AX51" s="315">
        <v>0.191735951868473</v>
      </c>
      <c r="AY51" s="314">
        <v>0.2575432163026947</v>
      </c>
      <c r="AZ51" s="314">
        <v>0.3320413436692507</v>
      </c>
      <c r="BA51" s="206">
        <v>0.2596650543320258</v>
      </c>
      <c r="BB51" s="195">
        <v>0.3397161247590049</v>
      </c>
      <c r="BC51" s="315">
        <v>0.3117638691545251</v>
      </c>
      <c r="BD51" s="314">
        <v>0.2546599150393307</v>
      </c>
      <c r="BE51" s="314">
        <v>0.2531201872533714</v>
      </c>
      <c r="BF51" s="314">
        <v>0.3178907222536947</v>
      </c>
      <c r="BG51" s="314">
        <v>0.3772756521193735</v>
      </c>
      <c r="BH51" s="314">
        <v>0.2159642796292909</v>
      </c>
      <c r="BI51" s="314">
        <v>0.4123358530794204</v>
      </c>
      <c r="BJ51" s="314">
        <v>0.3564104247460324</v>
      </c>
      <c r="BK51" s="314">
        <v>0.3254335524650978</v>
      </c>
      <c r="BL51" s="314">
        <v>0.3098601217877275</v>
      </c>
      <c r="BM51" s="314">
        <v>0.3118029471025264</v>
      </c>
      <c r="BN51" s="314">
        <v>0.3193899307069826</v>
      </c>
      <c r="BO51" s="314">
        <v>0.3136636586265892</v>
      </c>
      <c r="BP51" s="314">
        <v>0.3195160920269526</v>
      </c>
      <c r="BQ51" s="312">
        <v>-0.06088615389451518</v>
      </c>
      <c r="BR51" s="314">
        <v>0.244748687171793</v>
      </c>
      <c r="BS51" s="312">
        <v>0.05301273530331996</v>
      </c>
      <c r="BT51" s="314">
        <v>0.1834905048401946</v>
      </c>
      <c r="BU51" s="312">
        <v>-0.07405271146250003</v>
      </c>
      <c r="BV51" s="314">
        <v>0.2052745069535301</v>
      </c>
      <c r="BW51" s="312">
        <f>BV51-AZ51</f>
        <v>-0.1267668367157206</v>
      </c>
      <c r="BX51" s="314">
        <v>0.2112473164493491</v>
      </c>
      <c r="BY51" s="312">
        <f>BX51-BA51</f>
        <v>-0.0484177378826767</v>
      </c>
      <c r="BZ51" s="314">
        <v>0.2830299112462218</v>
      </c>
      <c r="CA51" s="312">
        <f>BZ51-BB51</f>
        <v>-0.05668621351278308</v>
      </c>
      <c r="CB51" s="314">
        <v>0.0374171352112632</v>
      </c>
      <c r="CC51" s="312">
        <f>CB51-BC51</f>
        <v>-0.2743467339432619</v>
      </c>
      <c r="CD51" s="314">
        <v>0.219973025795093</v>
      </c>
      <c r="CE51" s="312">
        <f>CD51-BD51</f>
        <v>-0.03468688924423771</v>
      </c>
      <c r="CF51" s="314">
        <v>0.2263785527716425</v>
      </c>
      <c r="CG51" s="312">
        <f>CF51-BE51</f>
        <v>-0.02674163448172889</v>
      </c>
      <c r="CH51" s="314">
        <v>0.1606180119709007</v>
      </c>
      <c r="CI51" s="312">
        <f>CH51-BF51</f>
        <v>-0.157272710282794</v>
      </c>
      <c r="CJ51" s="314">
        <v>0.2521754051275107</v>
      </c>
      <c r="CK51" s="313">
        <f>CJ51-BG51</f>
        <v>-0.1251002469918628</v>
      </c>
    </row>
    <row r="52" ht="17" customHeight="1">
      <c r="A52" t="s" s="61">
        <v>95</v>
      </c>
      <c r="B52" s="314">
        <v>0.1416861309781065</v>
      </c>
      <c r="C52" s="314">
        <v>0.2147001615402367</v>
      </c>
      <c r="D52" s="314">
        <v>0.2129561274613693</v>
      </c>
      <c r="E52" s="314">
        <v>0.180602835408684</v>
      </c>
      <c r="F52" s="206">
        <v>0.2024129386037209</v>
      </c>
      <c r="G52" s="315">
        <v>0.1786764140265278</v>
      </c>
      <c r="H52" s="314">
        <v>0.1346678215889647</v>
      </c>
      <c r="I52" s="314">
        <v>0.09039591094407631</v>
      </c>
      <c r="J52" s="206">
        <v>0.1345810133887475</v>
      </c>
      <c r="K52" s="195">
        <v>0.1683095949873531</v>
      </c>
      <c r="L52" s="315">
        <v>0.03441636544038591</v>
      </c>
      <c r="M52" s="314">
        <v>0.05036833088204798</v>
      </c>
      <c r="N52" s="314">
        <v>0.08980524511258364</v>
      </c>
      <c r="O52" s="314">
        <v>0.05785307542796696</v>
      </c>
      <c r="P52" s="314">
        <v>0.1310861524984757</v>
      </c>
      <c r="Q52" s="314">
        <v>0.1277619498831784</v>
      </c>
      <c r="R52" s="314">
        <v>0.1733844602687942</v>
      </c>
      <c r="S52" s="314">
        <v>0.2102568744995071</v>
      </c>
      <c r="T52" s="314">
        <v>0.1704529164695595</v>
      </c>
      <c r="U52" s="314">
        <v>0.1410044849205779</v>
      </c>
      <c r="V52" s="314">
        <v>0.2351220006316979</v>
      </c>
      <c r="W52" s="314">
        <v>0.2382782436790704</v>
      </c>
      <c r="X52" s="314">
        <v>0.217933757868307</v>
      </c>
      <c r="Y52" s="206">
        <v>0.2302725008812438</v>
      </c>
      <c r="Z52" s="315">
        <v>0.1775671985406433</v>
      </c>
      <c r="AA52" s="314">
        <v>0.1355086231007856</v>
      </c>
      <c r="AB52" s="314">
        <v>0.09245293904328619</v>
      </c>
      <c r="AC52" s="206">
        <v>0.1351799059740905</v>
      </c>
      <c r="AD52" s="195">
        <v>0.1827262034276672</v>
      </c>
      <c r="AE52" s="315">
        <v>0.03841100345306879</v>
      </c>
      <c r="AF52" s="314">
        <v>0.0583974868210179</v>
      </c>
      <c r="AG52" s="314">
        <v>0.09858281409685821</v>
      </c>
      <c r="AH52" s="206">
        <v>0.06476682197176557</v>
      </c>
      <c r="AI52" s="195">
        <v>0.1431194038147367</v>
      </c>
      <c r="AJ52" s="315">
        <v>0.1252860719135871</v>
      </c>
      <c r="AK52" s="314">
        <v>0.1509631973977736</v>
      </c>
      <c r="AL52" s="314">
        <v>0.1859633604623092</v>
      </c>
      <c r="AM52" s="314">
        <v>0.1541198985077195</v>
      </c>
      <c r="AN52" s="314">
        <v>0.1458807239639996</v>
      </c>
      <c r="AO52" s="314">
        <v>0.2038528250399065</v>
      </c>
      <c r="AP52" s="314">
        <v>0.2353526157273313</v>
      </c>
      <c r="AQ52" s="314">
        <v>0.1942151792522357</v>
      </c>
      <c r="AR52" s="206">
        <v>0.2103331263713521</v>
      </c>
      <c r="AS52" s="315">
        <v>0.1656371223859603</v>
      </c>
      <c r="AT52" s="314">
        <v>0.1281241924317495</v>
      </c>
      <c r="AU52" s="314">
        <v>0.09531267172216729</v>
      </c>
      <c r="AV52" s="206">
        <v>0.1296752749426493</v>
      </c>
      <c r="AW52" s="195">
        <v>0.1697820382109338</v>
      </c>
      <c r="AX52" s="315">
        <v>0.02730382459610946</v>
      </c>
      <c r="AY52" s="314">
        <v>0.05632597874988036</v>
      </c>
      <c r="AZ52" s="314">
        <v>0.09174428508627322</v>
      </c>
      <c r="BA52" s="206">
        <v>0.05809622235123785</v>
      </c>
      <c r="BB52" s="195">
        <v>0.1321463442321731</v>
      </c>
      <c r="BC52" s="315">
        <v>0.1347110547419249</v>
      </c>
      <c r="BD52" s="314">
        <v>0.1738137432684911</v>
      </c>
      <c r="BE52" s="314">
        <v>0.1596008221161428</v>
      </c>
      <c r="BF52" s="314">
        <v>0.1390660769076606</v>
      </c>
      <c r="BG52" s="314">
        <v>0.1683865694037206</v>
      </c>
      <c r="BH52" s="314">
        <v>0.2088311675881585</v>
      </c>
      <c r="BI52" s="314">
        <v>0.1757795022865243</v>
      </c>
      <c r="BJ52" s="314">
        <v>0.1886486079783224</v>
      </c>
      <c r="BK52" s="314">
        <v>0.1915966567398177</v>
      </c>
      <c r="BL52" s="314">
        <v>0.1577558544599391</v>
      </c>
      <c r="BM52" s="314">
        <v>0.1241195844406656</v>
      </c>
      <c r="BN52" s="314">
        <v>0.1032600632973989</v>
      </c>
      <c r="BO52" s="314">
        <v>0.1283316994547338</v>
      </c>
      <c r="BP52" s="314">
        <v>0.1597894130219026</v>
      </c>
      <c r="BQ52" s="312">
        <v>-0.00999262518903124</v>
      </c>
      <c r="BR52" s="314">
        <v>0.02541679827038157</v>
      </c>
      <c r="BS52" s="312">
        <v>-0.001887026325727899</v>
      </c>
      <c r="BT52" s="314">
        <v>0.04337937602291978</v>
      </c>
      <c r="BU52" s="312">
        <v>-0.01294660272696058</v>
      </c>
      <c r="BV52" s="314">
        <v>0.08527566236991616</v>
      </c>
      <c r="BW52" s="312">
        <f>BV52-AZ52</f>
        <v>-0.006468622716357064</v>
      </c>
      <c r="BX52" s="314">
        <v>0.05098860080641116</v>
      </c>
      <c r="BY52" s="312">
        <f>BX52-BA52</f>
        <v>-0.007107621544826692</v>
      </c>
      <c r="BZ52" s="314">
        <v>0.1231239378430556</v>
      </c>
      <c r="CA52" s="312">
        <f>BZ52-BB52</f>
        <v>-0.009022406389117499</v>
      </c>
      <c r="CB52" s="314">
        <v>0.1194702511796479</v>
      </c>
      <c r="CC52" s="312">
        <f>CB52-BC52</f>
        <v>-0.015240803562277</v>
      </c>
      <c r="CD52" s="314">
        <v>0.1524810712205629</v>
      </c>
      <c r="CE52" s="312">
        <f>CD52-BD52</f>
        <v>-0.02133267204792821</v>
      </c>
      <c r="CF52" s="314">
        <v>0.1837167919959418</v>
      </c>
      <c r="CG52" s="312">
        <f>CF52-BE52</f>
        <v>0.02411596987979903</v>
      </c>
      <c r="CH52" s="314">
        <v>0.1518829399463062</v>
      </c>
      <c r="CI52" s="312">
        <f>CH52-BF52</f>
        <v>0.0128168630386456</v>
      </c>
      <c r="CJ52" s="314">
        <v>0.1303727822088065</v>
      </c>
      <c r="CK52" s="313">
        <f>CJ52-BG52</f>
        <v>-0.03801378719491416</v>
      </c>
    </row>
    <row r="53" ht="17" customHeight="1">
      <c r="A53" t="s" s="71">
        <v>136</v>
      </c>
      <c r="B53" s="314">
        <v>0.1416861309781065</v>
      </c>
      <c r="C53" s="314">
        <v>0.2147001615402367</v>
      </c>
      <c r="D53" s="314">
        <v>0.2129561274613693</v>
      </c>
      <c r="E53" s="314">
        <v>0.180602835408684</v>
      </c>
      <c r="F53" s="206">
        <v>0.2024129386037209</v>
      </c>
      <c r="G53" s="315">
        <v>0.1786764140265278</v>
      </c>
      <c r="H53" s="314">
        <v>0.1346678215889647</v>
      </c>
      <c r="I53" s="314">
        <v>0.09039591094407631</v>
      </c>
      <c r="J53" s="206">
        <v>0.1345810133887475</v>
      </c>
      <c r="K53" s="195">
        <v>0.1683095949873531</v>
      </c>
      <c r="L53" s="315">
        <v>0.03441636544038591</v>
      </c>
      <c r="M53" s="314">
        <v>0.05036833088204798</v>
      </c>
      <c r="N53" s="314">
        <v>0.08980524511258364</v>
      </c>
      <c r="O53" s="314">
        <v>0.05785307542796696</v>
      </c>
      <c r="P53" s="314">
        <v>0.1310861524984757</v>
      </c>
      <c r="Q53" s="314">
        <v>0.1277619498831784</v>
      </c>
      <c r="R53" s="314">
        <v>0.1733844602687942</v>
      </c>
      <c r="S53" s="314">
        <v>0.2102568744995071</v>
      </c>
      <c r="T53" s="314">
        <v>0.1704529164695595</v>
      </c>
      <c r="U53" s="314">
        <v>0.1410044849205779</v>
      </c>
      <c r="V53" s="314">
        <v>0.2351220006316979</v>
      </c>
      <c r="W53" s="314">
        <v>0.2382782436790704</v>
      </c>
      <c r="X53" s="314">
        <v>0.217933757868307</v>
      </c>
      <c r="Y53" s="206">
        <v>0.2302725008812438</v>
      </c>
      <c r="Z53" s="315">
        <v>0.1775671985406433</v>
      </c>
      <c r="AA53" s="314">
        <v>0.1355086231007856</v>
      </c>
      <c r="AB53" s="314">
        <v>0.09245293904328619</v>
      </c>
      <c r="AC53" s="206">
        <v>0.1351799059740905</v>
      </c>
      <c r="AD53" s="195">
        <v>0.1827262034276672</v>
      </c>
      <c r="AE53" s="315">
        <v>0.03841100345306879</v>
      </c>
      <c r="AF53" s="314">
        <v>0.0583974868210179</v>
      </c>
      <c r="AG53" s="314">
        <v>0.09858281409685821</v>
      </c>
      <c r="AH53" s="206">
        <v>0.06476682197176557</v>
      </c>
      <c r="AI53" s="195">
        <v>0.1431194038147367</v>
      </c>
      <c r="AJ53" s="315">
        <v>0.1252860719135871</v>
      </c>
      <c r="AK53" s="314">
        <v>0.1509631973977736</v>
      </c>
      <c r="AL53" s="314">
        <v>0.1859633604623092</v>
      </c>
      <c r="AM53" s="314">
        <v>0.1541198985077195</v>
      </c>
      <c r="AN53" s="314">
        <v>0.1458807239639996</v>
      </c>
      <c r="AO53" s="314">
        <v>0.2038528250399065</v>
      </c>
      <c r="AP53" s="314">
        <v>0.2353526157273313</v>
      </c>
      <c r="AQ53" s="314">
        <v>0.1942151792522357</v>
      </c>
      <c r="AR53" s="206">
        <v>0.2103331263713521</v>
      </c>
      <c r="AS53" s="315">
        <v>0.1656371223859603</v>
      </c>
      <c r="AT53" s="314">
        <v>0.1281241924317495</v>
      </c>
      <c r="AU53" s="314">
        <v>0.09531267172216729</v>
      </c>
      <c r="AV53" s="206">
        <v>0.1296752749426493</v>
      </c>
      <c r="AW53" s="195">
        <v>0.1697820382109338</v>
      </c>
      <c r="AX53" s="315">
        <v>0.02730382459610946</v>
      </c>
      <c r="AY53" s="314">
        <v>0.05632597874988036</v>
      </c>
      <c r="AZ53" s="314">
        <v>0.09174428508627322</v>
      </c>
      <c r="BA53" s="206">
        <v>0.05809622235123785</v>
      </c>
      <c r="BB53" s="195">
        <v>0.1321463442321731</v>
      </c>
      <c r="BC53" s="315">
        <v>0.1347110547419249</v>
      </c>
      <c r="BD53" s="314">
        <v>0.1738137432684911</v>
      </c>
      <c r="BE53" s="314">
        <v>0.1596008221161428</v>
      </c>
      <c r="BF53" s="314">
        <v>0.1390660769076606</v>
      </c>
      <c r="BG53" s="314">
        <v>0.1683865694037206</v>
      </c>
      <c r="BH53" s="314">
        <v>0.2088311675881585</v>
      </c>
      <c r="BI53" s="314">
        <v>0.1757795022865243</v>
      </c>
      <c r="BJ53" s="314">
        <v>0.1886486079783224</v>
      </c>
      <c r="BK53" s="314">
        <v>0.1915966567398177</v>
      </c>
      <c r="BL53" s="314">
        <v>0.1577558544599391</v>
      </c>
      <c r="BM53" s="314">
        <v>0.1241195844406656</v>
      </c>
      <c r="BN53" s="314">
        <v>0.1032600632973989</v>
      </c>
      <c r="BO53" s="314">
        <v>0.1283316994547338</v>
      </c>
      <c r="BP53" s="314">
        <v>0.1597894130219026</v>
      </c>
      <c r="BQ53" s="312">
        <v>-0.00999262518903124</v>
      </c>
      <c r="BR53" s="314">
        <v>0.02541679827038157</v>
      </c>
      <c r="BS53" s="312">
        <v>-0.001887026325727899</v>
      </c>
      <c r="BT53" s="314">
        <v>0.04337937602291978</v>
      </c>
      <c r="BU53" s="312">
        <v>-0.01294660272696058</v>
      </c>
      <c r="BV53" s="314">
        <v>0.08527566236991616</v>
      </c>
      <c r="BW53" s="312">
        <f>BV53-AZ53</f>
        <v>-0.006468622716357064</v>
      </c>
      <c r="BX53" s="314">
        <v>0.05098860080641116</v>
      </c>
      <c r="BY53" s="312">
        <f>BX53-BA53</f>
        <v>-0.007107621544826692</v>
      </c>
      <c r="BZ53" s="314">
        <v>0.1231239378430556</v>
      </c>
      <c r="CA53" s="312">
        <f>BZ53-BB53</f>
        <v>-0.009022406389117499</v>
      </c>
      <c r="CB53" s="314">
        <v>0.1194702511796479</v>
      </c>
      <c r="CC53" s="312">
        <f>CB53-BC53</f>
        <v>-0.015240803562277</v>
      </c>
      <c r="CD53" s="314">
        <v>0.1524810712205629</v>
      </c>
      <c r="CE53" s="312">
        <f>CD53-BD53</f>
        <v>-0.02133267204792821</v>
      </c>
      <c r="CF53" s="314">
        <v>0.1837167919959418</v>
      </c>
      <c r="CG53" s="312">
        <f>CF53-BE53</f>
        <v>0.02411596987979903</v>
      </c>
      <c r="CH53" s="314">
        <v>0.1518829399463062</v>
      </c>
      <c r="CI53" s="312">
        <f>CH53-BF53</f>
        <v>0.0128168630386456</v>
      </c>
      <c r="CJ53" s="314">
        <v>0.1303727822088065</v>
      </c>
      <c r="CK53" s="313">
        <f>CJ53-BG53</f>
        <v>-0.03801378719491416</v>
      </c>
    </row>
    <row r="54" ht="17" customHeight="1">
      <c r="A54" t="s" s="71">
        <v>97</v>
      </c>
      <c r="B54" s="314">
        <v>0.1155332681017612</v>
      </c>
      <c r="C54" s="314">
        <v>0.1783890168970814</v>
      </c>
      <c r="D54" s="314">
        <v>0.1725021258503401</v>
      </c>
      <c r="E54" s="314">
        <v>0.1482718894009216</v>
      </c>
      <c r="F54" s="206">
        <v>0.1661838624338625</v>
      </c>
      <c r="G54" s="315">
        <v>0.1393551587301587</v>
      </c>
      <c r="H54" s="314">
        <v>0.1108966973886329</v>
      </c>
      <c r="I54" s="314">
        <v>0.0458531746031746</v>
      </c>
      <c r="J54" s="206">
        <v>0.09883568812140241</v>
      </c>
      <c r="K54" s="195">
        <v>0.1323237305972113</v>
      </c>
      <c r="L54" s="315">
        <v>0</v>
      </c>
      <c r="M54" s="314">
        <v>0</v>
      </c>
      <c r="N54" s="314">
        <v>0</v>
      </c>
      <c r="O54" s="314">
        <v>0</v>
      </c>
      <c r="P54" s="314">
        <v>0.08773111808826095</v>
      </c>
      <c r="Q54" s="314">
        <v>0.109418202764977</v>
      </c>
      <c r="R54" s="314">
        <v>0.1765575396825397</v>
      </c>
      <c r="S54" s="314">
        <v>0.2164458525345622</v>
      </c>
      <c r="T54" s="314">
        <v>0.1673751293995859</v>
      </c>
      <c r="U54" s="314">
        <v>0.1078057729941292</v>
      </c>
      <c r="V54" s="314">
        <v>0.2605510752688172</v>
      </c>
      <c r="W54" s="314">
        <v>0.227504105090312</v>
      </c>
      <c r="X54" s="314">
        <v>0.2271697388632873</v>
      </c>
      <c r="Y54" s="206">
        <v>0.2386479591836735</v>
      </c>
      <c r="Z54" s="315">
        <v>0.1516865079365079</v>
      </c>
      <c r="AA54" s="314">
        <v>0.1440284178187404</v>
      </c>
      <c r="AB54" s="314">
        <v>0</v>
      </c>
      <c r="AC54" s="206">
        <v>0.09907116692830979</v>
      </c>
      <c r="AD54" s="195">
        <v>0.1688595630559916</v>
      </c>
      <c r="AE54" s="315">
        <v>0</v>
      </c>
      <c r="AF54" s="314">
        <v>0</v>
      </c>
      <c r="AG54" s="314">
        <v>0</v>
      </c>
      <c r="AH54" s="206">
        <v>0</v>
      </c>
      <c r="AI54" s="195">
        <v>0.1121621915189433</v>
      </c>
      <c r="AJ54" s="315">
        <v>0.1139400921658986</v>
      </c>
      <c r="AK54" s="314">
        <v>0.1565277777777778</v>
      </c>
      <c r="AL54" s="314">
        <v>0.1781970046082949</v>
      </c>
      <c r="AM54" s="314">
        <v>0.1494791666666667</v>
      </c>
      <c r="AN54" s="314">
        <v>0.1215424147801197</v>
      </c>
      <c r="AO54" s="314">
        <v>0.1803571428571429</v>
      </c>
      <c r="AP54" s="314">
        <v>0.2122448979591837</v>
      </c>
      <c r="AQ54" s="314">
        <v>0.1806259600614439</v>
      </c>
      <c r="AR54" s="206">
        <v>0.1903703703703704</v>
      </c>
      <c r="AS54" s="315">
        <v>0.1565873015873016</v>
      </c>
      <c r="AT54" s="314">
        <v>0.1494815668202765</v>
      </c>
      <c r="AU54" s="314">
        <v>0.1180059523809524</v>
      </c>
      <c r="AV54" s="206">
        <v>0.1414475405546834</v>
      </c>
      <c r="AW54" s="195">
        <v>0.1657738095238095</v>
      </c>
      <c r="AX54" s="315">
        <v>0</v>
      </c>
      <c r="AY54" s="314">
        <v>0</v>
      </c>
      <c r="AZ54" s="314">
        <v>0.01087301587301587</v>
      </c>
      <c r="BA54" s="206">
        <v>0.003545548654244306</v>
      </c>
      <c r="BB54" s="195">
        <v>0.1111034798534799</v>
      </c>
      <c r="BC54" s="315">
        <v>0.1620103686635945</v>
      </c>
      <c r="BD54" s="314">
        <v>0.2092857142857143</v>
      </c>
      <c r="BE54" s="314">
        <v>0.191213768115942</v>
      </c>
      <c r="BF54" s="314">
        <v>0.1312956621004567</v>
      </c>
      <c r="BG54" s="314">
        <v>0.16441128506197</v>
      </c>
      <c r="BH54" s="314">
        <v>0.1911098310291859</v>
      </c>
      <c r="BI54" s="314">
        <v>0.1641794217687075</v>
      </c>
      <c r="BJ54" s="314">
        <v>0.1561443932411674</v>
      </c>
      <c r="BK54" s="314">
        <v>0.1706878306878307</v>
      </c>
      <c r="BL54" s="314">
        <v>0.1483134920634921</v>
      </c>
      <c r="BM54" s="314">
        <v>0.1382968509984639</v>
      </c>
      <c r="BN54" s="314">
        <v>0.03648809523809524</v>
      </c>
      <c r="BO54" s="314">
        <v>0.1080357142857143</v>
      </c>
      <c r="BP54" s="314">
        <v>0.1391887003420152</v>
      </c>
      <c r="BQ54" s="312">
        <v>-0.02658510918179427</v>
      </c>
      <c r="BR54" s="314">
        <v>0</v>
      </c>
      <c r="BS54" s="312">
        <v>0</v>
      </c>
      <c r="BT54" s="314">
        <v>0</v>
      </c>
      <c r="BU54" s="312">
        <v>0</v>
      </c>
      <c r="BV54" s="314">
        <v>0</v>
      </c>
      <c r="BW54" s="312">
        <f>BV54-AZ54</f>
        <v>-0.01087301587301587</v>
      </c>
      <c r="BX54" s="314">
        <v>0</v>
      </c>
      <c r="BY54" s="312">
        <f>BX54-BA54</f>
        <v>-0.003545548654244306</v>
      </c>
      <c r="BZ54" s="314">
        <v>0.09228261817547531</v>
      </c>
      <c r="CA54" s="312">
        <f>BZ54-BB54</f>
        <v>-0.01882086167800456</v>
      </c>
      <c r="CB54" s="314">
        <v>0.07371351766513057</v>
      </c>
      <c r="CC54" s="312">
        <f>CB54-BC54</f>
        <v>-0.0882968509984639</v>
      </c>
      <c r="CD54" s="314">
        <v>0.1569444444444444</v>
      </c>
      <c r="CE54" s="312">
        <f>CD54-BD54</f>
        <v>-0.05234126984126986</v>
      </c>
      <c r="CF54" s="314">
        <v>0.1772849462365591</v>
      </c>
      <c r="CG54" s="312">
        <f>CF54-BE54</f>
        <v>-0.01392882187938291</v>
      </c>
      <c r="CH54" s="314">
        <v>0.1357531055900621</v>
      </c>
      <c r="CI54" s="312">
        <f>CH54-BF54</f>
        <v>0.004457443489605473</v>
      </c>
      <c r="CJ54" s="314">
        <v>0.1032395629484671</v>
      </c>
      <c r="CK54" s="313">
        <f>CJ54-BG54</f>
        <v>-0.06117172211350294</v>
      </c>
    </row>
    <row r="55" ht="17" customHeight="1">
      <c r="A55" t="s" s="71">
        <v>98</v>
      </c>
      <c r="B55" s="314">
        <v>0.1705209607942619</v>
      </c>
      <c r="C55" s="314">
        <v>0.2996557792770633</v>
      </c>
      <c r="D55" s="314">
        <v>0.2723514174188194</v>
      </c>
      <c r="E55" s="314">
        <v>0.2338973223698081</v>
      </c>
      <c r="F55" s="206">
        <v>0.2685109537642217</v>
      </c>
      <c r="G55" s="315">
        <v>0.2535327402565965</v>
      </c>
      <c r="H55" s="314">
        <v>0.1305652189191089</v>
      </c>
      <c r="I55" s="314">
        <v>0.1176697530864198</v>
      </c>
      <c r="J55" s="206">
        <v>0.1668527097448666</v>
      </c>
      <c r="K55" s="195">
        <v>0.2174010078760377</v>
      </c>
      <c r="L55" s="315">
        <v>0.04553494037997517</v>
      </c>
      <c r="M55" s="314">
        <v>0.05197718274884625</v>
      </c>
      <c r="N55" s="314">
        <v>0.1842585027838296</v>
      </c>
      <c r="O55" s="314">
        <v>0.09294164022291687</v>
      </c>
      <c r="P55" s="314">
        <v>0.1754586568720555</v>
      </c>
      <c r="Q55" s="314">
        <v>0.1159054571649448</v>
      </c>
      <c r="R55" s="314">
        <v>0.1466994977003147</v>
      </c>
      <c r="S55" s="314">
        <v>0.1926816126689624</v>
      </c>
      <c r="T55" s="314">
        <v>0.1518999526122498</v>
      </c>
      <c r="U55" s="314">
        <v>0.1694997189641965</v>
      </c>
      <c r="V55" s="314">
        <v>0.2201343500363108</v>
      </c>
      <c r="W55" s="314">
        <v>0.2685552988756167</v>
      </c>
      <c r="X55" s="314">
        <v>0.224929428163141</v>
      </c>
      <c r="Y55" s="206">
        <v>0.2371986900173175</v>
      </c>
      <c r="Z55" s="315">
        <v>0.2174677741466957</v>
      </c>
      <c r="AA55" s="314">
        <v>0.08484726029001803</v>
      </c>
      <c r="AB55" s="314">
        <v>0.1902157467925442</v>
      </c>
      <c r="AC55" s="206">
        <v>0.163305172496349</v>
      </c>
      <c r="AD55" s="195">
        <v>0.2002519312568332</v>
      </c>
      <c r="AE55" s="315">
        <v>0.04666965352449223</v>
      </c>
      <c r="AF55" s="314">
        <v>0.05025681120715909</v>
      </c>
      <c r="AG55" s="314">
        <v>0.2163519728879206</v>
      </c>
      <c r="AH55" s="206">
        <v>0.1032095607969436</v>
      </c>
      <c r="AI55" s="195">
        <v>0.1676683616133666</v>
      </c>
      <c r="AJ55" s="315">
        <v>0.1202978951437206</v>
      </c>
      <c r="AK55" s="314">
        <v>0.1123555131929315</v>
      </c>
      <c r="AL55" s="314">
        <v>0.2042483660130719</v>
      </c>
      <c r="AM55" s="314">
        <v>0.1460752083086522</v>
      </c>
      <c r="AN55" s="314">
        <v>0.162220575338008</v>
      </c>
      <c r="AO55" s="314">
        <v>0.2474589746292782</v>
      </c>
      <c r="AP55" s="314">
        <v>0.2871229510322648</v>
      </c>
      <c r="AQ55" s="314">
        <v>0.2296696008152365</v>
      </c>
      <c r="AR55" s="206">
        <v>0.2536714274187041</v>
      </c>
      <c r="AS55" s="315">
        <v>0.1674458363592351</v>
      </c>
      <c r="AT55" s="314">
        <v>0.04009929838124019</v>
      </c>
      <c r="AU55" s="314">
        <v>0.005790190735694823</v>
      </c>
      <c r="AV55" s="206">
        <v>0.07078278993568625</v>
      </c>
      <c r="AW55" s="195">
        <v>0.1617301118765721</v>
      </c>
      <c r="AX55" s="315">
        <v>0.04803184788022618</v>
      </c>
      <c r="AY55" s="314">
        <v>0.04856289004131141</v>
      </c>
      <c r="AZ55" s="314">
        <v>0.1712647593097184</v>
      </c>
      <c r="BA55" s="206">
        <v>0.08839543103107846</v>
      </c>
      <c r="BB55" s="195">
        <v>0.1370238039805231</v>
      </c>
      <c r="BC55" s="315">
        <v>0.05696800562538454</v>
      </c>
      <c r="BD55" s="314">
        <v>0.1005525280048441</v>
      </c>
      <c r="BE55" s="314">
        <v>0.09194951230107018</v>
      </c>
      <c r="BF55" s="314">
        <v>0.1256651065880926</v>
      </c>
      <c r="BG55" s="314">
        <v>0.1604008232858058</v>
      </c>
      <c r="BH55" s="314">
        <v>0.2368805198303933</v>
      </c>
      <c r="BI55" s="314">
        <v>0.1702069716775599</v>
      </c>
      <c r="BJ55" s="314">
        <v>0.2519246199077002</v>
      </c>
      <c r="BK55" s="314">
        <v>0.2213194948761398</v>
      </c>
      <c r="BL55" s="314">
        <v>0.1483448317598645</v>
      </c>
      <c r="BM55" s="314">
        <v>0.04860964696511819</v>
      </c>
      <c r="BN55" s="314">
        <v>0.1538860142822561</v>
      </c>
      <c r="BO55" s="314">
        <v>0.116195872936069</v>
      </c>
      <c r="BP55" s="314">
        <v>0.1684672871604136</v>
      </c>
      <c r="BQ55" s="312">
        <v>0.006737175283841518</v>
      </c>
      <c r="BR55" s="314">
        <v>0.0421124991215124</v>
      </c>
      <c r="BS55" s="312">
        <v>-0.005919348758713777</v>
      </c>
      <c r="BT55" s="314">
        <v>0.03900118888654625</v>
      </c>
      <c r="BU55" s="312">
        <v>-0.009561701154765158</v>
      </c>
      <c r="BV55" s="314">
        <v>0.1540751331396756</v>
      </c>
      <c r="BW55" s="312">
        <f>BV55-AZ55</f>
        <v>-0.01718962617004277</v>
      </c>
      <c r="BX55" s="314">
        <v>0.07757367741782704</v>
      </c>
      <c r="BY55" s="312">
        <f>BX55-BA55</f>
        <v>-0.01082175361325141</v>
      </c>
      <c r="BZ55" s="314">
        <v>0.1378364736207874</v>
      </c>
      <c r="CA55" s="312">
        <f>BZ55-BB55</f>
        <v>0.0008126696402643019</v>
      </c>
      <c r="CB55" s="314">
        <v>0.1540464602806475</v>
      </c>
      <c r="CC55" s="312">
        <f>CB55-BC55</f>
        <v>0.09707845465526296</v>
      </c>
      <c r="CD55" s="314">
        <v>0.1041666666666667</v>
      </c>
      <c r="CE55" s="312">
        <f>CD55-BD55</f>
        <v>0.0036141386618226</v>
      </c>
      <c r="CF55" s="314">
        <v>0.1782963782884719</v>
      </c>
      <c r="CG55" s="312">
        <f>CF55-BE55</f>
        <v>0.08634686598740171</v>
      </c>
      <c r="CH55" s="314">
        <v>0.1459524782135076</v>
      </c>
      <c r="CI55" s="312">
        <f>CH55-BF55</f>
        <v>0.02028737162541505</v>
      </c>
      <c r="CJ55" s="314">
        <v>0.1398821514907333</v>
      </c>
      <c r="CK55" s="313">
        <f>CJ55-BG55</f>
        <v>-0.02051867179507252</v>
      </c>
    </row>
    <row r="56" ht="17" customHeight="1">
      <c r="A56" t="s" s="71">
        <v>99</v>
      </c>
      <c r="B56" s="314">
        <v>0.1818712236520456</v>
      </c>
      <c r="C56" s="314">
        <v>0.2499185402411209</v>
      </c>
      <c r="D56" s="314">
        <v>0.2648208273208273</v>
      </c>
      <c r="E56" s="314">
        <v>0.2169816444009992</v>
      </c>
      <c r="F56" s="206">
        <v>0.2432098765432098</v>
      </c>
      <c r="G56" s="315">
        <v>0.2040824915824916</v>
      </c>
      <c r="H56" s="314">
        <v>0.1729526447268383</v>
      </c>
      <c r="I56" s="314">
        <v>0.124817620650954</v>
      </c>
      <c r="J56" s="206">
        <v>0.1673465423465423</v>
      </c>
      <c r="K56" s="195">
        <v>0.2050686422233383</v>
      </c>
      <c r="L56" s="315">
        <v>0.03161996307157598</v>
      </c>
      <c r="M56" s="314">
        <v>0.1157814706201803</v>
      </c>
      <c r="N56" s="314">
        <v>0.1344977553310887</v>
      </c>
      <c r="O56" s="314">
        <v>0.0935258380910555</v>
      </c>
      <c r="P56" s="314">
        <v>0.1674791258124591</v>
      </c>
      <c r="Q56" s="314">
        <v>0.1650510481155643</v>
      </c>
      <c r="R56" s="314">
        <v>0.2066217732884399</v>
      </c>
      <c r="S56" s="314">
        <v>0.2493890518084066</v>
      </c>
      <c r="T56" s="314">
        <v>0.2070249597423511</v>
      </c>
      <c r="U56" s="314">
        <v>0.1774468428578018</v>
      </c>
      <c r="V56" s="314">
        <v>0.2605083088954057</v>
      </c>
      <c r="W56" s="314">
        <v>0.2729304539649367</v>
      </c>
      <c r="X56" s="314">
        <v>0.2497963506028022</v>
      </c>
      <c r="Y56" s="206">
        <v>0.2608178858178858</v>
      </c>
      <c r="Z56" s="315">
        <v>0.2024270482603816</v>
      </c>
      <c r="AA56" s="314">
        <v>0.1660149885956338</v>
      </c>
      <c r="AB56" s="314">
        <v>0.129040404040404</v>
      </c>
      <c r="AC56" s="206">
        <v>0.1658295408295409</v>
      </c>
      <c r="AD56" s="195">
        <v>0.2133237133237133</v>
      </c>
      <c r="AE56" s="315">
        <v>0.04162593678722711</v>
      </c>
      <c r="AF56" s="314">
        <v>0.123710220484414</v>
      </c>
      <c r="AG56" s="314">
        <v>0.1347643097643098</v>
      </c>
      <c r="AH56" s="206">
        <v>0.09965598009076269</v>
      </c>
      <c r="AI56" s="195">
        <v>0.1751579050849124</v>
      </c>
      <c r="AJ56" s="315">
        <v>0.1470077115238406</v>
      </c>
      <c r="AK56" s="314">
        <v>0.1741161616161616</v>
      </c>
      <c r="AL56" s="314">
        <v>0.2052514391224069</v>
      </c>
      <c r="AM56" s="314">
        <v>0.1754730273752013</v>
      </c>
      <c r="AN56" s="314">
        <v>0.1752371161524167</v>
      </c>
      <c r="AO56" s="314">
        <v>0.2263495166720973</v>
      </c>
      <c r="AP56" s="314">
        <v>0.2597101972101972</v>
      </c>
      <c r="AQ56" s="314">
        <v>0.234563375692408</v>
      </c>
      <c r="AR56" s="206">
        <v>0.2395576131687243</v>
      </c>
      <c r="AS56" s="315">
        <v>0.1893799102132435</v>
      </c>
      <c r="AT56" s="314">
        <v>0.1627430216139893</v>
      </c>
      <c r="AU56" s="314">
        <v>0.1251964085297419</v>
      </c>
      <c r="AV56" s="206">
        <v>0.1591464091464092</v>
      </c>
      <c r="AW56" s="195">
        <v>0.199129880759715</v>
      </c>
      <c r="AX56" s="315">
        <v>0.04347235798848702</v>
      </c>
      <c r="AY56" s="314">
        <v>0.1108260019550342</v>
      </c>
      <c r="AZ56" s="314">
        <v>0.142003367003367</v>
      </c>
      <c r="BA56" s="206">
        <v>0.0982972844385888</v>
      </c>
      <c r="BB56" s="195">
        <v>0.1651496651496651</v>
      </c>
      <c r="BC56" s="315">
        <v>0.1739165852069078</v>
      </c>
      <c r="BD56" s="314">
        <v>0.214800785634119</v>
      </c>
      <c r="BE56" s="314">
        <v>0.1962834870443566</v>
      </c>
      <c r="BF56" s="314">
        <v>0.1729970942299709</v>
      </c>
      <c r="BG56" s="314">
        <v>0.1974931968082653</v>
      </c>
      <c r="BH56" s="314">
        <v>0.268287715868361</v>
      </c>
      <c r="BI56" s="314">
        <v>0.2251232563732564</v>
      </c>
      <c r="BJ56" s="314">
        <v>0.2461849679591615</v>
      </c>
      <c r="BK56" s="314">
        <v>0.2472456041900486</v>
      </c>
      <c r="BL56" s="314">
        <v>0.2039421997755331</v>
      </c>
      <c r="BM56" s="314">
        <v>0.1706581948517432</v>
      </c>
      <c r="BN56" s="314">
        <v>0.1576599326599327</v>
      </c>
      <c r="BO56" s="314">
        <v>0.1773458023458024</v>
      </c>
      <c r="BP56" s="314">
        <v>0.2121026098926651</v>
      </c>
      <c r="BQ56" s="312">
        <v>0.01297272913295011</v>
      </c>
      <c r="BR56" s="314">
        <v>0.05324752905398067</v>
      </c>
      <c r="BS56" s="312">
        <v>0.009775171065493651</v>
      </c>
      <c r="BT56" s="314">
        <v>0.1001547735418703</v>
      </c>
      <c r="BU56" s="312">
        <v>-0.0106712284131639</v>
      </c>
      <c r="BV56" s="314">
        <v>0.1275533108866442</v>
      </c>
      <c r="BW56" s="312">
        <f>BV56-AZ56</f>
        <v>-0.01445005611672276</v>
      </c>
      <c r="BX56" s="314">
        <v>0.09328337725076856</v>
      </c>
      <c r="BY56" s="312">
        <f>BX56-BA56</f>
        <v>-0.005013907187820243</v>
      </c>
      <c r="BZ56" s="314">
        <v>0.1720609637276304</v>
      </c>
      <c r="CA56" s="312">
        <f>BZ56-BB56</f>
        <v>0.006911298577965241</v>
      </c>
      <c r="CB56" s="314">
        <v>0.1535244922341696</v>
      </c>
      <c r="CC56" s="312">
        <f>CB56-BC56</f>
        <v>-0.02039209297273814</v>
      </c>
      <c r="CD56" s="314">
        <v>0.1916105499438833</v>
      </c>
      <c r="CE56" s="312">
        <f>CD56-BD56</f>
        <v>-0.02319023569023571</v>
      </c>
      <c r="CF56" s="314">
        <v>0.2086591723688498</v>
      </c>
      <c r="CG56" s="312">
        <f>CF56-BE56</f>
        <v>0.01237568532449315</v>
      </c>
      <c r="CH56" s="314">
        <v>0.1845218489240228</v>
      </c>
      <c r="CI56" s="312">
        <f>CH56-BF56</f>
        <v>0.0115247546940519</v>
      </c>
      <c r="CJ56" s="314">
        <v>0.1752017895853512</v>
      </c>
      <c r="CK56" s="313">
        <f>CJ56-BG56</f>
        <v>-0.02229140722291406</v>
      </c>
    </row>
    <row r="57" ht="17" customHeight="1">
      <c r="A57" t="s" s="71">
        <v>100</v>
      </c>
      <c r="B57" s="314">
        <v>0.1152235953940838</v>
      </c>
      <c r="C57" s="314">
        <v>0.1642414679756896</v>
      </c>
      <c r="D57" s="314">
        <v>0.171292701863354</v>
      </c>
      <c r="E57" s="314">
        <v>0.1481124357176251</v>
      </c>
      <c r="F57" s="206">
        <v>0.1608796296296296</v>
      </c>
      <c r="G57" s="315">
        <v>0.1514190821256039</v>
      </c>
      <c r="H57" s="314">
        <v>0.1329184198223469</v>
      </c>
      <c r="I57" s="314">
        <v>0.09936594202898551</v>
      </c>
      <c r="J57" s="206">
        <v>0.1279562828475872</v>
      </c>
      <c r="K57" s="195">
        <v>0.1443270077668348</v>
      </c>
      <c r="L57" s="315">
        <v>0.08092274427302477</v>
      </c>
      <c r="M57" s="314">
        <v>0.05534128097241701</v>
      </c>
      <c r="N57" s="314">
        <v>0.1029740338164251</v>
      </c>
      <c r="O57" s="314">
        <v>0.07949354127284183</v>
      </c>
      <c r="P57" s="314">
        <v>0.1224783670435844</v>
      </c>
      <c r="Q57" s="314">
        <v>0.1250146096306685</v>
      </c>
      <c r="R57" s="314">
        <v>0.1540911835748792</v>
      </c>
      <c r="S57" s="314">
        <v>0.1727588826554465</v>
      </c>
      <c r="T57" s="314">
        <v>0.1505838453056081</v>
      </c>
      <c r="U57" s="314">
        <v>0.1295624875918205</v>
      </c>
      <c r="V57" s="314">
        <v>0.1810717625058439</v>
      </c>
      <c r="W57" s="314">
        <v>0.193215892053973</v>
      </c>
      <c r="X57" s="314">
        <v>0.164007713884993</v>
      </c>
      <c r="Y57" s="206">
        <v>0.1791288421723204</v>
      </c>
      <c r="Z57" s="315">
        <v>0.1583484299516908</v>
      </c>
      <c r="AA57" s="314">
        <v>0.1301571996259935</v>
      </c>
      <c r="AB57" s="314">
        <v>0.1157306763285024</v>
      </c>
      <c r="AC57" s="206">
        <v>0.1346950151297978</v>
      </c>
      <c r="AD57" s="195">
        <v>0.1569119286510591</v>
      </c>
      <c r="AE57" s="315">
        <v>0.08681042543244506</v>
      </c>
      <c r="AF57" s="314">
        <v>0.0834794296400187</v>
      </c>
      <c r="AG57" s="314">
        <v>0.115655193236715</v>
      </c>
      <c r="AH57" s="206">
        <v>0.09509392722117202</v>
      </c>
      <c r="AI57" s="195">
        <v>0.1361555194118269</v>
      </c>
      <c r="AJ57" s="315">
        <v>0.1231591865357644</v>
      </c>
      <c r="AK57" s="314">
        <v>0.1483997584541063</v>
      </c>
      <c r="AL57" s="314">
        <v>0.162429873772791</v>
      </c>
      <c r="AM57" s="314">
        <v>0.1446223219911783</v>
      </c>
      <c r="AN57" s="314">
        <v>0.1382837867268551</v>
      </c>
      <c r="AO57" s="314">
        <v>0.1805896446937821</v>
      </c>
      <c r="AP57" s="314">
        <v>0.2029794254658385</v>
      </c>
      <c r="AQ57" s="314">
        <v>0.1431743805516597</v>
      </c>
      <c r="AR57" s="206">
        <v>0.1746678743961353</v>
      </c>
      <c r="AS57" s="315">
        <v>0.1524154589371981</v>
      </c>
      <c r="AT57" s="314">
        <v>0.1286377980364656</v>
      </c>
      <c r="AU57" s="314">
        <v>0.1000452898550725</v>
      </c>
      <c r="AV57" s="206">
        <v>0.1270504857461379</v>
      </c>
      <c r="AW57" s="195">
        <v>0.1507276403234847</v>
      </c>
      <c r="AX57" s="315">
        <v>0.03491701729780271</v>
      </c>
      <c r="AY57" s="314">
        <v>0.08958625525946703</v>
      </c>
      <c r="AZ57" s="314">
        <v>0.09728260869565217</v>
      </c>
      <c r="BA57" s="206">
        <v>0.07367477945809704</v>
      </c>
      <c r="BB57" s="195">
        <v>0.1247611084567607</v>
      </c>
      <c r="BC57" s="315">
        <v>0.1130054932211314</v>
      </c>
      <c r="BD57" s="314">
        <v>0.1341787439613527</v>
      </c>
      <c r="BE57" s="314">
        <v>0.1259944076874606</v>
      </c>
      <c r="BF57" s="314">
        <v>0.1250719674409371</v>
      </c>
      <c r="BG57" s="314">
        <v>0.1494887830057574</v>
      </c>
      <c r="BH57" s="314">
        <v>0.1494273024777934</v>
      </c>
      <c r="BI57" s="314">
        <v>0.1447819616977226</v>
      </c>
      <c r="BJ57" s="314">
        <v>0.1256866526414212</v>
      </c>
      <c r="BK57" s="314">
        <v>0.1398047504025765</v>
      </c>
      <c r="BL57" s="314">
        <v>0.1299365942028985</v>
      </c>
      <c r="BM57" s="314">
        <v>0.1127425198690977</v>
      </c>
      <c r="BN57" s="314">
        <v>0.1059178743961353</v>
      </c>
      <c r="BO57" s="314">
        <v>0.1161610129001433</v>
      </c>
      <c r="BP57" s="314">
        <v>0.1279175674593643</v>
      </c>
      <c r="BQ57" s="312">
        <v>-0.02281007286412043</v>
      </c>
      <c r="BR57" s="314">
        <v>0.0208187237026648</v>
      </c>
      <c r="BS57" s="312">
        <v>-0.01409829359513792</v>
      </c>
      <c r="BT57" s="314">
        <v>0.0517911407199626</v>
      </c>
      <c r="BU57" s="312">
        <v>-0.03779511453950444</v>
      </c>
      <c r="BV57" s="314">
        <v>0.1146286231884058</v>
      </c>
      <c r="BW57" s="312">
        <f>BV57-AZ57</f>
        <v>0.01734601449275364</v>
      </c>
      <c r="BX57" s="314">
        <v>0.06184526622558285</v>
      </c>
      <c r="BY57" s="312">
        <f>BX57-BA57</f>
        <v>-0.01182951323251419</v>
      </c>
      <c r="BZ57" s="314">
        <v>0.1056514439666614</v>
      </c>
      <c r="CA57" s="312">
        <f>BZ57-BB57</f>
        <v>-0.01910966449009929</v>
      </c>
      <c r="CB57" s="314">
        <v>0.1248539036933146</v>
      </c>
      <c r="CC57" s="312">
        <f>CB57-BC57</f>
        <v>0.01184841047218325</v>
      </c>
      <c r="CD57" s="314">
        <v>0.1421497584541063</v>
      </c>
      <c r="CE57" s="312">
        <f>CD57-BD57</f>
        <v>0.007971014492753614</v>
      </c>
      <c r="CF57" s="314">
        <v>0.1709911173445535</v>
      </c>
      <c r="CG57" s="312">
        <f>CF57-BE57</f>
        <v>0.0449967096570929</v>
      </c>
      <c r="CH57" s="314">
        <v>0.1460400913673598</v>
      </c>
      <c r="CI57" s="312">
        <f>CH57-BF57</f>
        <v>0.02096812392642272</v>
      </c>
      <c r="CJ57" s="314">
        <v>0.1158315961882073</v>
      </c>
      <c r="CK57" s="313">
        <f>CJ57-BG57</f>
        <v>-0.03365718681755014</v>
      </c>
    </row>
    <row r="58" ht="17" customHeight="1">
      <c r="A58" t="s" s="61">
        <v>101</v>
      </c>
      <c r="B58" s="314">
        <v>0.2902406701685721</v>
      </c>
      <c r="C58" s="314">
        <v>0.483070579674994</v>
      </c>
      <c r="D58" s="314">
        <v>0.4604882742570713</v>
      </c>
      <c r="E58" s="314">
        <v>0.425804430430916</v>
      </c>
      <c r="F58" s="206">
        <v>0.4563199665831246</v>
      </c>
      <c r="G58" s="315">
        <v>0.3719110275689223</v>
      </c>
      <c r="H58" s="314">
        <v>0.3308472794890452</v>
      </c>
      <c r="I58" s="314">
        <v>0.1106537176274018</v>
      </c>
      <c r="J58" s="206">
        <v>0.2717934947258255</v>
      </c>
      <c r="K58" s="195">
        <v>0.3635469890195101</v>
      </c>
      <c r="L58" s="315">
        <v>0.04424771606435444</v>
      </c>
      <c r="M58" s="314">
        <v>0.02766189667717681</v>
      </c>
      <c r="N58" s="314">
        <v>0.04786967418546365</v>
      </c>
      <c r="O58" s="314">
        <v>0.03984008935381934</v>
      </c>
      <c r="P58" s="314">
        <v>0.2544589495717315</v>
      </c>
      <c r="Q58" s="314">
        <v>0.2780014552510308</v>
      </c>
      <c r="R58" s="314">
        <v>0.369264828738513</v>
      </c>
      <c r="S58" s="314">
        <v>0.4634934109467216</v>
      </c>
      <c r="T58" s="314">
        <v>0.3702639751552794</v>
      </c>
      <c r="U58" s="314">
        <v>0.2836481614996395</v>
      </c>
      <c r="V58" s="314">
        <v>0.4785067507478373</v>
      </c>
      <c r="W58" s="314">
        <v>0.4920274824993519</v>
      </c>
      <c r="X58" s="314">
        <v>0.4235124100574016</v>
      </c>
      <c r="Y58" s="206">
        <v>0.4640812195323474</v>
      </c>
      <c r="Z58" s="315">
        <v>0.3610672514619884</v>
      </c>
      <c r="AA58" s="314">
        <v>0.2928268251273345</v>
      </c>
      <c r="AB58" s="314">
        <v>0.06897660818713448</v>
      </c>
      <c r="AC58" s="206">
        <v>0.2415268941584731</v>
      </c>
      <c r="AD58" s="195">
        <v>0.3528040568454102</v>
      </c>
      <c r="AE58" s="315">
        <v>0.03566375616460506</v>
      </c>
      <c r="AF58" s="314">
        <v>0.02212587921416444</v>
      </c>
      <c r="AG58" s="314">
        <v>0.04188387635756056</v>
      </c>
      <c r="AH58" s="206">
        <v>0.03313038029857251</v>
      </c>
      <c r="AI58" s="195">
        <v>0.2454683698296837</v>
      </c>
      <c r="AJ58" s="315">
        <v>0.2702158622362357</v>
      </c>
      <c r="AK58" s="314">
        <v>0.398141186299081</v>
      </c>
      <c r="AL58" s="314">
        <v>0.4950238499474492</v>
      </c>
      <c r="AM58" s="314">
        <v>0.3876811594202899</v>
      </c>
      <c r="AN58" s="314">
        <v>0.2812158469945355</v>
      </c>
      <c r="AO58" s="314">
        <v>0.5165898617511521</v>
      </c>
      <c r="AP58" s="314">
        <v>0.4899480844969567</v>
      </c>
      <c r="AQ58" s="314">
        <v>0.4350937828442073</v>
      </c>
      <c r="AR58" s="206">
        <v>0.4802304372041214</v>
      </c>
      <c r="AS58" s="315">
        <v>0.3620760233918129</v>
      </c>
      <c r="AT58" s="314">
        <v>0.2994805562292829</v>
      </c>
      <c r="AU58" s="314">
        <v>0.07986424394319132</v>
      </c>
      <c r="AV58" s="206">
        <v>0.2477154424522846</v>
      </c>
      <c r="AW58" s="195">
        <v>0.3633306332128664</v>
      </c>
      <c r="AX58" s="315">
        <v>0.03205190395343196</v>
      </c>
      <c r="AY58" s="314">
        <v>0.02972956585010914</v>
      </c>
      <c r="AZ58" s="314">
        <v>0.04588763575605681</v>
      </c>
      <c r="BA58" s="206">
        <v>0.03578102865860303</v>
      </c>
      <c r="BB58" s="195">
        <v>0.2529476162934809</v>
      </c>
      <c r="BC58" s="315">
        <v>0.2216386908248665</v>
      </c>
      <c r="BD58" s="314">
        <v>0.3127200306129548</v>
      </c>
      <c r="BE58" s="314">
        <v>0.2993032679026799</v>
      </c>
      <c r="BF58" s="314">
        <v>0.266406277455901</v>
      </c>
      <c r="BG58" s="314">
        <v>0.3603443540357744</v>
      </c>
      <c r="BH58" s="314">
        <v>0.4780196458889158</v>
      </c>
      <c r="BI58" s="314">
        <v>0.3922453265125679</v>
      </c>
      <c r="BJ58" s="314">
        <v>0.3554376657824934</v>
      </c>
      <c r="BK58" s="314">
        <v>0.3896766627370076</v>
      </c>
      <c r="BL58" s="314">
        <v>0.2895262304745063</v>
      </c>
      <c r="BM58" s="314">
        <v>0.2305267961552722</v>
      </c>
      <c r="BN58" s="314">
        <v>0.05691681402888299</v>
      </c>
      <c r="BO58" s="314">
        <v>0.1927430990759903</v>
      </c>
      <c r="BP58" s="314">
        <v>0.2964988445751088</v>
      </c>
      <c r="BQ58" s="312">
        <v>-0.06683178863775757</v>
      </c>
      <c r="BR58" s="314">
        <v>0.03349875930521092</v>
      </c>
      <c r="BS58" s="312">
        <v>0.00144685535177895</v>
      </c>
      <c r="BT58" s="314">
        <v>0.02368037291343599</v>
      </c>
      <c r="BU58" s="312">
        <v>-0.006049192936673151</v>
      </c>
      <c r="BV58" s="314">
        <v>0.03320549273733166</v>
      </c>
      <c r="BW58" s="312">
        <f>BV58-AZ58</f>
        <v>-0.01268214301872515</v>
      </c>
      <c r="BX58" s="314">
        <v>0.03014838734478915</v>
      </c>
      <c r="BY58" s="312">
        <f>BX58-BA58</f>
        <v>-0.005632641313813885</v>
      </c>
      <c r="BZ58" s="314">
        <v>0.2026156517958832</v>
      </c>
      <c r="CA58" s="312">
        <f>BZ58-BB58</f>
        <v>-0.05033196449759778</v>
      </c>
      <c r="CB58" s="314">
        <v>0.2189821243580418</v>
      </c>
      <c r="CC58" s="312">
        <f>CB58-BC58</f>
        <v>-0.002656566466824661</v>
      </c>
      <c r="CD58" s="314">
        <v>0.3115343075668408</v>
      </c>
      <c r="CE58" s="312">
        <f>CD58-BD58</f>
        <v>-0.001185723046114084</v>
      </c>
      <c r="CF58" s="314">
        <v>0.3785251262230356</v>
      </c>
      <c r="CG58" s="312">
        <f>CF58-BE58</f>
        <v>0.07922185832035578</v>
      </c>
      <c r="CH58" s="314">
        <v>0.303785006535194</v>
      </c>
      <c r="CI58" s="312">
        <f>CH58-BF58</f>
        <v>0.03737872907929302</v>
      </c>
      <c r="CJ58" s="314">
        <v>0.2279288028849341</v>
      </c>
      <c r="CK58" s="313">
        <f>CJ58-BG58</f>
        <v>-0.1324155511508403</v>
      </c>
    </row>
    <row r="59" ht="17" customHeight="1">
      <c r="A59" t="s" s="71">
        <v>102</v>
      </c>
      <c r="B59" s="314">
        <v>0.2902406701685721</v>
      </c>
      <c r="C59" s="314">
        <v>0.483070579674994</v>
      </c>
      <c r="D59" s="314">
        <v>0.4604882742570713</v>
      </c>
      <c r="E59" s="314">
        <v>0.425804430430916</v>
      </c>
      <c r="F59" s="206">
        <v>0.4563199665831246</v>
      </c>
      <c r="G59" s="315">
        <v>0.3719110275689223</v>
      </c>
      <c r="H59" s="314">
        <v>0.3308472794890452</v>
      </c>
      <c r="I59" s="314">
        <v>0.1106537176274018</v>
      </c>
      <c r="J59" s="206">
        <v>0.2717934947258255</v>
      </c>
      <c r="K59" s="195">
        <v>0.3635469890195101</v>
      </c>
      <c r="L59" s="315">
        <v>0.04424771606435444</v>
      </c>
      <c r="M59" s="314">
        <v>0.02766189667717681</v>
      </c>
      <c r="N59" s="314">
        <v>0.04786967418546365</v>
      </c>
      <c r="O59" s="314">
        <v>0.03984008935381934</v>
      </c>
      <c r="P59" s="314">
        <v>0.2544589495717315</v>
      </c>
      <c r="Q59" s="314">
        <v>0.2780014552510308</v>
      </c>
      <c r="R59" s="314">
        <v>0.369264828738513</v>
      </c>
      <c r="S59" s="314">
        <v>0.4634934109467216</v>
      </c>
      <c r="T59" s="314">
        <v>0.3702639751552794</v>
      </c>
      <c r="U59" s="314">
        <v>0.2836481614996395</v>
      </c>
      <c r="V59" s="314">
        <v>0.4785067507478373</v>
      </c>
      <c r="W59" s="314">
        <v>0.4920274824993519</v>
      </c>
      <c r="X59" s="314">
        <v>0.4235124100574016</v>
      </c>
      <c r="Y59" s="206">
        <v>0.4640812195323474</v>
      </c>
      <c r="Z59" s="315">
        <v>0.3610672514619884</v>
      </c>
      <c r="AA59" s="314">
        <v>0.2928268251273345</v>
      </c>
      <c r="AB59" s="314">
        <v>0.06897660818713448</v>
      </c>
      <c r="AC59" s="206">
        <v>0.2415268941584731</v>
      </c>
      <c r="AD59" s="195">
        <v>0.3528040568454102</v>
      </c>
      <c r="AE59" s="315">
        <v>0.03566375616460506</v>
      </c>
      <c r="AF59" s="314">
        <v>0.02212587921416444</v>
      </c>
      <c r="AG59" s="314">
        <v>0.04188387635756056</v>
      </c>
      <c r="AH59" s="206">
        <v>0.03313038029857251</v>
      </c>
      <c r="AI59" s="195">
        <v>0.2454683698296837</v>
      </c>
      <c r="AJ59" s="315">
        <v>0.2702158622362357</v>
      </c>
      <c r="AK59" s="314">
        <v>0.398141186299081</v>
      </c>
      <c r="AL59" s="314">
        <v>0.4950238499474492</v>
      </c>
      <c r="AM59" s="314">
        <v>0.3876811594202899</v>
      </c>
      <c r="AN59" s="314">
        <v>0.2812158469945355</v>
      </c>
      <c r="AO59" s="314">
        <v>0.5165898617511521</v>
      </c>
      <c r="AP59" s="314">
        <v>0.4899480844969567</v>
      </c>
      <c r="AQ59" s="314">
        <v>0.4350937828442073</v>
      </c>
      <c r="AR59" s="206">
        <v>0.4802304372041214</v>
      </c>
      <c r="AS59" s="315">
        <v>0.3620760233918129</v>
      </c>
      <c r="AT59" s="314">
        <v>0.2994805562292829</v>
      </c>
      <c r="AU59" s="314">
        <v>0.07986424394319132</v>
      </c>
      <c r="AV59" s="206">
        <v>0.2477154424522846</v>
      </c>
      <c r="AW59" s="195">
        <v>0.3633306332128664</v>
      </c>
      <c r="AX59" s="315">
        <v>0.03205190395343196</v>
      </c>
      <c r="AY59" s="314">
        <v>0.02972956585010914</v>
      </c>
      <c r="AZ59" s="314">
        <v>0.04588763575605681</v>
      </c>
      <c r="BA59" s="206">
        <v>0.03578102865860303</v>
      </c>
      <c r="BB59" s="195">
        <v>0.2529476162934809</v>
      </c>
      <c r="BC59" s="315">
        <v>0.2216386908248665</v>
      </c>
      <c r="BD59" s="314">
        <v>0.3127200306129548</v>
      </c>
      <c r="BE59" s="314">
        <v>0.2993032679026799</v>
      </c>
      <c r="BF59" s="314">
        <v>0.266406277455901</v>
      </c>
      <c r="BG59" s="314">
        <v>0.3603443540357744</v>
      </c>
      <c r="BH59" s="314">
        <v>0.4780196458889158</v>
      </c>
      <c r="BI59" s="314">
        <v>0.3922453265125679</v>
      </c>
      <c r="BJ59" s="314">
        <v>0.3554376657824934</v>
      </c>
      <c r="BK59" s="314">
        <v>0.3896766627370076</v>
      </c>
      <c r="BL59" s="314">
        <v>0.2895262304745063</v>
      </c>
      <c r="BM59" s="314">
        <v>0.2305267961552722</v>
      </c>
      <c r="BN59" s="314">
        <v>0.05691681402888299</v>
      </c>
      <c r="BO59" s="314">
        <v>0.1927430990759903</v>
      </c>
      <c r="BP59" s="314">
        <v>0.2964988445751088</v>
      </c>
      <c r="BQ59" s="312">
        <v>-0.06683178863775757</v>
      </c>
      <c r="BR59" s="314">
        <v>0.03349875930521092</v>
      </c>
      <c r="BS59" s="312">
        <v>0.00144685535177895</v>
      </c>
      <c r="BT59" s="314">
        <v>0.02368037291343599</v>
      </c>
      <c r="BU59" s="312">
        <v>-0.006049192936673151</v>
      </c>
      <c r="BV59" s="314">
        <v>0.03320549273733166</v>
      </c>
      <c r="BW59" s="312">
        <f>BV59-AZ59</f>
        <v>-0.01268214301872515</v>
      </c>
      <c r="BX59" s="314">
        <v>0.03014838734478915</v>
      </c>
      <c r="BY59" s="312">
        <f>BX59-BA59</f>
        <v>-0.005632641313813885</v>
      </c>
      <c r="BZ59" s="314">
        <v>0.2026156517958832</v>
      </c>
      <c r="CA59" s="312">
        <f>BZ59-BB59</f>
        <v>-0.05033196449759778</v>
      </c>
      <c r="CB59" s="314">
        <v>0.2189821243580418</v>
      </c>
      <c r="CC59" s="312">
        <f>CB59-BC59</f>
        <v>-0.002656566466824661</v>
      </c>
      <c r="CD59" s="314">
        <v>0.3115343075668408</v>
      </c>
      <c r="CE59" s="312">
        <f>CD59-BD59</f>
        <v>-0.001185723046114084</v>
      </c>
      <c r="CF59" s="314">
        <v>0.3785251262230356</v>
      </c>
      <c r="CG59" s="312">
        <f>CF59-BE59</f>
        <v>0.07922185832035578</v>
      </c>
      <c r="CH59" s="314">
        <v>0.303785006535194</v>
      </c>
      <c r="CI59" s="312">
        <f>CH59-BF59</f>
        <v>0.03737872907929302</v>
      </c>
      <c r="CJ59" s="314">
        <v>0.2279288028849341</v>
      </c>
      <c r="CK59" s="313">
        <f>CJ59-BG59</f>
        <v>-0.1324155511508403</v>
      </c>
    </row>
    <row r="60" ht="17" customHeight="1">
      <c r="A60" t="s" s="71">
        <v>103</v>
      </c>
      <c r="B60" s="314">
        <v>0.3113926940639269</v>
      </c>
      <c r="C60" s="314">
        <v>0.4877240143369176</v>
      </c>
      <c r="D60" s="314">
        <v>0.4655753968253968</v>
      </c>
      <c r="E60" s="314">
        <v>0.4090501792114695</v>
      </c>
      <c r="F60" s="206">
        <v>0.4537345679012346</v>
      </c>
      <c r="G60" s="315">
        <v>0.3480555555555556</v>
      </c>
      <c r="H60" s="314">
        <v>0.3243727598566308</v>
      </c>
      <c r="I60" s="314">
        <v>0.1888888888888889</v>
      </c>
      <c r="J60" s="206">
        <v>0.2875152625152625</v>
      </c>
      <c r="K60" s="195">
        <v>0.3701657458563536</v>
      </c>
      <c r="L60" s="315">
        <v>0.1147849462365591</v>
      </c>
      <c r="M60" s="314">
        <v>0.03279569892473119</v>
      </c>
      <c r="N60" s="314">
        <v>0.1401851851851852</v>
      </c>
      <c r="O60" s="314">
        <v>0.09544082125603863</v>
      </c>
      <c r="P60" s="314">
        <v>0.2775844525844526</v>
      </c>
      <c r="Q60" s="314">
        <v>0.2989247311827957</v>
      </c>
      <c r="R60" s="314">
        <v>0.3705555555555556</v>
      </c>
      <c r="S60" s="314">
        <v>0.5311827956989247</v>
      </c>
      <c r="T60" s="314">
        <v>0.4005434782608696</v>
      </c>
      <c r="U60" s="314">
        <v>0.3085768645357687</v>
      </c>
      <c r="V60" s="314">
        <v>0.5334229390681003</v>
      </c>
      <c r="W60" s="314">
        <v>0.5516283524904214</v>
      </c>
      <c r="X60" s="314">
        <v>0.4646057347670251</v>
      </c>
      <c r="Y60" s="206">
        <v>0.5157814407814408</v>
      </c>
      <c r="Z60" s="315">
        <v>0.3496296296296296</v>
      </c>
      <c r="AA60" s="314">
        <v>0.3</v>
      </c>
      <c r="AB60" s="314">
        <v>0.1534259259259259</v>
      </c>
      <c r="AC60" s="206">
        <v>0.268040293040293</v>
      </c>
      <c r="AD60" s="195">
        <v>0.3919108669108669</v>
      </c>
      <c r="AE60" s="315">
        <v>0.1254480286738351</v>
      </c>
      <c r="AF60" s="314">
        <v>0.03288530465949821</v>
      </c>
      <c r="AG60" s="314">
        <v>0.1458333333333333</v>
      </c>
      <c r="AH60" s="206">
        <v>0.1009057971014493</v>
      </c>
      <c r="AI60" s="195">
        <v>0.2942011354420113</v>
      </c>
      <c r="AJ60" s="315">
        <v>0.2859318996415771</v>
      </c>
      <c r="AK60" s="314">
        <v>0.3631481481481482</v>
      </c>
      <c r="AL60" s="314">
        <v>0.4906810035842294</v>
      </c>
      <c r="AM60" s="314">
        <v>0.3801026570048309</v>
      </c>
      <c r="AN60" s="314">
        <v>0.3157938676381299</v>
      </c>
      <c r="AO60" s="314">
        <v>0.5262544802867384</v>
      </c>
      <c r="AP60" s="314">
        <v>0.5007936507936508</v>
      </c>
      <c r="AQ60" s="314">
        <v>0.4375448028673835</v>
      </c>
      <c r="AR60" s="206">
        <v>0.4877777777777777</v>
      </c>
      <c r="AS60" s="315">
        <v>0.3418518518518519</v>
      </c>
      <c r="AT60" s="314">
        <v>0.3084229390681004</v>
      </c>
      <c r="AU60" s="314">
        <v>0.1507407407407407</v>
      </c>
      <c r="AV60" s="206">
        <v>0.2674603174603175</v>
      </c>
      <c r="AW60" s="195">
        <v>0.3770104358502149</v>
      </c>
      <c r="AX60" s="315">
        <v>0.1003584229390681</v>
      </c>
      <c r="AY60" s="314">
        <v>0.06326164874551972</v>
      </c>
      <c r="AZ60" s="314">
        <v>0.1164814814814815</v>
      </c>
      <c r="BA60" s="206">
        <v>0.0931159420289855</v>
      </c>
      <c r="BB60" s="195">
        <v>0.2813390313390313</v>
      </c>
      <c r="BC60" s="315">
        <v>0.2673835125448029</v>
      </c>
      <c r="BD60" s="314">
        <v>0.335</v>
      </c>
      <c r="BE60" s="314">
        <v>0.3321557971014493</v>
      </c>
      <c r="BF60" s="314">
        <v>0.2941476407914764</v>
      </c>
      <c r="BG60" s="314">
        <v>0.3739117199391172</v>
      </c>
      <c r="BH60" s="314">
        <v>0.5025089605734767</v>
      </c>
      <c r="BI60" s="314">
        <v>0.4460317460317461</v>
      </c>
      <c r="BJ60" s="314">
        <v>0.3612007168458781</v>
      </c>
      <c r="BK60" s="314">
        <v>0.4362654320987654</v>
      </c>
      <c r="BL60" s="314">
        <v>0.2983333333333333</v>
      </c>
      <c r="BM60" s="314">
        <v>0.2684587813620072</v>
      </c>
      <c r="BN60" s="314">
        <v>0.05305555555555556</v>
      </c>
      <c r="BO60" s="314">
        <v>0.2072954822954823</v>
      </c>
      <c r="BP60" s="314">
        <v>0.3211479435236341</v>
      </c>
      <c r="BQ60" s="312">
        <v>-0.05586249232658075</v>
      </c>
      <c r="BR60" s="314">
        <v>0</v>
      </c>
      <c r="BS60" s="312">
        <v>-0.1003584229390681</v>
      </c>
      <c r="BT60" s="314">
        <v>0</v>
      </c>
      <c r="BU60" s="312">
        <v>-0.06326164874551972</v>
      </c>
      <c r="BV60" s="314">
        <v>0</v>
      </c>
      <c r="BW60" s="312">
        <f>BV60-AZ60</f>
        <v>-0.1164814814814815</v>
      </c>
      <c r="BX60" s="314">
        <v>0</v>
      </c>
      <c r="BY60" s="312">
        <f>BX60-BA60</f>
        <v>-0.0931159420289855</v>
      </c>
      <c r="BZ60" s="314">
        <v>0.2129222629222629</v>
      </c>
      <c r="CA60" s="312">
        <f>BZ60-BB60</f>
        <v>-0.06841676841676839</v>
      </c>
      <c r="CB60" s="314">
        <v>0.1912186379928315</v>
      </c>
      <c r="CC60" s="312">
        <f>CB60-BC60</f>
        <v>-0.07616487455197132</v>
      </c>
      <c r="CD60" s="314">
        <v>0.3200925925925926</v>
      </c>
      <c r="CE60" s="312">
        <f>CD60-BD60</f>
        <v>-0.01490740740740742</v>
      </c>
      <c r="CF60" s="314">
        <v>0.4220430107526882</v>
      </c>
      <c r="CG60" s="312">
        <f>CF60-BE60</f>
        <v>0.08988721365123886</v>
      </c>
      <c r="CH60" s="314">
        <v>0.3110205314009661</v>
      </c>
      <c r="CI60" s="312">
        <f>CH60-BF60</f>
        <v>0.01687289060948977</v>
      </c>
      <c r="CJ60" s="314">
        <v>0.237648401826484</v>
      </c>
      <c r="CK60" s="313">
        <f>CJ60-BG60</f>
        <v>-0.1362633181126332</v>
      </c>
    </row>
    <row r="61" ht="17" customHeight="1">
      <c r="A61" t="s" s="71">
        <v>123</v>
      </c>
      <c r="B61" s="314">
        <v>0.2897525465402178</v>
      </c>
      <c r="C61" s="314">
        <v>0.4829631927212573</v>
      </c>
      <c r="D61" s="314">
        <v>0.4603708791208791</v>
      </c>
      <c r="E61" s="314">
        <v>0.4261910669975186</v>
      </c>
      <c r="F61" s="206">
        <v>0.4563796296296297</v>
      </c>
      <c r="G61" s="315">
        <v>0.3724615384615385</v>
      </c>
      <c r="H61" s="314">
        <v>0.3309966914805624</v>
      </c>
      <c r="I61" s="314">
        <v>0.1088482905982906</v>
      </c>
      <c r="J61" s="206">
        <v>0.2714306846999155</v>
      </c>
      <c r="K61" s="195">
        <v>0.3633942484771214</v>
      </c>
      <c r="L61" s="315">
        <v>0.04261993382961125</v>
      </c>
      <c r="M61" s="314">
        <v>0.02754342431761787</v>
      </c>
      <c r="N61" s="314">
        <v>0.04573931623931624</v>
      </c>
      <c r="O61" s="314">
        <v>0.03855699554069119</v>
      </c>
      <c r="P61" s="314">
        <v>0.2539252841175918</v>
      </c>
      <c r="Q61" s="314">
        <v>0.2775186104218362</v>
      </c>
      <c r="R61" s="314">
        <v>0.3692350427350428</v>
      </c>
      <c r="S61" s="314">
        <v>0.4619313482216708</v>
      </c>
      <c r="T61" s="314">
        <v>0.3695652173913043</v>
      </c>
      <c r="U61" s="314">
        <v>0.2830728837372673</v>
      </c>
      <c r="V61" s="314">
        <v>0.4772394540942928</v>
      </c>
      <c r="W61" s="314">
        <v>0.4906520778072502</v>
      </c>
      <c r="X61" s="314">
        <v>0.4225641025641025</v>
      </c>
      <c r="Y61" s="206">
        <v>0.4628881375035221</v>
      </c>
      <c r="Z61" s="315">
        <v>0.3613311965811966</v>
      </c>
      <c r="AA61" s="314">
        <v>0.2926612903225806</v>
      </c>
      <c r="AB61" s="314">
        <v>0.06702777777777778</v>
      </c>
      <c r="AC61" s="206">
        <v>0.2409150464919696</v>
      </c>
      <c r="AD61" s="195">
        <v>0.3519015919977458</v>
      </c>
      <c r="AE61" s="315">
        <v>0.03359181141439206</v>
      </c>
      <c r="AF61" s="314">
        <v>0.02187758478081059</v>
      </c>
      <c r="AG61" s="314">
        <v>0.03948504273504273</v>
      </c>
      <c r="AH61" s="206">
        <v>0.03156633221850613</v>
      </c>
      <c r="AI61" s="195">
        <v>0.2443437675463223</v>
      </c>
      <c r="AJ61" s="315">
        <v>0.2698531844499586</v>
      </c>
      <c r="AK61" s="314">
        <v>0.3989487179487179</v>
      </c>
      <c r="AL61" s="314">
        <v>0.4951240694789082</v>
      </c>
      <c r="AM61" s="314">
        <v>0.3878560479375697</v>
      </c>
      <c r="AN61" s="314">
        <v>0.280417892671991</v>
      </c>
      <c r="AO61" s="314">
        <v>0.5163668320926386</v>
      </c>
      <c r="AP61" s="314">
        <v>0.4896978021978022</v>
      </c>
      <c r="AQ61" s="314">
        <v>0.4350372208436725</v>
      </c>
      <c r="AR61" s="206">
        <v>0.4800562678062678</v>
      </c>
      <c r="AS61" s="315">
        <v>0.362542735042735</v>
      </c>
      <c r="AT61" s="314">
        <v>0.2992741935483871</v>
      </c>
      <c r="AU61" s="314">
        <v>0.07822863247863247</v>
      </c>
      <c r="AV61" s="206">
        <v>0.2472597914905607</v>
      </c>
      <c r="AW61" s="195">
        <v>0.3630149454596968</v>
      </c>
      <c r="AX61" s="315">
        <v>0.03047559966914806</v>
      </c>
      <c r="AY61" s="314">
        <v>0.02895574855252275</v>
      </c>
      <c r="AZ61" s="314">
        <v>0.04425854700854701</v>
      </c>
      <c r="BA61" s="206">
        <v>0.03445791527313266</v>
      </c>
      <c r="BB61" s="195">
        <v>0.2522924297924298</v>
      </c>
      <c r="BC61" s="315">
        <v>0.2207629124894497</v>
      </c>
      <c r="BD61" s="314">
        <v>0.3122934836559597</v>
      </c>
      <c r="BE61" s="314">
        <v>0.2986743107386958</v>
      </c>
      <c r="BF61" s="314">
        <v>0.2657973578289997</v>
      </c>
      <c r="BG61" s="314">
        <v>0.3600312609764665</v>
      </c>
      <c r="BH61" s="314">
        <v>0.4199532207138388</v>
      </c>
      <c r="BI61" s="314">
        <v>0.3911535859269283</v>
      </c>
      <c r="BJ61" s="314">
        <v>0.3553206891032636</v>
      </c>
      <c r="BK61" s="314">
        <v>0.3887310178920463</v>
      </c>
      <c r="BL61" s="314">
        <v>0.289347466546384</v>
      </c>
      <c r="BM61" s="314">
        <v>0.2297568641145401</v>
      </c>
      <c r="BN61" s="314">
        <v>0.0553694933092768</v>
      </c>
      <c r="BO61" s="314">
        <v>0.1919117756397865</v>
      </c>
      <c r="BP61" s="314">
        <v>0.2897776972016836</v>
      </c>
      <c r="BQ61" s="312">
        <v>-0.0732372482580132</v>
      </c>
      <c r="BR61" s="314">
        <v>0.03172515896227102</v>
      </c>
      <c r="BS61" s="312">
        <v>0.001249559293122961</v>
      </c>
      <c r="BT61" s="314">
        <v>0.02337873033887701</v>
      </c>
      <c r="BU61" s="312">
        <v>-0.00557701821364574</v>
      </c>
      <c r="BV61" s="314">
        <v>0.03167380844985716</v>
      </c>
      <c r="BW61" s="312">
        <f>BV61-AZ61</f>
        <v>-0.01258473855868984</v>
      </c>
      <c r="BX61" s="314">
        <v>0.02889603067207939</v>
      </c>
      <c r="BY61" s="312">
        <f>BX61-BA61</f>
        <v>-0.005561884601053269</v>
      </c>
      <c r="BZ61" s="314">
        <v>0.2018615311917071</v>
      </c>
      <c r="CA61" s="312">
        <f>BZ61-BB61</f>
        <v>-0.05043089860072267</v>
      </c>
      <c r="CB61" s="314">
        <v>0.2186713373201216</v>
      </c>
      <c r="CC61" s="312">
        <f>CB61-BC61</f>
        <v>-0.002091575169328064</v>
      </c>
      <c r="CD61" s="314">
        <v>0.3122669523379942</v>
      </c>
      <c r="CE61" s="312">
        <f>CD61-BD61</f>
        <v>-2.653131796548358e-05</v>
      </c>
      <c r="CF61" s="314">
        <v>0.3787430704090096</v>
      </c>
      <c r="CG61" s="312">
        <f>CF61-BE61</f>
        <v>0.08006875967031379</v>
      </c>
      <c r="CH61" s="314">
        <v>0.3031288609754663</v>
      </c>
      <c r="CI61" s="312">
        <f>CH61-BF61</f>
        <v>0.03733150314646655</v>
      </c>
      <c r="CJ61" s="314">
        <v>0.2273864471919971</v>
      </c>
      <c r="CK61" s="313">
        <f>CJ61-BG61</f>
        <v>-0.1326448137844694</v>
      </c>
    </row>
    <row r="62" ht="17" customHeight="1">
      <c r="A62" t="s" s="61">
        <v>109</v>
      </c>
      <c r="B62" s="314">
        <v>0.2156772689494969</v>
      </c>
      <c r="C62" s="314">
        <v>0.4187790065571114</v>
      </c>
      <c r="D62" s="314">
        <v>0.4023797266835811</v>
      </c>
      <c r="E62" s="314">
        <v>0.2869550247018651</v>
      </c>
      <c r="F62" s="206">
        <v>0.3682709701796505</v>
      </c>
      <c r="G62" s="315">
        <v>0.1996426519074656</v>
      </c>
      <c r="H62" s="314">
        <v>0.103169266888592</v>
      </c>
      <c r="I62" s="314">
        <v>0.02931730719791803</v>
      </c>
      <c r="J62" s="206">
        <v>0.1106268796341523</v>
      </c>
      <c r="K62" s="195">
        <v>0.2390840796463121</v>
      </c>
      <c r="L62" s="315">
        <v>0.02565348228949051</v>
      </c>
      <c r="M62" s="314">
        <v>0.02621055264750183</v>
      </c>
      <c r="N62" s="314">
        <v>0.1289164637983806</v>
      </c>
      <c r="O62" s="314">
        <v>0.05951390214128455</v>
      </c>
      <c r="P62" s="314">
        <v>0.1786909145776062</v>
      </c>
      <c r="Q62" s="314">
        <v>0.2242550476478112</v>
      </c>
      <c r="R62" s="314">
        <v>0.3528724328176657</v>
      </c>
      <c r="S62" s="314">
        <v>0.4349410063717108</v>
      </c>
      <c r="T62" s="314">
        <v>0.3371871364148918</v>
      </c>
      <c r="U62" s="314">
        <v>0.2243659170507524</v>
      </c>
      <c r="V62" s="314">
        <v>0.4390165953006733</v>
      </c>
      <c r="W62" s="314">
        <v>0.4019142607343024</v>
      </c>
      <c r="X62" s="314">
        <v>0.3289019959984202</v>
      </c>
      <c r="Y62" s="206">
        <v>0.3896812075996337</v>
      </c>
      <c r="Z62" s="315">
        <v>0.2186748790936844</v>
      </c>
      <c r="AA62" s="314">
        <v>0.111222563314956</v>
      </c>
      <c r="AB62" s="314">
        <v>0.03010230560856489</v>
      </c>
      <c r="AC62" s="206">
        <v>0.1196765195335841</v>
      </c>
      <c r="AD62" s="195">
        <v>0.2543621425666454</v>
      </c>
      <c r="AE62" s="315">
        <v>0.02372764611503684</v>
      </c>
      <c r="AF62" s="314">
        <v>0.02718998257505206</v>
      </c>
      <c r="AG62" s="314">
        <v>0.09474158188974587</v>
      </c>
      <c r="AH62" s="206">
        <v>0.04827053967377125</v>
      </c>
      <c r="AI62" s="195">
        <v>0.184736420882293</v>
      </c>
      <c r="AJ62" s="315">
        <v>0.2291974873841251</v>
      </c>
      <c r="AK62" s="314">
        <v>0.3587509679217923</v>
      </c>
      <c r="AL62" s="314">
        <v>0.4119573484308972</v>
      </c>
      <c r="AM62" s="314">
        <v>0.3330359992588455</v>
      </c>
      <c r="AN62" s="314">
        <v>0.2224782960717306</v>
      </c>
      <c r="AO62" s="314">
        <v>0.4620633565180263</v>
      </c>
      <c r="AP62" s="314">
        <v>0.4001325384124122</v>
      </c>
      <c r="AQ62" s="314">
        <v>0.3291699622936377</v>
      </c>
      <c r="AR62" s="206">
        <v>0.3970215995412125</v>
      </c>
      <c r="AS62" s="315">
        <v>0.2141181344169897</v>
      </c>
      <c r="AT62" s="314">
        <v>0.1110217761842533</v>
      </c>
      <c r="AU62" s="314">
        <v>0.03205542715400543</v>
      </c>
      <c r="AV62" s="206">
        <v>0.1211570914240464</v>
      </c>
      <c r="AW62" s="195">
        <v>0.2572440181131917</v>
      </c>
      <c r="AX62" s="315">
        <v>0.02298546004410024</v>
      </c>
      <c r="AY62" s="314">
        <v>0.02274703355194741</v>
      </c>
      <c r="AZ62" s="314">
        <v>0.10288222519397</v>
      </c>
      <c r="BA62" s="206">
        <v>0.04896156077069683</v>
      </c>
      <c r="BB62" s="195">
        <v>0.1870567875104879</v>
      </c>
      <c r="BC62" s="315">
        <v>0.2126643169803496</v>
      </c>
      <c r="BD62" s="314">
        <v>0.3330904953999594</v>
      </c>
      <c r="BE62" s="314">
        <v>0.3128694441674518</v>
      </c>
      <c r="BF62" s="314">
        <v>0.2166533760984919</v>
      </c>
      <c r="BG62" s="314">
        <v>0.2551296837177408</v>
      </c>
      <c r="BH62" s="314">
        <v>0.45509129134848</v>
      </c>
      <c r="BI62" s="314">
        <v>0.3967441231018972</v>
      </c>
      <c r="BJ62" s="314">
        <v>0.2861875948315205</v>
      </c>
      <c r="BK62" s="314">
        <v>0.3787608990937015</v>
      </c>
      <c r="BL62" s="314">
        <v>0.2213842949764291</v>
      </c>
      <c r="BM62" s="314">
        <v>0.121836058035523</v>
      </c>
      <c r="BN62" s="314">
        <v>0.03356333545222358</v>
      </c>
      <c r="BO62" s="314">
        <v>0.1279043493351518</v>
      </c>
      <c r="BP62" s="314">
        <v>0.2514576112176459</v>
      </c>
      <c r="BQ62" s="312">
        <v>-0.00578640689554577</v>
      </c>
      <c r="BR62" s="314">
        <v>0.02487192552958853</v>
      </c>
      <c r="BS62" s="312">
        <v>0.001886465485488289</v>
      </c>
      <c r="BT62" s="314">
        <v>0.02495780462265395</v>
      </c>
      <c r="BU62" s="312">
        <v>0.002210771070706535</v>
      </c>
      <c r="BV62" s="314">
        <v>0.1183881103892997</v>
      </c>
      <c r="BW62" s="312">
        <f>BV62-AZ62</f>
        <v>0.01550588519532968</v>
      </c>
      <c r="BX62" s="314">
        <v>0.0553972709836847</v>
      </c>
      <c r="BY62" s="312">
        <f>BX62-BA62</f>
        <v>0.006435710212987868</v>
      </c>
      <c r="BZ62" s="314">
        <v>0.1853853111419356</v>
      </c>
      <c r="CA62" s="312">
        <f>BZ62-BB62</f>
        <v>-0.00167147636855236</v>
      </c>
      <c r="CB62" s="314">
        <v>0.2264582983111675</v>
      </c>
      <c r="CC62" s="312">
        <f>CB62-BC62</f>
        <v>0.01379398133081783</v>
      </c>
      <c r="CD62" s="314">
        <v>0.3536766054879148</v>
      </c>
      <c r="CE62" s="312">
        <f>CD62-BD62</f>
        <v>0.02058611008795536</v>
      </c>
      <c r="CF62" s="314">
        <v>0.4379516258227761</v>
      </c>
      <c r="CG62" s="312">
        <f>CF62-BE62</f>
        <v>0.1250821816553243</v>
      </c>
      <c r="CH62" s="314">
        <v>0.3488245231058871</v>
      </c>
      <c r="CI62" s="312">
        <f>CH62-BF62</f>
        <v>0.1321711470073952</v>
      </c>
      <c r="CJ62" s="314">
        <v>0.2241567006973648</v>
      </c>
      <c r="CK62" s="313">
        <f>CJ62-BG62</f>
        <v>-0.03097298302037604</v>
      </c>
    </row>
    <row r="63" ht="17" customHeight="1">
      <c r="A63" t="s" s="71">
        <v>110</v>
      </c>
      <c r="B63" s="314">
        <v>0.2356420570148401</v>
      </c>
      <c r="C63" s="314">
        <v>0.4677454288496444</v>
      </c>
      <c r="D63" s="314">
        <v>0.4484118689156392</v>
      </c>
      <c r="E63" s="314">
        <v>0.291439907058778</v>
      </c>
      <c r="F63" s="206">
        <v>0.4010030860311</v>
      </c>
      <c r="G63" s="315">
        <v>0.2169734446610331</v>
      </c>
      <c r="H63" s="314">
        <v>0.1099293153994225</v>
      </c>
      <c r="I63" s="314">
        <v>0.03654234364620044</v>
      </c>
      <c r="J63" s="206">
        <v>0.1210250816109792</v>
      </c>
      <c r="K63" s="195">
        <v>0.2602406639193265</v>
      </c>
      <c r="L63" s="315">
        <v>0.03466683371050055</v>
      </c>
      <c r="M63" s="314">
        <v>0.03480230394774361</v>
      </c>
      <c r="N63" s="314">
        <v>0.1082791027910951</v>
      </c>
      <c r="O63" s="314">
        <v>0.05871648207759154</v>
      </c>
      <c r="P63" s="314">
        <v>0.192350155770169</v>
      </c>
      <c r="Q63" s="314">
        <v>0.2370300162669049</v>
      </c>
      <c r="R63" s="314">
        <v>0.3805202044466245</v>
      </c>
      <c r="S63" s="314">
        <v>0.4718773763657612</v>
      </c>
      <c r="T63" s="314">
        <v>0.3629529594139601</v>
      </c>
      <c r="U63" s="314">
        <v>0.235339691436237</v>
      </c>
      <c r="V63" s="314">
        <v>0.4635069010525749</v>
      </c>
      <c r="W63" s="314">
        <v>0.4438518824706861</v>
      </c>
      <c r="X63" s="314">
        <v>0.3446306389531409</v>
      </c>
      <c r="Y63" s="206">
        <v>0.4167469047453525</v>
      </c>
      <c r="Z63" s="315">
        <v>0.221022589619914</v>
      </c>
      <c r="AA63" s="314">
        <v>0.1061409308799421</v>
      </c>
      <c r="AB63" s="314">
        <v>0.03916105883103925</v>
      </c>
      <c r="AC63" s="206">
        <v>0.1219327286901846</v>
      </c>
      <c r="AD63" s="195">
        <v>0.2693398167177686</v>
      </c>
      <c r="AE63" s="315">
        <v>0.03547809743340648</v>
      </c>
      <c r="AF63" s="314">
        <v>0.03864834604053004</v>
      </c>
      <c r="AG63" s="314">
        <v>0.09711298586836366</v>
      </c>
      <c r="AH63" s="206">
        <v>0.05664466656242328</v>
      </c>
      <c r="AI63" s="195">
        <v>0.1979442800670192</v>
      </c>
      <c r="AJ63" s="315">
        <v>0.2350897487238953</v>
      </c>
      <c r="AK63" s="314">
        <v>0.399333665542643</v>
      </c>
      <c r="AL63" s="314">
        <v>0.4495745704195049</v>
      </c>
      <c r="AM63" s="314">
        <v>0.3609196071709206</v>
      </c>
      <c r="AN63" s="314">
        <v>0.238902077405069</v>
      </c>
      <c r="AO63" s="314">
        <v>0.5061528221974312</v>
      </c>
      <c r="AP63" s="314">
        <v>0.4597046320139429</v>
      </c>
      <c r="AQ63" s="314">
        <v>0.3411204229647837</v>
      </c>
      <c r="AR63" s="206">
        <v>0.4348577810713229</v>
      </c>
      <c r="AS63" s="315">
        <v>0.2230875866195436</v>
      </c>
      <c r="AT63" s="314">
        <v>0.1006102549985695</v>
      </c>
      <c r="AU63" s="314">
        <v>0.04174485206047092</v>
      </c>
      <c r="AV63" s="206">
        <v>0.1255590918641225</v>
      </c>
      <c r="AW63" s="195">
        <v>0.2773552768408258</v>
      </c>
      <c r="AX63" s="315">
        <v>0.03867774975306554</v>
      </c>
      <c r="AY63" s="314">
        <v>0.0372219469884004</v>
      </c>
      <c r="AZ63" s="314">
        <v>0.1109530809338929</v>
      </c>
      <c r="BA63" s="206">
        <v>0.06175664097320846</v>
      </c>
      <c r="BB63" s="195">
        <v>0.2047000182785324</v>
      </c>
      <c r="BC63" s="315">
        <v>0.2067551430542615</v>
      </c>
      <c r="BD63" s="314">
        <v>0.3767278121890827</v>
      </c>
      <c r="BE63" s="314">
        <v>0.3495586607980644</v>
      </c>
      <c r="BF63" s="314">
        <v>0.2370299200986701</v>
      </c>
      <c r="BG63" s="314">
        <v>0.2750756444284354</v>
      </c>
      <c r="BH63" s="314">
        <v>0.5058203828073565</v>
      </c>
      <c r="BI63" s="314">
        <v>0.4334881226947437</v>
      </c>
      <c r="BJ63" s="314">
        <v>0.3047177258700796</v>
      </c>
      <c r="BK63" s="314">
        <v>0.4140483200494816</v>
      </c>
      <c r="BL63" s="314">
        <v>0.2099793961568174</v>
      </c>
      <c r="BM63" s="314">
        <v>0.110556002369896</v>
      </c>
      <c r="BN63" s="314">
        <v>0.04543156774390255</v>
      </c>
      <c r="BO63" s="314">
        <v>0.1258517684754461</v>
      </c>
      <c r="BP63" s="314">
        <v>0.267148694999678</v>
      </c>
      <c r="BQ63" s="312">
        <v>-0.01020658184114787</v>
      </c>
      <c r="BR63" s="314">
        <v>0.03925179432086928</v>
      </c>
      <c r="BS63" s="312">
        <v>0.0005740445678037373</v>
      </c>
      <c r="BT63" s="314">
        <v>0.03790077752935987</v>
      </c>
      <c r="BU63" s="312">
        <v>0.00067883054095947</v>
      </c>
      <c r="BV63" s="314">
        <v>0.1284911028433865</v>
      </c>
      <c r="BW63" s="312">
        <f>BV63-AZ63</f>
        <v>0.01753802190949356</v>
      </c>
      <c r="BX63" s="314">
        <v>0.06790056583525282</v>
      </c>
      <c r="BY63" s="312">
        <f>BX63-BA63</f>
        <v>0.006143924862044362</v>
      </c>
      <c r="BZ63" s="314">
        <v>0.2000013607562302</v>
      </c>
      <c r="CA63" s="312">
        <f>BZ63-BB63</f>
        <v>-0.004698657522302224</v>
      </c>
      <c r="CB63" s="314">
        <v>0.2369511356475842</v>
      </c>
      <c r="CC63" s="312">
        <f>CB63-BC63</f>
        <v>0.0301959925933227</v>
      </c>
      <c r="CD63" s="314">
        <v>0.3822817236522393</v>
      </c>
      <c r="CE63" s="312">
        <f>CD63-BD63</f>
        <v>0.005553911463156536</v>
      </c>
      <c r="CF63" s="314">
        <v>0.4809767059784846</v>
      </c>
      <c r="CG63" s="312">
        <f>CF63-BE63</f>
        <v>0.1314180451804202</v>
      </c>
      <c r="CH63" s="314">
        <v>0.3848628055740897</v>
      </c>
      <c r="CI63" s="312">
        <f>CH63-BF63</f>
        <v>0.1478328854754196</v>
      </c>
      <c r="CJ63" s="314">
        <v>0.2419851679080169</v>
      </c>
      <c r="CK63" s="313">
        <f>CJ63-BG63</f>
        <v>-0.03309047652041852</v>
      </c>
    </row>
    <row r="64" ht="17" customHeight="1">
      <c r="A64" t="s" s="71">
        <v>111</v>
      </c>
      <c r="B64" s="314">
        <v>0.295496700329967</v>
      </c>
      <c r="C64" s="314">
        <v>0.5126633506004238</v>
      </c>
      <c r="D64" s="314">
        <v>0.4908406108793882</v>
      </c>
      <c r="E64" s="314">
        <v>0.3789905619653088</v>
      </c>
      <c r="F64" s="206">
        <v>0.459831204379562</v>
      </c>
      <c r="G64" s="315">
        <v>0.3791083738848338</v>
      </c>
      <c r="H64" s="314">
        <v>0.2079678792873401</v>
      </c>
      <c r="I64" s="314">
        <v>0.07059002433090024</v>
      </c>
      <c r="J64" s="206">
        <v>0.2190984198283468</v>
      </c>
      <c r="K64" s="195">
        <v>0.338799804411824</v>
      </c>
      <c r="L64" s="315">
        <v>0.0663458519739424</v>
      </c>
      <c r="M64" s="314">
        <v>0.07186445333961228</v>
      </c>
      <c r="N64" s="314">
        <v>0.1968217761557177</v>
      </c>
      <c r="O64" s="314">
        <v>0.1107518777107796</v>
      </c>
      <c r="P64" s="314">
        <v>0.261948488453963</v>
      </c>
      <c r="Q64" s="314">
        <v>0.3264191390000785</v>
      </c>
      <c r="R64" s="314">
        <v>0.4318354622871046</v>
      </c>
      <c r="S64" s="314">
        <v>0.5410142453496586</v>
      </c>
      <c r="T64" s="314">
        <v>0.4331032476462499</v>
      </c>
      <c r="U64" s="314">
        <v>0.3050888661133886</v>
      </c>
      <c r="V64" s="314">
        <v>0.5020627305549015</v>
      </c>
      <c r="W64" s="314">
        <v>0.4890878009900159</v>
      </c>
      <c r="X64" s="314">
        <v>0.3766972765089083</v>
      </c>
      <c r="Y64" s="206">
        <v>0.4552209499745997</v>
      </c>
      <c r="Z64" s="315">
        <v>0.3693126520681265</v>
      </c>
      <c r="AA64" s="314">
        <v>0.2031703751667844</v>
      </c>
      <c r="AB64" s="314">
        <v>0.0775065896188159</v>
      </c>
      <c r="AC64" s="206">
        <v>0.2165149327558087</v>
      </c>
      <c r="AD64" s="195">
        <v>0.3358679413652042</v>
      </c>
      <c r="AE64" s="315">
        <v>0.07087601051722785</v>
      </c>
      <c r="AF64" s="314">
        <v>0.08037781571305234</v>
      </c>
      <c r="AG64" s="314">
        <v>0.1911369626926196</v>
      </c>
      <c r="AH64" s="206">
        <v>0.1132932336295356</v>
      </c>
      <c r="AI64" s="195">
        <v>0.2611348278189213</v>
      </c>
      <c r="AJ64" s="315">
        <v>0.3110357311043089</v>
      </c>
      <c r="AK64" s="314">
        <v>0.4197789943227899</v>
      </c>
      <c r="AL64" s="314">
        <v>0.4471268934934464</v>
      </c>
      <c r="AM64" s="314">
        <v>0.3923522955675447</v>
      </c>
      <c r="AN64" s="314">
        <v>0.2941184535917993</v>
      </c>
      <c r="AO64" s="314">
        <v>0.5300751510870418</v>
      </c>
      <c r="AP64" s="314">
        <v>0.4996116831769204</v>
      </c>
      <c r="AQ64" s="314">
        <v>0.4035422062632447</v>
      </c>
      <c r="AR64" s="206">
        <v>0.477014057853474</v>
      </c>
      <c r="AS64" s="315">
        <v>0.3933977088402271</v>
      </c>
      <c r="AT64" s="314">
        <v>0.1898766776548152</v>
      </c>
      <c r="AU64" s="314">
        <v>0.07970143957826439</v>
      </c>
      <c r="AV64" s="206">
        <v>0.2206500160423518</v>
      </c>
      <c r="AW64" s="195">
        <v>0.3481238489871087</v>
      </c>
      <c r="AX64" s="315">
        <v>0.07456243622949534</v>
      </c>
      <c r="AY64" s="314">
        <v>0.07638970645946158</v>
      </c>
      <c r="AZ64" s="314">
        <v>0.1809154501216545</v>
      </c>
      <c r="BA64" s="206">
        <v>0.1098584774674707</v>
      </c>
      <c r="BB64" s="195">
        <v>0.2678292915519193</v>
      </c>
      <c r="BC64" s="315">
        <v>0.2375770151479476</v>
      </c>
      <c r="BD64" s="314">
        <v>0.3845574817518248</v>
      </c>
      <c r="BE64" s="314">
        <v>0.3576667129482703</v>
      </c>
      <c r="BF64" s="314">
        <v>0.2904732443422324</v>
      </c>
      <c r="BG64" s="314">
        <v>0.3452625570776256</v>
      </c>
      <c r="BH64" s="314">
        <v>0.5224766501844439</v>
      </c>
      <c r="BI64" s="314">
        <v>0.4580237660757734</v>
      </c>
      <c r="BJ64" s="314">
        <v>0.3366714739816341</v>
      </c>
      <c r="BK64" s="314">
        <v>0.4384250811030008</v>
      </c>
      <c r="BL64" s="314">
        <v>0.3864076439578265</v>
      </c>
      <c r="BM64" s="314">
        <v>0.2003865473667687</v>
      </c>
      <c r="BN64" s="314">
        <v>0.088169099756691</v>
      </c>
      <c r="BO64" s="314">
        <v>0.2247174206572017</v>
      </c>
      <c r="BP64" s="314">
        <v>0.330980898226936</v>
      </c>
      <c r="BQ64" s="312">
        <v>-0.01714295076017264</v>
      </c>
      <c r="BR64" s="314">
        <v>0.0758574680166392</v>
      </c>
      <c r="BS64" s="312">
        <v>0.001295031787143866</v>
      </c>
      <c r="BT64" s="314">
        <v>0.07853828192449572</v>
      </c>
      <c r="BU64" s="312">
        <v>0.002148575465034136</v>
      </c>
      <c r="BV64" s="314">
        <v>0.1970118613138686</v>
      </c>
      <c r="BW64" s="312">
        <f>BV64-AZ64</f>
        <v>0.01609641119221411</v>
      </c>
      <c r="BX64" s="314">
        <v>0.1162676531259918</v>
      </c>
      <c r="BY64" s="312">
        <f>BX64-BA64</f>
        <v>0.006409175658521102</v>
      </c>
      <c r="BZ64" s="314">
        <v>0.2586233211233211</v>
      </c>
      <c r="CA64" s="312">
        <f>BZ64-BB64</f>
        <v>-0.009205970428598165</v>
      </c>
      <c r="CB64" s="314">
        <v>0.2576034063260341</v>
      </c>
      <c r="CC64" s="312">
        <f>CB64-BC64</f>
        <v>0.02002639117808649</v>
      </c>
      <c r="CD64" s="314">
        <v>0.4060523114355231</v>
      </c>
      <c r="CE64" s="312">
        <f>CD64-BD64</f>
        <v>0.02149482968369831</v>
      </c>
      <c r="CF64" s="314">
        <v>0.5000882976218507</v>
      </c>
      <c r="CG64" s="312">
        <f>CF64-BE64</f>
        <v>0.1424215846735803</v>
      </c>
      <c r="CH64" s="314">
        <v>0.3877175235375013</v>
      </c>
      <c r="CI64" s="312">
        <f>CH64-BF64</f>
        <v>0.0972442791952689</v>
      </c>
      <c r="CJ64" s="314">
        <v>0.2911621337866213</v>
      </c>
      <c r="CK64" s="313">
        <f>CJ64-BG64</f>
        <v>-0.05410042329100428</v>
      </c>
    </row>
    <row r="65" ht="17" customHeight="1">
      <c r="A65" t="s" s="71">
        <v>112</v>
      </c>
      <c r="B65" s="314">
        <v>0.1923267918010345</v>
      </c>
      <c r="C65" s="314">
        <v>0.4721311741416239</v>
      </c>
      <c r="D65" s="314">
        <v>0.4517132557248251</v>
      </c>
      <c r="E65" s="314">
        <v>0.2236456372644469</v>
      </c>
      <c r="F65" s="206">
        <v>0.3801801550040987</v>
      </c>
      <c r="G65" s="315">
        <v>0.06410686340263805</v>
      </c>
      <c r="H65" s="314">
        <v>0.01851160727807706</v>
      </c>
      <c r="I65" s="314">
        <v>0.009216409568522245</v>
      </c>
      <c r="J65" s="206">
        <v>0.03047865950280437</v>
      </c>
      <c r="K65" s="195">
        <v>0.204363381022785</v>
      </c>
      <c r="L65" s="315">
        <v>0.009508664892581294</v>
      </c>
      <c r="M65" s="314">
        <v>0.003761818221154886</v>
      </c>
      <c r="N65" s="314">
        <v>0.02816901408450704</v>
      </c>
      <c r="O65" s="314">
        <v>0.01365712390283731</v>
      </c>
      <c r="P65" s="314">
        <v>0.140096070931081</v>
      </c>
      <c r="Q65" s="314">
        <v>0.1651251595595076</v>
      </c>
      <c r="R65" s="314">
        <v>0.3828303152246814</v>
      </c>
      <c r="S65" s="314">
        <v>0.4678798598039852</v>
      </c>
      <c r="T65" s="314">
        <v>0.3381311419240078</v>
      </c>
      <c r="U65" s="314">
        <v>0.1900117600580653</v>
      </c>
      <c r="V65" s="314">
        <v>0.4769071417753835</v>
      </c>
      <c r="W65" s="314">
        <v>0.4517796433775064</v>
      </c>
      <c r="X65" s="314">
        <v>0.3551361935051167</v>
      </c>
      <c r="Y65" s="206">
        <v>0.4274170665015735</v>
      </c>
      <c r="Z65" s="315">
        <v>0.07057902973395931</v>
      </c>
      <c r="AA65" s="314">
        <v>0.01715129486597001</v>
      </c>
      <c r="AB65" s="314">
        <v>0.008034317013190252</v>
      </c>
      <c r="AC65" s="206">
        <v>0.03175923673911601</v>
      </c>
      <c r="AD65" s="195">
        <v>0.2295881516203448</v>
      </c>
      <c r="AE65" s="315">
        <v>0.006466216654767314</v>
      </c>
      <c r="AF65" s="314">
        <v>0.003469743190324744</v>
      </c>
      <c r="AG65" s="314">
        <v>0.01442823608316566</v>
      </c>
      <c r="AH65" s="206">
        <v>0.008052846061878517</v>
      </c>
      <c r="AI65" s="195">
        <v>0.1552040344255313</v>
      </c>
      <c r="AJ65" s="315">
        <v>0.174974578654724</v>
      </c>
      <c r="AK65" s="314">
        <v>0.4283813995081601</v>
      </c>
      <c r="AL65" s="314">
        <v>0.5235715367473659</v>
      </c>
      <c r="AM65" s="314">
        <v>0.3750692561164086</v>
      </c>
      <c r="AN65" s="314">
        <v>0.2104707021729649</v>
      </c>
      <c r="AO65" s="314">
        <v>0.5470862811276259</v>
      </c>
      <c r="AP65" s="314">
        <v>0.4772923253808566</v>
      </c>
      <c r="AQ65" s="314">
        <v>0.3139698405486683</v>
      </c>
      <c r="AR65" s="206">
        <v>0.4450769431403234</v>
      </c>
      <c r="AS65" s="315">
        <v>0.04735915492957746</v>
      </c>
      <c r="AT65" s="314">
        <v>0.01798424958352264</v>
      </c>
      <c r="AU65" s="314">
        <v>0.01133188016990834</v>
      </c>
      <c r="AV65" s="206">
        <v>0.02547519549531622</v>
      </c>
      <c r="AW65" s="195">
        <v>0.2341169484679717</v>
      </c>
      <c r="AX65" s="315">
        <v>0.009743947556305576</v>
      </c>
      <c r="AY65" s="314">
        <v>0.004208043962700937</v>
      </c>
      <c r="AZ65" s="314">
        <v>0.05322490498546836</v>
      </c>
      <c r="BA65" s="206">
        <v>0.0220571618114484</v>
      </c>
      <c r="BB65" s="195">
        <v>0.1626535771404987</v>
      </c>
      <c r="BC65" s="315">
        <v>0.1951575041647736</v>
      </c>
      <c r="BD65" s="314">
        <v>0.4187178627319472</v>
      </c>
      <c r="BE65" s="314">
        <v>0.3517982897384306</v>
      </c>
      <c r="BF65" s="314">
        <v>0.2103284088090185</v>
      </c>
      <c r="BG65" s="314">
        <v>0.2321926995764541</v>
      </c>
      <c r="BH65" s="314">
        <v>0.5521624369875165</v>
      </c>
      <c r="BI65" s="314">
        <v>0.4640072578327106</v>
      </c>
      <c r="BJ65" s="314">
        <v>0.3127609744488436</v>
      </c>
      <c r="BK65" s="314">
        <v>0.4422758774871451</v>
      </c>
      <c r="BL65" s="314">
        <v>0.03222389894925106</v>
      </c>
      <c r="BM65" s="314">
        <v>0.01972858657320266</v>
      </c>
      <c r="BN65" s="314">
        <v>0.01068913480885312</v>
      </c>
      <c r="BO65" s="314">
        <v>0.02086788128035613</v>
      </c>
      <c r="BP65" s="314">
        <v>0.2304077688969915</v>
      </c>
      <c r="BQ65" s="312">
        <v>-0.003709179570980159</v>
      </c>
      <c r="BR65" s="314">
        <v>0.009679041993898877</v>
      </c>
      <c r="BS65" s="312">
        <v>-6.490556240669812e-05</v>
      </c>
      <c r="BT65" s="314">
        <v>0.003396724432617209</v>
      </c>
      <c r="BU65" s="312">
        <v>-0.0008113195300837282</v>
      </c>
      <c r="BV65" s="314">
        <v>0.06433881064162754</v>
      </c>
      <c r="BW65" s="312">
        <f>BV65-AZ65</f>
        <v>0.01111390565615918</v>
      </c>
      <c r="BX65" s="314">
        <v>0.02538601172250897</v>
      </c>
      <c r="BY65" s="312">
        <f>BX65-BA65</f>
        <v>0.003328849911060566</v>
      </c>
      <c r="BZ65" s="314">
        <v>0.1613161877246384</v>
      </c>
      <c r="CA65" s="312">
        <f>BZ65-BB65</f>
        <v>-0.00133738941586023</v>
      </c>
      <c r="CB65" s="314">
        <v>0.237035113909262</v>
      </c>
      <c r="CC65" s="312">
        <f>CB65-BC65</f>
        <v>0.04187760974448843</v>
      </c>
      <c r="CD65" s="314">
        <v>0.4074614352783367</v>
      </c>
      <c r="CE65" s="312">
        <f>CD65-BD65</f>
        <v>-0.01125642745361055</v>
      </c>
      <c r="CF65" s="314">
        <v>0.5203397806191991</v>
      </c>
      <c r="CG65" s="312">
        <f>CF65-BE65</f>
        <v>0.1685414908807685</v>
      </c>
      <c r="CH65" s="314">
        <v>0.3880702694427435</v>
      </c>
      <c r="CI65" s="312">
        <f>CH65-BF65</f>
        <v>0.177741860633725</v>
      </c>
      <c r="CJ65" s="314">
        <v>0.2184706411987909</v>
      </c>
      <c r="CK65" s="313">
        <f>CJ65-BG65</f>
        <v>-0.01372205837766319</v>
      </c>
    </row>
    <row r="66" ht="17" customHeight="1">
      <c r="A66" t="s" s="71">
        <v>155</v>
      </c>
      <c r="B66" s="314">
        <v>0.2467652472778165</v>
      </c>
      <c r="C66" s="314">
        <v>0.4684676616191649</v>
      </c>
      <c r="D66" s="314">
        <v>0.4611341971818887</v>
      </c>
      <c r="E66" s="314">
        <v>0.3230837587067436</v>
      </c>
      <c r="F66" s="206">
        <v>0.4161094616799562</v>
      </c>
      <c r="G66" s="315">
        <v>0.2145695924234737</v>
      </c>
      <c r="H66" s="314">
        <v>0.08560128433371098</v>
      </c>
      <c r="I66" s="314">
        <v>0.003268848926721411</v>
      </c>
      <c r="J66" s="206">
        <v>0.1009757478555043</v>
      </c>
      <c r="K66" s="195">
        <v>0.2576720696466682</v>
      </c>
      <c r="L66" s="315">
        <v>0.002329930952212093</v>
      </c>
      <c r="M66" s="314">
        <v>0.002178390727677974</v>
      </c>
      <c r="N66" s="314">
        <v>0.09947479188980965</v>
      </c>
      <c r="O66" s="314">
        <v>0.03395654053011828</v>
      </c>
      <c r="P66" s="314">
        <v>0.1822807558051935</v>
      </c>
      <c r="Q66" s="314">
        <v>0.2478250946974863</v>
      </c>
      <c r="R66" s="314">
        <v>0.368303361707725</v>
      </c>
      <c r="S66" s="314">
        <v>0.4620437679842496</v>
      </c>
      <c r="T66" s="314">
        <v>0.359167687283119</v>
      </c>
      <c r="U66" s="314">
        <v>0.2269103671794517</v>
      </c>
      <c r="V66" s="314">
        <v>0.4441075705253051</v>
      </c>
      <c r="W66" s="314">
        <v>0.4068410859117485</v>
      </c>
      <c r="X66" s="314">
        <v>0.3009020583405618</v>
      </c>
      <c r="Y66" s="206">
        <v>0.383447142706402</v>
      </c>
      <c r="Z66" s="315">
        <v>0.3047467601205129</v>
      </c>
      <c r="AA66" s="314">
        <v>0.06745434244575012</v>
      </c>
      <c r="AB66" s="314">
        <v>0.001722507218871163</v>
      </c>
      <c r="AC66" s="206">
        <v>0.1240127762197778</v>
      </c>
      <c r="AD66" s="195">
        <v>0.2537299594630898</v>
      </c>
      <c r="AE66" s="315">
        <v>0.001913195334743264</v>
      </c>
      <c r="AF66" s="314">
        <v>0.002708781513547393</v>
      </c>
      <c r="AG66" s="314">
        <v>0.05155777289212094</v>
      </c>
      <c r="AH66" s="206">
        <v>0.01836972248978955</v>
      </c>
      <c r="AI66" s="195">
        <v>0.1747038944939525</v>
      </c>
      <c r="AJ66" s="315">
        <v>0.2688513008515955</v>
      </c>
      <c r="AK66" s="314">
        <v>0.3814374792516176</v>
      </c>
      <c r="AL66" s="314">
        <v>0.4198232495437124</v>
      </c>
      <c r="AM66" s="314">
        <v>0.3564351678239464</v>
      </c>
      <c r="AN66" s="314">
        <v>0.2203849795932953</v>
      </c>
      <c r="AO66" s="314">
        <v>0.4512299610784088</v>
      </c>
      <c r="AP66" s="314">
        <v>0.4063341400035971</v>
      </c>
      <c r="AQ66" s="314">
        <v>0.3305281722369823</v>
      </c>
      <c r="AR66" s="206">
        <v>0.3956873116986426</v>
      </c>
      <c r="AS66" s="315">
        <v>0.3252015333446079</v>
      </c>
      <c r="AT66" s="314">
        <v>0.07819475585960586</v>
      </c>
      <c r="AU66" s="314">
        <v>0.004149676481825983</v>
      </c>
      <c r="AV66" s="206">
        <v>0.1352150958949538</v>
      </c>
      <c r="AW66" s="195">
        <v>0.2647316672890532</v>
      </c>
      <c r="AX66" s="315">
        <v>0.003599080332685348</v>
      </c>
      <c r="AY66" s="314">
        <v>0.003883218253686822</v>
      </c>
      <c r="AZ66" s="314">
        <v>0.07484350547730829</v>
      </c>
      <c r="BA66" s="206">
        <v>0.02693626638153832</v>
      </c>
      <c r="BB66" s="195">
        <v>0.1845846466044133</v>
      </c>
      <c r="BC66" s="315">
        <v>0.220581553839164</v>
      </c>
      <c r="BD66" s="314">
        <v>0.3405516431924883</v>
      </c>
      <c r="BE66" s="314">
        <v>0.3146305368442539</v>
      </c>
      <c r="BF66" s="314">
        <v>0.2173770937327248</v>
      </c>
      <c r="BG66" s="314">
        <v>0.2625557905716089</v>
      </c>
      <c r="BH66" s="314">
        <v>0.474782518239633</v>
      </c>
      <c r="BI66" s="314">
        <v>0.3899401790049994</v>
      </c>
      <c r="BJ66" s="314">
        <v>0.2601751169020067</v>
      </c>
      <c r="BK66" s="314">
        <v>0.3744667966836757</v>
      </c>
      <c r="BL66" s="314">
        <v>0.2722853187119201</v>
      </c>
      <c r="BM66" s="314">
        <v>0.1467786115446729</v>
      </c>
      <c r="BN66" s="314">
        <v>0.004871709042677743</v>
      </c>
      <c r="BO66" s="314">
        <v>0.1413719537420088</v>
      </c>
      <c r="BP66" s="314">
        <v>0.257275466806926</v>
      </c>
      <c r="BQ66" s="312">
        <v>-0.007456200482127195</v>
      </c>
      <c r="BR66" s="314">
        <v>0.003555079010205168</v>
      </c>
      <c r="BS66" s="312">
        <v>-4.400132248017982e-05</v>
      </c>
      <c r="BT66" s="314">
        <v>0.004239299362059586</v>
      </c>
      <c r="BU66" s="312">
        <v>0.0003560811083727642</v>
      </c>
      <c r="BV66" s="314">
        <v>0.1620432576332609</v>
      </c>
      <c r="BW66" s="312">
        <f>BV66-AZ66</f>
        <v>0.08719975215595259</v>
      </c>
      <c r="BX66" s="314">
        <v>0.05546650850352371</v>
      </c>
      <c r="BY66" s="312">
        <f>BX66-BA66</f>
        <v>0.02853024212198539</v>
      </c>
      <c r="BZ66" s="314">
        <v>0.189266587085633</v>
      </c>
      <c r="CA66" s="312">
        <f>BZ66-BB66</f>
        <v>0.004681940481219615</v>
      </c>
      <c r="CB66" s="314">
        <v>0.2771133040392044</v>
      </c>
      <c r="CC66" s="312">
        <f>CB66-BC66</f>
        <v>0.05653175020004039</v>
      </c>
      <c r="CD66" s="314">
        <v>0.3461467138750988</v>
      </c>
      <c r="CE66" s="312">
        <f>CD66-BD66</f>
        <v>0.005595070682610503</v>
      </c>
      <c r="CF66" s="314">
        <v>0.4703531157671672</v>
      </c>
      <c r="CG66" s="312">
        <f>CF66-BE66</f>
        <v>0.1557225789229133</v>
      </c>
      <c r="CH66" s="314">
        <v>0.3647376133722878</v>
      </c>
      <c r="CI66" s="312">
        <f>CH66-BF66</f>
        <v>0.147360519639563</v>
      </c>
      <c r="CJ66" s="314">
        <v>0.2334949005606255</v>
      </c>
      <c r="CK66" s="313">
        <f>CJ66-BG66</f>
        <v>-0.02906089001098344</v>
      </c>
    </row>
    <row r="67" ht="17" customHeight="1">
      <c r="A67" t="s" s="71">
        <v>156</v>
      </c>
      <c r="B67" s="314">
        <v>0.09905794994399929</v>
      </c>
      <c r="C67" s="314">
        <v>0.05333548894299046</v>
      </c>
      <c r="D67" s="314">
        <v>0.05940097147349505</v>
      </c>
      <c r="E67" s="314">
        <v>0.04311219314262528</v>
      </c>
      <c r="F67" s="206">
        <v>0.05170117051013278</v>
      </c>
      <c r="G67" s="315">
        <v>0.02456761006289308</v>
      </c>
      <c r="H67" s="314">
        <v>0.007687284439034287</v>
      </c>
      <c r="I67" s="314">
        <v>0</v>
      </c>
      <c r="J67" s="206">
        <v>0.0107179573571083</v>
      </c>
      <c r="K67" s="195">
        <v>0.0310963506376177</v>
      </c>
      <c r="L67" s="315">
        <v>0</v>
      </c>
      <c r="M67" s="314">
        <v>0</v>
      </c>
      <c r="N67" s="314">
        <v>0</v>
      </c>
      <c r="O67" s="314">
        <v>0</v>
      </c>
      <c r="P67" s="314">
        <v>0.02086385047123342</v>
      </c>
      <c r="Q67" s="314">
        <v>0.01528304193666708</v>
      </c>
      <c r="R67" s="314">
        <v>0</v>
      </c>
      <c r="S67" s="314">
        <v>0</v>
      </c>
      <c r="T67" s="314">
        <v>0.005149720652572601</v>
      </c>
      <c r="U67" s="314">
        <v>0.01697356126283844</v>
      </c>
      <c r="V67" s="314">
        <v>0.03730376902820888</v>
      </c>
      <c r="W67" s="314">
        <v>0.03416726042162926</v>
      </c>
      <c r="X67" s="314">
        <v>0.03114125211826248</v>
      </c>
      <c r="Y67" s="206">
        <v>0.03420490338206441</v>
      </c>
      <c r="Z67" s="315">
        <v>0.0174905924386301</v>
      </c>
      <c r="AA67" s="314">
        <v>0.002218506087580705</v>
      </c>
      <c r="AB67" s="314">
        <v>0</v>
      </c>
      <c r="AC67" s="206">
        <v>0.006521884196416535</v>
      </c>
      <c r="AD67" s="195">
        <v>0.02036339378924047</v>
      </c>
      <c r="AE67" s="315">
        <v>0</v>
      </c>
      <c r="AF67" s="314">
        <v>0</v>
      </c>
      <c r="AG67" s="314">
        <v>0</v>
      </c>
      <c r="AH67" s="206">
        <v>0</v>
      </c>
      <c r="AI67" s="195">
        <v>0.01366978401628514</v>
      </c>
      <c r="AJ67" s="315">
        <v>0.0166295826972518</v>
      </c>
      <c r="AK67" s="314">
        <v>0.03112390435089388</v>
      </c>
      <c r="AL67" s="314">
        <v>0</v>
      </c>
      <c r="AM67" s="314">
        <v>0.01575254558849589</v>
      </c>
      <c r="AN67" s="314">
        <v>0.01418452341894939</v>
      </c>
      <c r="AO67" s="314">
        <v>0.03894376764305395</v>
      </c>
      <c r="AP67" s="314">
        <v>0.0348500055760009</v>
      </c>
      <c r="AQ67" s="314">
        <v>0.023586857091</v>
      </c>
      <c r="AR67" s="206">
        <v>0.03238055025426331</v>
      </c>
      <c r="AS67" s="315">
        <v>0.01306327253037518</v>
      </c>
      <c r="AT67" s="314">
        <v>0.001442361764557554</v>
      </c>
      <c r="AU67" s="314">
        <v>0</v>
      </c>
      <c r="AV67" s="206">
        <v>0.0047978970828647</v>
      </c>
      <c r="AW67" s="195">
        <v>0.01792872507119139</v>
      </c>
      <c r="AX67" s="315">
        <v>0</v>
      </c>
      <c r="AY67" s="314">
        <v>0</v>
      </c>
      <c r="AZ67" s="314">
        <v>0.006050084175084175</v>
      </c>
      <c r="BA67" s="206">
        <v>0.0019726874842185</v>
      </c>
      <c r="BB67" s="195">
        <v>0.01266375756676016</v>
      </c>
      <c r="BC67" s="315">
        <v>0.01807388400130336</v>
      </c>
      <c r="BD67" s="314">
        <v>0.02875982042648709</v>
      </c>
      <c r="BE67" s="314">
        <v>0.01546831540038062</v>
      </c>
      <c r="BF67" s="314">
        <v>0.01335835372839842</v>
      </c>
      <c r="BG67" s="314">
        <v>0.009033196735657953</v>
      </c>
      <c r="BH67" s="314">
        <v>0.04250644468969786</v>
      </c>
      <c r="BI67" s="314">
        <v>0.03644621590588009</v>
      </c>
      <c r="BJ67" s="314">
        <v>0.02409546964445947</v>
      </c>
      <c r="BK67" s="314">
        <v>0.03427948210803911</v>
      </c>
      <c r="BL67" s="314">
        <v>0.0132383677706238</v>
      </c>
      <c r="BM67" s="314">
        <v>0.002969512104070709</v>
      </c>
      <c r="BN67" s="314">
        <v>0</v>
      </c>
      <c r="BO67" s="314">
        <v>0.005375889102691274</v>
      </c>
      <c r="BP67" s="314">
        <v>0.01912491159477952</v>
      </c>
      <c r="BQ67" s="312">
        <v>0.001196186523588123</v>
      </c>
      <c r="BR67" s="314">
        <v>0</v>
      </c>
      <c r="BS67" s="312">
        <v>0</v>
      </c>
      <c r="BT67" s="314">
        <v>0</v>
      </c>
      <c r="BU67" s="312">
        <v>0</v>
      </c>
      <c r="BV67" s="314">
        <v>0.0040328802480046</v>
      </c>
      <c r="BW67" s="312">
        <f>BV67-AZ67</f>
        <v>-0.002017203927079575</v>
      </c>
      <c r="BX67" s="314">
        <v>0.001315069646088457</v>
      </c>
      <c r="BY67" s="312">
        <f>BX67-BA67</f>
        <v>-0.0006576178381300431</v>
      </c>
      <c r="BZ67" s="314">
        <v>0.01324838375375877</v>
      </c>
      <c r="CA67" s="312">
        <f>BZ67-BB67</f>
        <v>0.0005846261869986071</v>
      </c>
      <c r="CB67" s="314">
        <v>0.01900487746605254</v>
      </c>
      <c r="CC67" s="312">
        <f>CB67-BC67</f>
        <v>0.0009309934647491781</v>
      </c>
      <c r="CD67" s="314">
        <v>0.03147400019638373</v>
      </c>
      <c r="CE67" s="312">
        <f>CD67-BD67</f>
        <v>0.002714179769896637</v>
      </c>
      <c r="CF67" s="314">
        <v>0.03724616610534404</v>
      </c>
      <c r="CG67" s="312">
        <f>CF67-BE67</f>
        <v>0.02177785070496342</v>
      </c>
      <c r="CH67" s="314">
        <v>0.02921741691961745</v>
      </c>
      <c r="CI67" s="312">
        <f>CH67-BF67</f>
        <v>0.01585906319121903</v>
      </c>
      <c r="CJ67" s="314">
        <v>0.01720845249406739</v>
      </c>
      <c r="CK67" s="313">
        <f>CJ67-BG67</f>
        <v>0.008175255758409437</v>
      </c>
    </row>
    <row r="68" ht="17" customHeight="1">
      <c r="A68" t="s" s="71">
        <v>141</v>
      </c>
      <c r="B68" s="314">
        <v>0.0684300814854058</v>
      </c>
      <c r="C68" s="314">
        <v>0.1250870351162479</v>
      </c>
      <c r="D68" s="314">
        <v>0.1162247267391223</v>
      </c>
      <c r="E68" s="314">
        <v>0.07864063232787709</v>
      </c>
      <c r="F68" s="206">
        <v>0.1063316671051478</v>
      </c>
      <c r="G68" s="315">
        <v>0.05390457888656303</v>
      </c>
      <c r="H68" s="314">
        <v>0.0268208373599182</v>
      </c>
      <c r="I68" s="314">
        <v>0.0005719318714754698</v>
      </c>
      <c r="J68" s="206">
        <v>0.02709605803185296</v>
      </c>
      <c r="K68" s="195">
        <v>0.06649497967050783</v>
      </c>
      <c r="L68" s="315">
        <v>0</v>
      </c>
      <c r="M68" s="314">
        <v>0</v>
      </c>
      <c r="N68" s="314">
        <v>0</v>
      </c>
      <c r="O68" s="314">
        <v>0.0003186033523164981</v>
      </c>
      <c r="P68" s="314">
        <v>0.04419378325558621</v>
      </c>
      <c r="Q68" s="314">
        <v>0.05788504021788022</v>
      </c>
      <c r="R68" s="314">
        <v>0</v>
      </c>
      <c r="S68" s="314">
        <v>0</v>
      </c>
      <c r="T68" s="314">
        <v>0.01951813746641326</v>
      </c>
      <c r="U68" s="314">
        <v>0.03797296378257572</v>
      </c>
      <c r="V68" s="314">
        <v>0.1272087178652698</v>
      </c>
      <c r="W68" s="314">
        <v>0.1078042273259582</v>
      </c>
      <c r="X68" s="314">
        <v>0.09259300257959724</v>
      </c>
      <c r="Y68" s="206">
        <v>0.1092327024861941</v>
      </c>
      <c r="Z68" s="315">
        <v>0.06357975971235638</v>
      </c>
      <c r="AA68" s="314">
        <v>0.02852740826674017</v>
      </c>
      <c r="AB68" s="314">
        <v>0.0006195928607650923</v>
      </c>
      <c r="AC68" s="206">
        <v>0.03088274981827022</v>
      </c>
      <c r="AD68" s="195">
        <v>0.07005772615223217</v>
      </c>
      <c r="AE68" s="315">
        <v>0</v>
      </c>
      <c r="AF68" s="314">
        <v>0</v>
      </c>
      <c r="AG68" s="314">
        <v>0</v>
      </c>
      <c r="AH68" s="206">
        <v>0.0003652282331433027</v>
      </c>
      <c r="AI68" s="195">
        <v>0.04665732539107823</v>
      </c>
      <c r="AJ68" s="315">
        <v>0.05078201536245905</v>
      </c>
      <c r="AK68" s="314">
        <v>0.08126198673880634</v>
      </c>
      <c r="AL68" s="314">
        <v>0</v>
      </c>
      <c r="AM68" s="314">
        <v>0.04360980520000458</v>
      </c>
      <c r="AN68" s="314">
        <v>0.04589128206436027</v>
      </c>
      <c r="AO68" s="314">
        <v>0.1102400434105871</v>
      </c>
      <c r="AP68" s="314">
        <v>0.1009981239064904</v>
      </c>
      <c r="AQ68" s="314">
        <v>0.07463574614326447</v>
      </c>
      <c r="AR68" s="206">
        <v>0.09510107717279033</v>
      </c>
      <c r="AS68" s="315">
        <v>0.04625940681717575</v>
      </c>
      <c r="AT68" s="314">
        <v>0.0175403523302251</v>
      </c>
      <c r="AU68" s="314">
        <v>0</v>
      </c>
      <c r="AV68" s="206">
        <v>0.06367691626655771</v>
      </c>
      <c r="AW68" s="195">
        <v>0.07671441034042273</v>
      </c>
      <c r="AX68" s="315">
        <v>0</v>
      </c>
      <c r="AY68" s="314">
        <v>0</v>
      </c>
      <c r="AZ68" s="314">
        <v>0.01480003940110323</v>
      </c>
      <c r="BA68" s="206">
        <v>0.004826099804707575</v>
      </c>
      <c r="BB68" s="195">
        <v>0.0701162897116523</v>
      </c>
      <c r="BC68" s="315">
        <v>0.04506501182033097</v>
      </c>
      <c r="BD68" s="314">
        <v>0.07390169424743893</v>
      </c>
      <c r="BE68" s="314">
        <v>0</v>
      </c>
      <c r="BF68" s="314">
        <v>0.08317236409174954</v>
      </c>
      <c r="BG68" s="314">
        <v>0.05999532493002163</v>
      </c>
      <c r="BH68" s="314">
        <v>0.1051945146534531</v>
      </c>
      <c r="BI68" s="314">
        <v>0.09272434073230887</v>
      </c>
      <c r="BJ68" s="314">
        <v>0.05835677600232286</v>
      </c>
      <c r="BK68" s="314">
        <v>0.08518190612037448</v>
      </c>
      <c r="BL68" s="314">
        <v>0.0395209286311544</v>
      </c>
      <c r="BM68" s="314">
        <v>0.0230380747023852</v>
      </c>
      <c r="BN68" s="314">
        <v>0</v>
      </c>
      <c r="BO68" s="314">
        <v>0.06263103872665625</v>
      </c>
      <c r="BP68" s="314">
        <v>0.06995421931738668</v>
      </c>
      <c r="BQ68" s="312">
        <v>-0.006760191023036044</v>
      </c>
      <c r="BR68" s="314">
        <v>0</v>
      </c>
      <c r="BS68" s="312">
        <v>0</v>
      </c>
      <c r="BT68" s="314">
        <v>0</v>
      </c>
      <c r="BU68" s="312">
        <v>0</v>
      </c>
      <c r="BV68" s="314">
        <v>0.02107618907087699</v>
      </c>
      <c r="BW68" s="312">
        <f>BV68-AZ68</f>
        <v>0.006276149669773759</v>
      </c>
      <c r="BX68" s="314">
        <v>0.006881809538493165</v>
      </c>
      <c r="BY68" s="312">
        <f>BX68-BA68</f>
        <v>0.00205570973378559</v>
      </c>
      <c r="BZ68" s="314">
        <v>0.06539928965480228</v>
      </c>
      <c r="CA68" s="312">
        <f>BZ68-BB68</f>
        <v>-0.004717000056850024</v>
      </c>
      <c r="CB68" s="314">
        <v>0.04667114100348903</v>
      </c>
      <c r="CC68" s="312">
        <f>CB68-BC68</f>
        <v>0.001606129183158063</v>
      </c>
      <c r="CD68" s="314">
        <v>0.07368058629678817</v>
      </c>
      <c r="CE68" s="312">
        <f>CD68-BD68</f>
        <v>-0.0002211079506507646</v>
      </c>
      <c r="CF68" s="314">
        <v>0.08689257307686817</v>
      </c>
      <c r="CG68" s="312">
        <f>CF68-BE68</f>
        <v>0.08689257307686817</v>
      </c>
      <c r="CH68" s="314">
        <v>0</v>
      </c>
      <c r="CI68" s="312">
        <f>CH68-BF68</f>
        <v>-0.08317236409174954</v>
      </c>
      <c r="CJ68" s="314">
        <v>0.09464485079860153</v>
      </c>
      <c r="CK68" s="313">
        <f>CJ68-BG68</f>
        <v>0.0346495258685799</v>
      </c>
    </row>
    <row r="69" ht="17" customHeight="1">
      <c r="A69" t="s" s="71">
        <v>115</v>
      </c>
      <c r="B69" s="314">
        <v>0.1616949230250296</v>
      </c>
      <c r="C69" s="314">
        <v>0.2336164814572039</v>
      </c>
      <c r="D69" s="314">
        <v>0.2367505094315996</v>
      </c>
      <c r="E69" s="314">
        <v>0.5552749351574088</v>
      </c>
      <c r="F69" s="206">
        <v>0.3453849797681975</v>
      </c>
      <c r="G69" s="315">
        <v>0.1814221584721226</v>
      </c>
      <c r="H69" s="314">
        <v>0.1051523190384017</v>
      </c>
      <c r="I69" s="314">
        <v>0.02307620793157489</v>
      </c>
      <c r="J69" s="206">
        <v>0.1032381635417734</v>
      </c>
      <c r="K69" s="195">
        <v>0.2236426577980065</v>
      </c>
      <c r="L69" s="315">
        <v>0</v>
      </c>
      <c r="M69" s="314">
        <v>0</v>
      </c>
      <c r="N69" s="314">
        <v>0.07030772704332351</v>
      </c>
      <c r="O69" s="314">
        <v>0.02292643273151853</v>
      </c>
      <c r="P69" s="314">
        <v>0.1560020251748676</v>
      </c>
      <c r="Q69" s="314">
        <v>0.1548523849529737</v>
      </c>
      <c r="R69" s="314">
        <v>0.2181686174882977</v>
      </c>
      <c r="S69" s="314">
        <v>0.2569141841265244</v>
      </c>
      <c r="T69" s="314">
        <v>0.2098893713707975</v>
      </c>
      <c r="U69" s="314">
        <v>0.1698203866201123</v>
      </c>
      <c r="V69" s="314">
        <v>0.245717770727979</v>
      </c>
      <c r="W69" s="314">
        <v>0.2451762190959049</v>
      </c>
      <c r="X69" s="314">
        <v>0.2071719737093359</v>
      </c>
      <c r="Y69" s="206">
        <v>0.2324142025421759</v>
      </c>
      <c r="Z69" s="315">
        <v>0.1686604534705801</v>
      </c>
      <c r="AA69" s="314">
        <v>0.08727984510636551</v>
      </c>
      <c r="AB69" s="314">
        <v>0.01592290692245712</v>
      </c>
      <c r="AC69" s="206">
        <v>0.0891809113740966</v>
      </c>
      <c r="AD69" s="195">
        <v>0.1594803104263184</v>
      </c>
      <c r="AE69" s="315">
        <v>0</v>
      </c>
      <c r="AF69" s="314">
        <v>0</v>
      </c>
      <c r="AG69" s="314">
        <v>0.07587386810617855</v>
      </c>
      <c r="AH69" s="206">
        <v>0.0248300426731514</v>
      </c>
      <c r="AI69" s="195">
        <v>0.1131270856306606</v>
      </c>
      <c r="AJ69" s="315">
        <v>0.1410804367486696</v>
      </c>
      <c r="AK69" s="314">
        <v>0.2076188796887051</v>
      </c>
      <c r="AL69" s="314">
        <v>0.2182344139419287</v>
      </c>
      <c r="AM69" s="314">
        <v>0.1888860728603472</v>
      </c>
      <c r="AN69" s="314">
        <v>0.1327122882101876</v>
      </c>
      <c r="AO69" s="314">
        <v>0.2443357463066255</v>
      </c>
      <c r="AP69" s="314">
        <v>0.2472527966827931</v>
      </c>
      <c r="AQ69" s="314">
        <v>0.2016905323155826</v>
      </c>
      <c r="AR69" s="206">
        <v>0.2305543660489628</v>
      </c>
      <c r="AS69" s="315">
        <v>0.1456795721134873</v>
      </c>
      <c r="AT69" s="314">
        <v>0.08601593349401249</v>
      </c>
      <c r="AU69" s="314">
        <v>0.02096709676405792</v>
      </c>
      <c r="AV69" s="206">
        <v>0.08439820492272647</v>
      </c>
      <c r="AW69" s="195">
        <v>0.1571620353373867</v>
      </c>
      <c r="AX69" s="315">
        <v>0.0003654671974770717</v>
      </c>
      <c r="AY69" s="314">
        <v>0.0009576776143728256</v>
      </c>
      <c r="AZ69" s="314">
        <v>0.08675495099979609</v>
      </c>
      <c r="BA69" s="206">
        <v>0.02880580061480607</v>
      </c>
      <c r="BB69" s="195">
        <v>0.1139417004290409</v>
      </c>
      <c r="BC69" s="315">
        <v>0.1341619276135022</v>
      </c>
      <c r="BD69" s="314">
        <v>0.1867945350078568</v>
      </c>
      <c r="BE69" s="314">
        <v>0.1688774256939327</v>
      </c>
      <c r="BF69" s="314">
        <v>0.1278059731126359</v>
      </c>
      <c r="BG69" s="314">
        <v>0.155870292581189</v>
      </c>
      <c r="BH69" s="314">
        <v>0.2156209190247251</v>
      </c>
      <c r="BI69" s="314">
        <v>0.2258588044360292</v>
      </c>
      <c r="BJ69" s="314">
        <v>0.1484202535621733</v>
      </c>
      <c r="BK69" s="314">
        <v>0.1956591430489186</v>
      </c>
      <c r="BL69" s="314">
        <v>0.1288432062032278</v>
      </c>
      <c r="BM69" s="314">
        <v>0.08161223427306651</v>
      </c>
      <c r="BN69" s="314">
        <v>0.02895741291738046</v>
      </c>
      <c r="BO69" s="314">
        <v>0.07982415204487156</v>
      </c>
      <c r="BP69" s="314">
        <v>0.1374216613839005</v>
      </c>
      <c r="BQ69" s="312">
        <v>-0.01974037395348627</v>
      </c>
      <c r="BR69" s="314">
        <v>0.0003053749480862588</v>
      </c>
      <c r="BS69" s="312">
        <v>-6.009224939081289e-05</v>
      </c>
      <c r="BT69" s="314">
        <v>0.00228316478632777</v>
      </c>
      <c r="BU69" s="312">
        <v>0.001325487171954944</v>
      </c>
      <c r="BV69" s="314">
        <v>0.058485859405524</v>
      </c>
      <c r="BW69" s="312">
        <f>BV69-AZ69</f>
        <v>-0.02826909159427209</v>
      </c>
      <c r="BX69" s="314">
        <v>0.01994370680496917</v>
      </c>
      <c r="BY69" s="312">
        <f>BX69-BA69</f>
        <v>-0.0088620938098369</v>
      </c>
      <c r="BZ69" s="314">
        <v>0.09783202101297855</v>
      </c>
      <c r="CA69" s="312">
        <f>BZ69-BB69</f>
        <v>-0.01610967941606238</v>
      </c>
      <c r="CB69" s="314">
        <v>0.1069597261365653</v>
      </c>
      <c r="CC69" s="312">
        <f>CB69-BC69</f>
        <v>-0.02720220147693696</v>
      </c>
      <c r="CD69" s="314">
        <v>0.1881856159648965</v>
      </c>
      <c r="CE69" s="312">
        <f>CD69-BD69</f>
        <v>0.001391080957039631</v>
      </c>
      <c r="CF69" s="314">
        <v>0.2195473807591741</v>
      </c>
      <c r="CG69" s="312">
        <f>CF69-BE69</f>
        <v>0.05066995506524141</v>
      </c>
      <c r="CH69" s="314">
        <v>0.1713835738338567</v>
      </c>
      <c r="CI69" s="312">
        <f>CH69-BF69</f>
        <v>0.04357760072122074</v>
      </c>
      <c r="CJ69" s="314">
        <v>0.1163710425459122</v>
      </c>
      <c r="CK69" s="313">
        <f>CJ69-BG69</f>
        <v>-0.0394992500352768</v>
      </c>
    </row>
    <row r="70" ht="17" customHeight="1">
      <c r="A70" t="s" s="71">
        <v>116</v>
      </c>
      <c r="B70" s="314">
        <v>0</v>
      </c>
      <c r="C70" s="314">
        <v>0.1988156561391657</v>
      </c>
      <c r="D70" s="314">
        <v>0.2046910059835452</v>
      </c>
      <c r="E70" s="314">
        <v>0.5616133254517818</v>
      </c>
      <c r="F70" s="206">
        <v>0.3256071844095405</v>
      </c>
      <c r="G70" s="315">
        <v>0.160794793484584</v>
      </c>
      <c r="H70" s="314">
        <v>0.09375175927489725</v>
      </c>
      <c r="I70" s="314">
        <v>0.02439645142524723</v>
      </c>
      <c r="J70" s="206">
        <v>0.09298947126172256</v>
      </c>
      <c r="K70" s="195">
        <v>0.2086557374678199</v>
      </c>
      <c r="L70" s="315">
        <v>0</v>
      </c>
      <c r="M70" s="314">
        <v>0</v>
      </c>
      <c r="N70" s="314">
        <v>0.05717350203606748</v>
      </c>
      <c r="O70" s="314">
        <v>0.0186435332726307</v>
      </c>
      <c r="P70" s="314">
        <v>0.1446223206694411</v>
      </c>
      <c r="Q70" s="314">
        <v>0.1394225356077239</v>
      </c>
      <c r="R70" s="314">
        <v>0.1888997963932519</v>
      </c>
      <c r="S70" s="314">
        <v>0.2128194843213421</v>
      </c>
      <c r="T70" s="314">
        <v>0.1802880055391153</v>
      </c>
      <c r="U70" s="314">
        <v>0.1536120275407014</v>
      </c>
      <c r="V70" s="314">
        <v>0.2081398130946349</v>
      </c>
      <c r="W70" s="314">
        <v>0.2132793223806945</v>
      </c>
      <c r="X70" s="314">
        <v>0.1783728818330237</v>
      </c>
      <c r="Y70" s="206">
        <v>0.1996372955142588</v>
      </c>
      <c r="Z70" s="315">
        <v>0.1123291157649796</v>
      </c>
      <c r="AA70" s="314">
        <v>0.06831264426054157</v>
      </c>
      <c r="AB70" s="314">
        <v>0.01757926119837114</v>
      </c>
      <c r="AC70" s="206">
        <v>0.06609827781293751</v>
      </c>
      <c r="AD70" s="195">
        <v>0.1328677866635982</v>
      </c>
      <c r="AE70" s="315">
        <v>0</v>
      </c>
      <c r="AF70" s="314">
        <v>0</v>
      </c>
      <c r="AG70" s="314">
        <v>0.06600858057009888</v>
      </c>
      <c r="AH70" s="206">
        <v>0.02152453714242355</v>
      </c>
      <c r="AI70" s="195">
        <v>0.09548246200685342</v>
      </c>
      <c r="AJ70" s="315">
        <v>0.1269492765861622</v>
      </c>
      <c r="AK70" s="314">
        <v>0.1776468877254217</v>
      </c>
      <c r="AL70" s="314">
        <v>0.1785664020717221</v>
      </c>
      <c r="AM70" s="314">
        <v>0.1608738333712725</v>
      </c>
      <c r="AN70" s="314">
        <v>0.1119196373224997</v>
      </c>
      <c r="AO70" s="314">
        <v>0.206785171423746</v>
      </c>
      <c r="AP70" s="314">
        <v>0.2152284343056594</v>
      </c>
      <c r="AQ70" s="314">
        <v>0.1776867646230929</v>
      </c>
      <c r="AR70" s="206">
        <v>0.1993891797556719</v>
      </c>
      <c r="AS70" s="315">
        <v>0.1303992146596858</v>
      </c>
      <c r="AT70" s="314">
        <v>0.07876273715025614</v>
      </c>
      <c r="AU70" s="314">
        <v>0</v>
      </c>
      <c r="AV70" s="206">
        <v>0.06982001419174194</v>
      </c>
      <c r="AW70" s="195">
        <v>0.1342466711019834</v>
      </c>
      <c r="AX70" s="315">
        <v>0</v>
      </c>
      <c r="AY70" s="314">
        <v>0</v>
      </c>
      <c r="AZ70" s="314">
        <v>0</v>
      </c>
      <c r="BA70" s="206">
        <v>0</v>
      </c>
      <c r="BB70" s="195">
        <v>0.08900603468666296</v>
      </c>
      <c r="BC70" s="315">
        <v>0.1172908574002139</v>
      </c>
      <c r="BD70" s="314">
        <v>0.1559227748691099</v>
      </c>
      <c r="BE70" s="314">
        <v>0.0903663024508688</v>
      </c>
      <c r="BF70" s="314">
        <v>0.08934889669846278</v>
      </c>
      <c r="BG70" s="314">
        <v>0.1331432738052547</v>
      </c>
      <c r="BH70" s="314">
        <v>0.1988156561391657</v>
      </c>
      <c r="BI70" s="314">
        <v>0.2549044814260782</v>
      </c>
      <c r="BJ70" s="314">
        <v>0.1690311321285819</v>
      </c>
      <c r="BK70" s="314">
        <v>0.2060063990692262</v>
      </c>
      <c r="BL70" s="314">
        <v>0.1195826061663758</v>
      </c>
      <c r="BM70" s="314">
        <v>0.07754883747114788</v>
      </c>
      <c r="BN70" s="314">
        <v>0.03314063408958696</v>
      </c>
      <c r="BO70" s="314">
        <v>0.07676605680532383</v>
      </c>
      <c r="BP70" s="314">
        <v>0.141029210417209</v>
      </c>
      <c r="BQ70" s="312">
        <v>0.006782539315225627</v>
      </c>
      <c r="BR70" s="314">
        <v>0</v>
      </c>
      <c r="BS70" s="312">
        <v>0</v>
      </c>
      <c r="BT70" s="314">
        <v>0</v>
      </c>
      <c r="BU70" s="312">
        <v>0</v>
      </c>
      <c r="BV70" s="314">
        <v>0.0684264107038976</v>
      </c>
      <c r="BW70" s="312">
        <f>BV70-AZ70</f>
        <v>0.0684264107038976</v>
      </c>
      <c r="BX70" s="314">
        <v>0.02231296001214052</v>
      </c>
      <c r="BY70" s="312">
        <f>BX70-BA70</f>
        <v>0.02231296001214052</v>
      </c>
      <c r="BZ70" s="314">
        <v>0.101022268888761</v>
      </c>
      <c r="CA70" s="312">
        <f>BZ70-BB70</f>
        <v>0.01201623420209806</v>
      </c>
      <c r="CB70" s="314">
        <v>0.09470176771941675</v>
      </c>
      <c r="CC70" s="312">
        <f>CB70-BC70</f>
        <v>-0.02258908968079716</v>
      </c>
      <c r="CD70" s="314">
        <v>0.171066026759744</v>
      </c>
      <c r="CE70" s="312">
        <f>CD70-BD70</f>
        <v>0.01514325189063409</v>
      </c>
      <c r="CF70" s="314">
        <v>0.1970563812419073</v>
      </c>
      <c r="CG70" s="312">
        <f>CF70-BE70</f>
        <v>0.1066900787910385</v>
      </c>
      <c r="CH70" s="314">
        <v>0.1540922110934062</v>
      </c>
      <c r="CI70" s="312">
        <f>CH70-BF70</f>
        <v>0.06474331439494339</v>
      </c>
      <c r="CJ70" s="314">
        <v>0.1143988022663702</v>
      </c>
      <c r="CK70" s="313">
        <f>CJ70-BG70</f>
        <v>-0.01874447153888453</v>
      </c>
    </row>
    <row r="71" ht="17" customHeight="1">
      <c r="A71" t="s" s="71">
        <v>157</v>
      </c>
      <c r="B71" s="314">
        <v>0.1726889665300314</v>
      </c>
      <c r="C71" s="314">
        <v>0.323193658633551</v>
      </c>
      <c r="D71" s="314">
        <v>0.3109472064126042</v>
      </c>
      <c r="E71" s="314">
        <v>0.2249465532627732</v>
      </c>
      <c r="F71" s="206">
        <v>0.2855429816482107</v>
      </c>
      <c r="G71" s="315">
        <v>0.1560705789708901</v>
      </c>
      <c r="H71" s="314">
        <v>0.08444051238189264</v>
      </c>
      <c r="I71" s="314">
        <v>0.01089423915671879</v>
      </c>
      <c r="J71" s="206">
        <v>0.08380879590842788</v>
      </c>
      <c r="K71" s="195">
        <v>0.1851711356768495</v>
      </c>
      <c r="L71" s="315">
        <v>0.006089224412913615</v>
      </c>
      <c r="M71" s="314">
        <v>0.00789638859984472</v>
      </c>
      <c r="N71" s="314">
        <v>0.1960836444616625</v>
      </c>
      <c r="O71" s="314">
        <v>0.06865286236136288</v>
      </c>
      <c r="P71" s="314">
        <v>0.1461746492086779</v>
      </c>
      <c r="Q71" s="314">
        <v>0.2123757301929958</v>
      </c>
      <c r="R71" s="314">
        <v>0.3254644504913541</v>
      </c>
      <c r="S71" s="314">
        <v>0.3981130159372492</v>
      </c>
      <c r="T71" s="314">
        <v>0.3118378765736763</v>
      </c>
      <c r="U71" s="314">
        <v>0.208263032241307</v>
      </c>
      <c r="V71" s="314">
        <v>0.4230247982975553</v>
      </c>
      <c r="W71" s="314">
        <v>0.3552691760351248</v>
      </c>
      <c r="X71" s="314">
        <v>0.3183646204930345</v>
      </c>
      <c r="Y71" s="206">
        <v>0.3657788800827133</v>
      </c>
      <c r="Z71" s="315">
        <v>0.220621519592771</v>
      </c>
      <c r="AA71" s="314">
        <v>0.1216407076908904</v>
      </c>
      <c r="AB71" s="314">
        <v>0.01808931043379896</v>
      </c>
      <c r="AC71" s="206">
        <v>0.1197329030674364</v>
      </c>
      <c r="AD71" s="195">
        <v>0.2422507372886625</v>
      </c>
      <c r="AE71" s="315">
        <v>0.008768200351626097</v>
      </c>
      <c r="AF71" s="314">
        <v>0.01306980630492627</v>
      </c>
      <c r="AG71" s="314">
        <v>0.09340911968786207</v>
      </c>
      <c r="AH71" s="206">
        <v>0.03849212770143804</v>
      </c>
      <c r="AI71" s="195">
        <v>0.1728937040645524</v>
      </c>
      <c r="AJ71" s="315">
        <v>0.230527786498783</v>
      </c>
      <c r="AK71" s="314">
        <v>0.3169473781862332</v>
      </c>
      <c r="AL71" s="314">
        <v>0.3792637933810487</v>
      </c>
      <c r="AM71" s="314">
        <v>0.3088256556724106</v>
      </c>
      <c r="AN71" s="314">
        <v>0.2080732305474995</v>
      </c>
      <c r="AO71" s="314">
        <v>0.4227890908383181</v>
      </c>
      <c r="AP71" s="314">
        <v>0.3311124586347487</v>
      </c>
      <c r="AQ71" s="314">
        <v>0.3262546075249486</v>
      </c>
      <c r="AR71" s="206">
        <v>0.3610167054559358</v>
      </c>
      <c r="AS71" s="315">
        <v>0.2088543137346516</v>
      </c>
      <c r="AT71" s="314">
        <v>0.1289245260726165</v>
      </c>
      <c r="AU71" s="314">
        <v>0.01926484798375929</v>
      </c>
      <c r="AV71" s="206">
        <v>0.1191234632945433</v>
      </c>
      <c r="AW71" s="195">
        <v>0.2394018709991032</v>
      </c>
      <c r="AX71" s="315">
        <v>0.002793233670755961</v>
      </c>
      <c r="AY71" s="314">
        <v>0.004243093963201137</v>
      </c>
      <c r="AZ71" s="314">
        <v>0.09301357061595969</v>
      </c>
      <c r="BA71" s="206">
        <v>0.03270061974014476</v>
      </c>
      <c r="BB71" s="195">
        <v>0.1697449543636102</v>
      </c>
      <c r="BC71" s="315">
        <v>0.2300856922826094</v>
      </c>
      <c r="BD71" s="314">
        <v>0.286407970790741</v>
      </c>
      <c r="BE71" s="314">
        <v>0.2785118527774775</v>
      </c>
      <c r="BF71" s="314">
        <v>0.1971603991431191</v>
      </c>
      <c r="BG71" s="314">
        <v>0.2374341843881517</v>
      </c>
      <c r="BH71" s="314">
        <v>0.4054243532477174</v>
      </c>
      <c r="BI71" s="314">
        <v>0.3604604038133343</v>
      </c>
      <c r="BJ71" s="314">
        <v>0.2740997385887771</v>
      </c>
      <c r="BK71" s="314">
        <v>0.3462015350411632</v>
      </c>
      <c r="BL71" s="314">
        <v>0.2501710159789053</v>
      </c>
      <c r="BM71" s="314">
        <v>0.1441318193410806</v>
      </c>
      <c r="BN71" s="314">
        <v>0.01575394711536166</v>
      </c>
      <c r="BO71" s="314">
        <v>0.136767420795621</v>
      </c>
      <c r="BP71" s="314">
        <v>0.2409059306414707</v>
      </c>
      <c r="BQ71" s="312">
        <v>0.001504059642367522</v>
      </c>
      <c r="BR71" s="314">
        <v>0.005579132510891825</v>
      </c>
      <c r="BS71" s="312">
        <v>0.002785898840135864</v>
      </c>
      <c r="BT71" s="314">
        <v>0.007660514993035304</v>
      </c>
      <c r="BU71" s="312">
        <v>0.003417421029834167</v>
      </c>
      <c r="BV71" s="314">
        <v>0.109966494326553</v>
      </c>
      <c r="BW71" s="312">
        <f>BV71-AZ71</f>
        <v>0.01695292371059336</v>
      </c>
      <c r="BX71" s="314">
        <v>0.04031980788702207</v>
      </c>
      <c r="BY71" s="312">
        <f>BX71-BA71</f>
        <v>0.007619188146877308</v>
      </c>
      <c r="BZ71" s="314">
        <v>0.1733091420209239</v>
      </c>
      <c r="CA71" s="312">
        <f>BZ71-BB71</f>
        <v>0.0035641876573137</v>
      </c>
      <c r="CB71" s="314">
        <v>0.2246074899866075</v>
      </c>
      <c r="CC71" s="312">
        <f>CB71-BC71</f>
        <v>-0.005478202296001905</v>
      </c>
      <c r="CD71" s="314">
        <v>0.3293369066157967</v>
      </c>
      <c r="CE71" s="312">
        <f>CD71-BD71</f>
        <v>0.04292893582505575</v>
      </c>
      <c r="CF71" s="314">
        <v>0.3976693072195761</v>
      </c>
      <c r="CG71" s="312">
        <f>CF71-BE71</f>
        <v>0.1191574544420986</v>
      </c>
      <c r="CH71" s="314">
        <v>0.3170726946941912</v>
      </c>
      <c r="CI71" s="312">
        <f>CH71-BF71</f>
        <v>0.1199122955510721</v>
      </c>
      <c r="CJ71" s="314">
        <v>0.2095454347495282</v>
      </c>
      <c r="CK71" s="313">
        <f>CJ71-BG71</f>
        <v>-0.02788874963862345</v>
      </c>
    </row>
    <row r="72" ht="17" customHeight="1">
      <c r="A72" s="175"/>
      <c r="B72" s="176">
        <v>365</v>
      </c>
      <c r="C72" s="176">
        <v>31</v>
      </c>
      <c r="D72" s="176">
        <v>28</v>
      </c>
      <c r="E72" s="176">
        <v>31</v>
      </c>
      <c r="F72" s="316">
        <v>90</v>
      </c>
      <c r="G72" s="317">
        <v>30</v>
      </c>
      <c r="H72" s="176">
        <v>31</v>
      </c>
      <c r="I72" s="176">
        <v>30</v>
      </c>
      <c r="J72" s="316">
        <v>91</v>
      </c>
      <c r="K72" s="318">
        <v>181</v>
      </c>
      <c r="L72" s="176">
        <v>31</v>
      </c>
      <c r="M72" s="176">
        <v>31</v>
      </c>
      <c r="N72" s="176">
        <v>30</v>
      </c>
      <c r="O72" s="316">
        <v>92</v>
      </c>
      <c r="P72" s="318">
        <v>273</v>
      </c>
      <c r="Q72" s="176">
        <v>31</v>
      </c>
      <c r="R72" s="176">
        <v>30</v>
      </c>
      <c r="S72" s="176">
        <v>31</v>
      </c>
      <c r="T72" s="316">
        <v>92</v>
      </c>
      <c r="U72" s="318">
        <v>365</v>
      </c>
      <c r="V72" s="176">
        <v>31</v>
      </c>
      <c r="W72" s="176">
        <v>29</v>
      </c>
      <c r="X72" s="176">
        <v>31</v>
      </c>
      <c r="Y72" s="316">
        <v>91</v>
      </c>
      <c r="Z72" s="317">
        <v>30</v>
      </c>
      <c r="AA72" s="176">
        <v>31</v>
      </c>
      <c r="AB72" s="176">
        <v>30</v>
      </c>
      <c r="AC72" s="316">
        <v>91</v>
      </c>
      <c r="AD72" s="318">
        <v>182</v>
      </c>
      <c r="AE72" s="176">
        <v>31</v>
      </c>
      <c r="AF72" s="176">
        <v>31</v>
      </c>
      <c r="AG72" s="176">
        <v>30</v>
      </c>
      <c r="AH72" s="316">
        <v>92</v>
      </c>
      <c r="AI72" s="318">
        <v>274</v>
      </c>
      <c r="AJ72" s="176">
        <v>31</v>
      </c>
      <c r="AK72" s="176">
        <v>30</v>
      </c>
      <c r="AL72" s="176">
        <v>31</v>
      </c>
      <c r="AM72" s="316">
        <v>92</v>
      </c>
      <c r="AN72" s="318">
        <v>366</v>
      </c>
      <c r="AO72" s="176">
        <v>31</v>
      </c>
      <c r="AP72" s="176">
        <v>28</v>
      </c>
      <c r="AQ72" s="176">
        <v>31</v>
      </c>
      <c r="AR72" s="316">
        <v>90</v>
      </c>
      <c r="AS72" s="317">
        <v>30</v>
      </c>
      <c r="AT72" s="176">
        <v>31</v>
      </c>
      <c r="AU72" s="176">
        <v>30</v>
      </c>
      <c r="AV72" s="316">
        <v>91</v>
      </c>
      <c r="AW72" s="318">
        <v>181</v>
      </c>
      <c r="AX72" s="176">
        <v>31</v>
      </c>
      <c r="AY72" s="176">
        <v>31</v>
      </c>
      <c r="AZ72" s="176">
        <v>30</v>
      </c>
      <c r="BA72" s="316">
        <v>92</v>
      </c>
      <c r="BB72" s="318">
        <v>273</v>
      </c>
      <c r="BC72" s="176">
        <v>31</v>
      </c>
      <c r="BD72" s="176">
        <v>30</v>
      </c>
      <c r="BE72" s="176">
        <v>31</v>
      </c>
      <c r="BF72" s="316">
        <v>92</v>
      </c>
      <c r="BG72" s="318">
        <v>365</v>
      </c>
      <c r="BH72" s="176">
        <v>31</v>
      </c>
      <c r="BI72" s="176">
        <v>28</v>
      </c>
      <c r="BJ72" s="176">
        <v>31</v>
      </c>
      <c r="BK72" s="176">
        <v>90</v>
      </c>
      <c r="BL72" s="176">
        <v>30</v>
      </c>
      <c r="BM72" s="176">
        <v>31</v>
      </c>
      <c r="BN72" s="176">
        <v>30</v>
      </c>
      <c r="BO72" s="176">
        <v>91</v>
      </c>
      <c r="BP72" s="176">
        <v>181</v>
      </c>
      <c r="BQ72" s="121"/>
      <c r="BR72" s="176">
        <v>31</v>
      </c>
      <c r="BS72" s="121"/>
      <c r="BT72" s="176">
        <v>31</v>
      </c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2"/>
    </row>
  </sheetData>
  <pageMargins left="0.75" right="0.75" top="1" bottom="1" header="0.5" footer="0.5"/>
  <pageSetup firstPageNumber="1" fitToHeight="1" fitToWidth="1" scale="25" useFirstPageNumber="0" orientation="portrait" pageOrder="downThenOver"/>
  <headerFooter>
    <oddFooter>&amp;L&amp;"Helvetica,Regular"&amp;11&amp;K000000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BZ68"/>
  <sheetViews>
    <sheetView workbookViewId="0" showGridLines="0" defaultGridColor="1"/>
  </sheetViews>
  <sheetFormatPr defaultColWidth="6.625" defaultRowHeight="15" customHeight="1" outlineLevelRow="0" outlineLevelCol="0"/>
  <cols>
    <col min="1" max="1" width="31.75" style="319" customWidth="1"/>
    <col min="2" max="2" width="7.25" style="319" customWidth="1"/>
    <col min="3" max="3" width="7.125" style="319" customWidth="1"/>
    <col min="4" max="4" width="7.125" style="319" customWidth="1"/>
    <col min="5" max="5" width="7.125" style="319" customWidth="1"/>
    <col min="6" max="6" width="7.125" style="319" customWidth="1"/>
    <col min="7" max="7" width="7.125" style="319" customWidth="1"/>
    <col min="8" max="8" width="7.125" style="319" customWidth="1"/>
    <col min="9" max="9" width="7.125" style="319" customWidth="1"/>
    <col min="10" max="10" width="7.125" style="319" customWidth="1"/>
    <col min="11" max="11" width="7.125" style="319" customWidth="1"/>
    <col min="12" max="12" width="7.125" style="319" customWidth="1"/>
    <col min="13" max="13" width="7.125" style="319" customWidth="1"/>
    <col min="14" max="14" width="7.125" style="319" customWidth="1"/>
    <col min="15" max="15" width="7.125" style="319" customWidth="1"/>
    <col min="16" max="16" width="7.125" style="319" customWidth="1"/>
    <col min="17" max="17" width="7.125" style="319" customWidth="1"/>
    <col min="18" max="18" width="7.125" style="319" customWidth="1"/>
    <col min="19" max="19" width="7.125" style="319" customWidth="1"/>
    <col min="20" max="20" width="7.125" style="319" customWidth="1"/>
    <col min="21" max="21" width="7.125" style="319" customWidth="1"/>
    <col min="22" max="22" width="7.125" style="319" customWidth="1"/>
    <col min="23" max="23" width="7.125" style="319" customWidth="1"/>
    <col min="24" max="24" width="7.125" style="319" customWidth="1"/>
    <col min="25" max="25" width="7.125" style="319" customWidth="1"/>
    <col min="26" max="26" width="7.125" style="319" customWidth="1"/>
    <col min="27" max="27" width="7.125" style="319" customWidth="1"/>
    <col min="28" max="28" width="7.125" style="319" customWidth="1"/>
    <col min="29" max="29" width="7.125" style="319" customWidth="1"/>
    <col min="30" max="30" width="7.125" style="319" customWidth="1"/>
    <col min="31" max="31" width="6.875" style="319" customWidth="1"/>
    <col min="32" max="32" width="6.875" style="319" customWidth="1"/>
    <col min="33" max="33" width="6.875" style="319" customWidth="1"/>
    <col min="34" max="34" width="6.875" style="319" customWidth="1"/>
    <col min="35" max="35" width="6.875" style="319" customWidth="1"/>
    <col min="36" max="36" width="7.125" style="319" customWidth="1"/>
    <col min="37" max="37" width="7.125" style="319" customWidth="1"/>
    <col min="38" max="38" width="7.125" style="319" customWidth="1"/>
    <col min="39" max="39" width="7.125" style="319" customWidth="1"/>
    <col min="40" max="40" width="6.875" style="319" customWidth="1"/>
    <col min="41" max="41" width="6.875" style="319" customWidth="1"/>
    <col min="42" max="42" width="6.875" style="319" customWidth="1"/>
    <col min="43" max="43" width="6.875" style="319" customWidth="1"/>
    <col min="44" max="44" width="6.875" style="319" customWidth="1"/>
    <col min="45" max="45" width="6.875" style="319" customWidth="1"/>
    <col min="46" max="46" width="6.875" style="319" customWidth="1"/>
    <col min="47" max="47" width="6.875" style="319" customWidth="1"/>
    <col min="48" max="48" width="6.875" style="319" customWidth="1"/>
    <col min="49" max="49" width="6.875" style="319" customWidth="1"/>
    <col min="50" max="50" width="6.375" style="319" customWidth="1"/>
    <col min="51" max="51" width="6.625" style="319" customWidth="1"/>
    <col min="52" max="52" width="6.875" style="319" customWidth="1"/>
    <col min="53" max="53" width="6.375" style="319" customWidth="1"/>
    <col min="54" max="54" hidden="1" width="6.625" style="319" customWidth="1"/>
    <col min="55" max="55" width="7" style="319" customWidth="1"/>
    <col min="56" max="56" width="6.875" style="319" customWidth="1"/>
    <col min="57" max="57" width="6.875" style="319" customWidth="1"/>
    <col min="58" max="58" width="6.875" style="319" customWidth="1"/>
    <col min="59" max="59" width="6.875" style="319" customWidth="1"/>
    <col min="60" max="60" width="6.875" style="319" customWidth="1"/>
    <col min="61" max="61" width="6.875" style="319" customWidth="1"/>
    <col min="62" max="62" width="6.875" style="319" customWidth="1"/>
    <col min="63" max="63" width="6.875" style="319" customWidth="1"/>
    <col min="64" max="64" width="6.875" style="319" customWidth="1"/>
    <col min="65" max="65" width="6.875" style="319" customWidth="1"/>
    <col min="66" max="66" width="6.875" style="319" customWidth="1"/>
    <col min="67" max="67" width="6.875" style="319" customWidth="1"/>
    <col min="68" max="68" width="6.875" style="319" customWidth="1"/>
    <col min="69" max="69" width="6.875" style="319" customWidth="1"/>
    <col min="70" max="70" width="6.875" style="319" customWidth="1"/>
    <col min="71" max="71" width="6.875" style="319" customWidth="1"/>
    <col min="72" max="72" width="6.875" style="319" customWidth="1"/>
    <col min="73" max="73" width="6.875" style="319" customWidth="1"/>
    <col min="74" max="74" width="6.875" style="319" customWidth="1"/>
    <col min="75" max="75" width="6.875" style="319" customWidth="1"/>
    <col min="76" max="76" width="6.875" style="319" customWidth="1"/>
    <col min="77" max="77" width="6.875" style="319" customWidth="1"/>
    <col min="78" max="78" width="6.875" style="319" customWidth="1"/>
    <col min="79" max="256" width="6.625" style="319" customWidth="1"/>
  </cols>
  <sheetData>
    <row r="1" ht="28.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8"/>
      <c r="AP1" t="s" s="4">
        <v>158</v>
      </c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9"/>
    </row>
    <row r="2" ht="18.75" customHeight="1">
      <c r="A2" s="230"/>
      <c r="B2" s="320">
        <v>2010</v>
      </c>
      <c r="C2" s="321">
        <v>2011</v>
      </c>
      <c r="D2" s="321"/>
      <c r="E2" s="321"/>
      <c r="F2" s="321"/>
      <c r="G2" s="321"/>
      <c r="H2" s="321"/>
      <c r="I2" s="321"/>
      <c r="J2" s="322"/>
      <c r="K2" s="323"/>
      <c r="L2" s="321"/>
      <c r="M2" s="321"/>
      <c r="N2" s="321"/>
      <c r="O2" s="321"/>
      <c r="P2" s="321"/>
      <c r="Q2" s="321"/>
      <c r="R2" s="321"/>
      <c r="S2" s="321"/>
      <c r="T2" s="321"/>
      <c r="U2" s="322"/>
      <c r="V2" s="323">
        <v>2012</v>
      </c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2"/>
      <c r="AO2" s="13">
        <v>2013</v>
      </c>
      <c r="AP2" s="11"/>
      <c r="AQ2" s="11"/>
      <c r="AR2" s="11"/>
      <c r="AS2" s="11"/>
      <c r="AT2" s="11"/>
      <c r="AU2" s="11"/>
      <c r="AV2" s="1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2"/>
      <c r="BH2" s="13">
        <v>2014</v>
      </c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5"/>
    </row>
    <row r="3" ht="17" customHeight="1">
      <c r="A3" s="326"/>
      <c r="B3" s="327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9">
        <v>20</v>
      </c>
      <c r="T3" t="s" s="31">
        <v>21</v>
      </c>
      <c r="U3" t="s" s="31">
        <v>22</v>
      </c>
      <c r="V3" t="s" s="30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9">
        <v>34</v>
      </c>
      <c r="AM3" t="s" s="31">
        <v>21</v>
      </c>
      <c r="AN3" t="s" s="31">
        <v>22</v>
      </c>
      <c r="AO3" t="s" s="30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9">
        <v>46</v>
      </c>
      <c r="BF3" t="s" s="31">
        <v>21</v>
      </c>
      <c r="BG3" t="s" s="31">
        <v>22</v>
      </c>
      <c r="BH3" t="s" s="30">
        <v>49</v>
      </c>
      <c r="BI3" t="s" s="28">
        <v>50</v>
      </c>
      <c r="BJ3" t="s" s="28">
        <v>51</v>
      </c>
      <c r="BK3" t="s" s="29">
        <v>7</v>
      </c>
      <c r="BL3" t="s" s="31">
        <v>52</v>
      </c>
      <c r="BM3" t="s" s="31">
        <v>53</v>
      </c>
      <c r="BN3" t="s" s="30">
        <v>54</v>
      </c>
      <c r="BO3" t="s" s="29">
        <v>11</v>
      </c>
      <c r="BP3" t="s" s="31">
        <v>12</v>
      </c>
      <c r="BQ3" t="s" s="30">
        <v>55</v>
      </c>
      <c r="BR3" t="s" s="28">
        <v>56</v>
      </c>
      <c r="BS3" t="s" s="28">
        <v>57</v>
      </c>
      <c r="BT3" t="s" s="28">
        <v>16</v>
      </c>
      <c r="BU3" t="s" s="28">
        <v>17</v>
      </c>
      <c r="BV3" t="s" s="28">
        <v>58</v>
      </c>
      <c r="BW3" t="s" s="28">
        <v>59</v>
      </c>
      <c r="BX3" t="s" s="28">
        <v>60</v>
      </c>
      <c r="BY3" t="s" s="28">
        <v>21</v>
      </c>
      <c r="BZ3" t="s" s="328">
        <v>61</v>
      </c>
    </row>
    <row r="4" ht="17" customHeight="1">
      <c r="A4" t="s" s="130">
        <v>62</v>
      </c>
      <c r="B4" s="329">
        <v>9060.195</v>
      </c>
      <c r="C4" s="132">
        <v>9036.742</v>
      </c>
      <c r="D4" s="133">
        <v>9036.187</v>
      </c>
      <c r="E4" s="134">
        <v>9036.187</v>
      </c>
      <c r="F4" s="131">
        <v>9036.186999999998</v>
      </c>
      <c r="G4" s="132">
        <v>9036.187</v>
      </c>
      <c r="H4" s="133">
        <v>9036.187</v>
      </c>
      <c r="I4" s="134">
        <v>9036.187</v>
      </c>
      <c r="J4" s="131">
        <v>9036.187</v>
      </c>
      <c r="K4" s="131">
        <v>9036.279499999999</v>
      </c>
      <c r="L4" s="132">
        <v>9036.187</v>
      </c>
      <c r="M4" s="133">
        <v>9038.537</v>
      </c>
      <c r="N4" s="134">
        <v>9038.537</v>
      </c>
      <c r="O4" s="131">
        <v>9037.753666666667</v>
      </c>
      <c r="P4" s="131">
        <v>9036.770888888888</v>
      </c>
      <c r="Q4" s="132">
        <v>9033.120999999999</v>
      </c>
      <c r="R4" s="133">
        <v>9036.576000000001</v>
      </c>
      <c r="S4" s="134">
        <v>9034.478999999999</v>
      </c>
      <c r="T4" s="131">
        <v>9034.866</v>
      </c>
      <c r="U4" s="131">
        <v>9036.259500000002</v>
      </c>
      <c r="V4" s="132">
        <v>8954.013999999999</v>
      </c>
      <c r="W4" s="133">
        <v>8954.013999999999</v>
      </c>
      <c r="X4" s="134">
        <v>8954.013999999999</v>
      </c>
      <c r="Y4" s="131">
        <v>8954.013999999999</v>
      </c>
      <c r="Z4" s="132">
        <v>8954.013999999999</v>
      </c>
      <c r="AA4" s="133">
        <v>8952.51</v>
      </c>
      <c r="AB4" s="134">
        <v>8948.51</v>
      </c>
      <c r="AC4" s="131">
        <v>8954.344666666668</v>
      </c>
      <c r="AD4" s="131">
        <v>8952.845999999998</v>
      </c>
      <c r="AE4" s="132">
        <v>8995.589</v>
      </c>
      <c r="AF4" s="133">
        <v>8995.637999999999</v>
      </c>
      <c r="AG4" s="134">
        <v>8995.637999999999</v>
      </c>
      <c r="AH4" s="131">
        <v>8995.621666666666</v>
      </c>
      <c r="AI4" s="131">
        <v>8967.104555555554</v>
      </c>
      <c r="AJ4" s="132">
        <v>9087.956</v>
      </c>
      <c r="AK4" s="133">
        <v>9087.950000000001</v>
      </c>
      <c r="AL4" s="134">
        <v>9088.457999999999</v>
      </c>
      <c r="AM4" s="131">
        <v>9088.207173913044</v>
      </c>
      <c r="AN4" s="131">
        <v>8997.358749999998</v>
      </c>
      <c r="AO4" s="132">
        <v>9071.168</v>
      </c>
      <c r="AP4" s="133">
        <v>9071.165999999999</v>
      </c>
      <c r="AQ4" s="134">
        <v>9071.168</v>
      </c>
      <c r="AR4" s="131">
        <v>9071.167333333333</v>
      </c>
      <c r="AS4" s="132">
        <v>9070.956</v>
      </c>
      <c r="AT4" s="133">
        <v>9070.75</v>
      </c>
      <c r="AU4" s="134">
        <v>9070.612999999999</v>
      </c>
      <c r="AV4" s="131">
        <v>9070.772999999999</v>
      </c>
      <c r="AW4" s="131">
        <v>9070.970166666664</v>
      </c>
      <c r="AX4" s="132">
        <v>9072.765666666666</v>
      </c>
      <c r="AY4" s="133">
        <v>9073.485666666666</v>
      </c>
      <c r="AZ4" s="134">
        <v>9073.520999999999</v>
      </c>
      <c r="BA4" s="131">
        <v>9073.257444444444</v>
      </c>
      <c r="BB4" s="131">
        <v>9071.732592592592</v>
      </c>
      <c r="BC4" s="132">
        <v>9076.828000000001</v>
      </c>
      <c r="BD4" s="133">
        <v>9076.828000000001</v>
      </c>
      <c r="BE4" s="134">
        <v>9076.828000000001</v>
      </c>
      <c r="BF4" s="131">
        <v>9076.777999999998</v>
      </c>
      <c r="BG4" s="131">
        <v>9073.006444444445</v>
      </c>
      <c r="BH4" s="132">
        <v>9082.709999999999</v>
      </c>
      <c r="BI4" s="133">
        <v>9082.758</v>
      </c>
      <c r="BJ4" s="134">
        <v>9082.758</v>
      </c>
      <c r="BK4" s="132">
        <v>9082.741466666666</v>
      </c>
      <c r="BL4" s="133">
        <v>9080.588</v>
      </c>
      <c r="BM4" s="133">
        <v>9080.588</v>
      </c>
      <c r="BN4" s="133">
        <v>9079.977999999999</v>
      </c>
      <c r="BO4" s="134">
        <v>9080.3869010989</v>
      </c>
      <c r="BP4" s="131">
        <v>9081.557679558011</v>
      </c>
      <c r="BQ4" s="132">
        <v>8994.977999999999</v>
      </c>
      <c r="BR4" s="133">
        <v>8995.332999999999</v>
      </c>
      <c r="BS4" s="133">
        <v>8983.029</v>
      </c>
      <c r="BT4" s="133">
        <v>8991.155802197802</v>
      </c>
      <c r="BU4" s="133">
        <v>9051.312933823529</v>
      </c>
      <c r="BV4" s="133">
        <v>8982.103999999999</v>
      </c>
      <c r="BW4" s="133">
        <v>8982.166999999999</v>
      </c>
      <c r="BX4" s="133">
        <v>8981.687</v>
      </c>
      <c r="BY4" s="133">
        <v>8982.005260869564</v>
      </c>
      <c r="BZ4" s="330">
        <v>9033.795609890110</v>
      </c>
    </row>
    <row r="5" ht="17" customHeight="1">
      <c r="A5" t="s" s="331">
        <v>63</v>
      </c>
      <c r="B5" s="329">
        <v>5901.58</v>
      </c>
      <c r="C5" s="109">
        <v>5901.58</v>
      </c>
      <c r="D5" s="108">
        <v>5901.58</v>
      </c>
      <c r="E5" s="136">
        <v>5901.58</v>
      </c>
      <c r="F5" s="135">
        <v>5901.579999999999</v>
      </c>
      <c r="G5" s="109">
        <v>5901.58</v>
      </c>
      <c r="H5" s="108">
        <v>5901.58</v>
      </c>
      <c r="I5" s="136">
        <v>5901.58</v>
      </c>
      <c r="J5" s="135">
        <v>5901.58</v>
      </c>
      <c r="K5" s="135">
        <v>5901.580000000001</v>
      </c>
      <c r="L5" s="109">
        <v>5901.58</v>
      </c>
      <c r="M5" s="108">
        <v>5901.58</v>
      </c>
      <c r="N5" s="136">
        <v>5901.58</v>
      </c>
      <c r="O5" s="135">
        <v>5901.58</v>
      </c>
      <c r="P5" s="135">
        <v>5901.580000000001</v>
      </c>
      <c r="Q5" s="109">
        <v>5901.58</v>
      </c>
      <c r="R5" s="108">
        <v>5901.58</v>
      </c>
      <c r="S5" s="136">
        <v>5901.6</v>
      </c>
      <c r="T5" s="135">
        <v>5901.6</v>
      </c>
      <c r="U5" s="135">
        <v>5901.581666666668</v>
      </c>
      <c r="V5" s="109">
        <v>5864.58</v>
      </c>
      <c r="W5" s="108">
        <v>5864.58</v>
      </c>
      <c r="X5" s="136">
        <v>5864.58</v>
      </c>
      <c r="Y5" s="135">
        <v>5864.58</v>
      </c>
      <c r="Z5" s="109">
        <v>5864.58</v>
      </c>
      <c r="AA5" s="108">
        <v>5864.58</v>
      </c>
      <c r="AB5" s="136">
        <v>5864.58</v>
      </c>
      <c r="AC5" s="135">
        <v>5864.58</v>
      </c>
      <c r="AD5" s="135">
        <v>5864.580000000001</v>
      </c>
      <c r="AE5" s="109">
        <v>5864.58</v>
      </c>
      <c r="AF5" s="108">
        <v>5864.58</v>
      </c>
      <c r="AG5" s="136">
        <v>5864.58</v>
      </c>
      <c r="AH5" s="135">
        <v>5864.58</v>
      </c>
      <c r="AI5" s="135">
        <v>5864.580000000001</v>
      </c>
      <c r="AJ5" s="109">
        <v>5864.58</v>
      </c>
      <c r="AK5" s="108">
        <v>5864.58</v>
      </c>
      <c r="AL5" s="136">
        <v>5864.58</v>
      </c>
      <c r="AM5" s="135">
        <v>5864.6</v>
      </c>
      <c r="AN5" s="135">
        <v>5864.580000000001</v>
      </c>
      <c r="AO5" s="109">
        <v>5846.58</v>
      </c>
      <c r="AP5" s="108">
        <v>5846.58</v>
      </c>
      <c r="AQ5" s="136">
        <v>5846.58</v>
      </c>
      <c r="AR5" s="135">
        <v>5846.58</v>
      </c>
      <c r="AS5" s="109">
        <v>5846.58</v>
      </c>
      <c r="AT5" s="108">
        <v>5846.58</v>
      </c>
      <c r="AU5" s="136">
        <v>5846.549999999999</v>
      </c>
      <c r="AV5" s="135">
        <v>5846.57</v>
      </c>
      <c r="AW5" s="135">
        <v>5846.575000000001</v>
      </c>
      <c r="AX5" s="109">
        <v>5846.549999999999</v>
      </c>
      <c r="AY5" s="108">
        <v>5846.549999999999</v>
      </c>
      <c r="AZ5" s="136">
        <v>5846.549999999999</v>
      </c>
      <c r="BA5" s="135">
        <v>5846.549999999999</v>
      </c>
      <c r="BB5" s="135">
        <v>5846.566666666668</v>
      </c>
      <c r="BC5" s="135">
        <v>5846.6</v>
      </c>
      <c r="BD5" s="135">
        <v>5846.6</v>
      </c>
      <c r="BE5" s="135">
        <v>5846.6</v>
      </c>
      <c r="BF5" s="135">
        <v>5846.549999999999</v>
      </c>
      <c r="BG5" s="135">
        <v>5846.575000000001</v>
      </c>
      <c r="BH5" s="109">
        <v>5846.58</v>
      </c>
      <c r="BI5" s="108">
        <v>5846.58</v>
      </c>
      <c r="BJ5" s="136">
        <v>5846.58</v>
      </c>
      <c r="BK5" s="109">
        <v>5846.58</v>
      </c>
      <c r="BL5" s="108">
        <v>5846.58</v>
      </c>
      <c r="BM5" s="108">
        <v>5846.58</v>
      </c>
      <c r="BN5" s="108">
        <v>5846.58</v>
      </c>
      <c r="BO5" s="136">
        <v>5846.58</v>
      </c>
      <c r="BP5" s="135">
        <v>5846.58</v>
      </c>
      <c r="BQ5" s="109">
        <v>5846.58</v>
      </c>
      <c r="BR5" s="108">
        <v>5846.58</v>
      </c>
      <c r="BS5" s="108">
        <v>5846.58</v>
      </c>
      <c r="BT5" s="108">
        <v>5846.58</v>
      </c>
      <c r="BU5" s="108">
        <v>5846.58</v>
      </c>
      <c r="BV5" s="108">
        <v>5846.58</v>
      </c>
      <c r="BW5" s="108">
        <v>5846.58</v>
      </c>
      <c r="BX5" s="108">
        <v>5846.58</v>
      </c>
      <c r="BY5" s="108">
        <v>5846.58</v>
      </c>
      <c r="BZ5" s="332">
        <v>5846.58</v>
      </c>
    </row>
    <row r="6" ht="17" customHeight="1">
      <c r="A6" t="s" s="204">
        <v>64</v>
      </c>
      <c r="B6" s="333">
        <v>618</v>
      </c>
      <c r="C6" s="65">
        <v>618</v>
      </c>
      <c r="D6" s="91">
        <v>618</v>
      </c>
      <c r="E6" s="92">
        <v>618</v>
      </c>
      <c r="F6" s="334">
        <v>618</v>
      </c>
      <c r="G6" s="93">
        <v>618</v>
      </c>
      <c r="H6" s="91">
        <v>618</v>
      </c>
      <c r="I6" s="92">
        <v>618</v>
      </c>
      <c r="J6" s="334">
        <v>618</v>
      </c>
      <c r="K6" s="334">
        <v>618</v>
      </c>
      <c r="L6" s="93">
        <v>618</v>
      </c>
      <c r="M6" s="91">
        <v>618</v>
      </c>
      <c r="N6" s="92">
        <v>618</v>
      </c>
      <c r="O6" s="334">
        <v>618</v>
      </c>
      <c r="P6" s="334">
        <v>618</v>
      </c>
      <c r="Q6" s="334">
        <v>618</v>
      </c>
      <c r="R6" s="93">
        <v>618</v>
      </c>
      <c r="S6" s="92">
        <v>618</v>
      </c>
      <c r="T6" s="334">
        <v>618</v>
      </c>
      <c r="U6" s="334">
        <v>618</v>
      </c>
      <c r="V6" s="65">
        <v>618</v>
      </c>
      <c r="W6" s="91">
        <v>618</v>
      </c>
      <c r="X6" s="92">
        <v>618</v>
      </c>
      <c r="Y6" s="334">
        <v>618</v>
      </c>
      <c r="Z6" s="93">
        <v>618</v>
      </c>
      <c r="AA6" s="91">
        <v>618</v>
      </c>
      <c r="AB6" s="92">
        <v>618</v>
      </c>
      <c r="AC6" s="334">
        <v>618</v>
      </c>
      <c r="AD6" s="334">
        <v>618</v>
      </c>
      <c r="AE6" s="93">
        <v>618</v>
      </c>
      <c r="AF6" s="91">
        <v>618</v>
      </c>
      <c r="AG6" s="92">
        <v>618</v>
      </c>
      <c r="AH6" s="334">
        <v>618</v>
      </c>
      <c r="AI6" s="334">
        <v>618</v>
      </c>
      <c r="AJ6" s="334">
        <v>618</v>
      </c>
      <c r="AK6" s="93">
        <v>618</v>
      </c>
      <c r="AL6" s="92">
        <v>618</v>
      </c>
      <c r="AM6" s="334">
        <v>618</v>
      </c>
      <c r="AN6" s="334">
        <v>618</v>
      </c>
      <c r="AO6" s="93">
        <v>618</v>
      </c>
      <c r="AP6" s="91">
        <v>618</v>
      </c>
      <c r="AQ6" s="92">
        <v>618</v>
      </c>
      <c r="AR6" s="334">
        <v>618</v>
      </c>
      <c r="AS6" s="93">
        <v>618</v>
      </c>
      <c r="AT6" s="91">
        <v>618</v>
      </c>
      <c r="AU6" s="92">
        <v>618</v>
      </c>
      <c r="AV6" s="334">
        <v>618</v>
      </c>
      <c r="AW6" s="334">
        <v>618</v>
      </c>
      <c r="AX6" s="334">
        <v>618</v>
      </c>
      <c r="AY6" s="93">
        <v>618</v>
      </c>
      <c r="AZ6" s="92">
        <v>618</v>
      </c>
      <c r="BA6" s="334">
        <v>618</v>
      </c>
      <c r="BB6" s="334">
        <v>618</v>
      </c>
      <c r="BC6" s="334">
        <v>618</v>
      </c>
      <c r="BD6" s="334">
        <v>618</v>
      </c>
      <c r="BE6" s="334">
        <v>618</v>
      </c>
      <c r="BF6" s="334">
        <v>618</v>
      </c>
      <c r="BG6" s="334">
        <v>618</v>
      </c>
      <c r="BH6" s="93">
        <v>618</v>
      </c>
      <c r="BI6" s="91">
        <v>618</v>
      </c>
      <c r="BJ6" s="92">
        <v>618</v>
      </c>
      <c r="BK6" s="93">
        <v>618</v>
      </c>
      <c r="BL6" s="91">
        <v>618</v>
      </c>
      <c r="BM6" s="91">
        <v>618</v>
      </c>
      <c r="BN6" s="91">
        <v>618</v>
      </c>
      <c r="BO6" s="92">
        <v>618</v>
      </c>
      <c r="BP6" s="334">
        <v>618</v>
      </c>
      <c r="BQ6" s="93">
        <v>618</v>
      </c>
      <c r="BR6" s="91">
        <v>618</v>
      </c>
      <c r="BS6" s="91">
        <v>618</v>
      </c>
      <c r="BT6" s="91">
        <v>618</v>
      </c>
      <c r="BU6" s="91">
        <v>618</v>
      </c>
      <c r="BV6" s="91">
        <v>618</v>
      </c>
      <c r="BW6" s="91">
        <v>618</v>
      </c>
      <c r="BX6" s="91">
        <v>618</v>
      </c>
      <c r="BY6" s="91">
        <v>618</v>
      </c>
      <c r="BZ6" s="335">
        <v>618</v>
      </c>
    </row>
    <row r="7" ht="17" customHeight="1">
      <c r="A7" t="s" s="336">
        <v>65</v>
      </c>
      <c r="B7" s="337">
        <v>570</v>
      </c>
      <c r="C7" s="74">
        <v>570</v>
      </c>
      <c r="D7" s="106">
        <v>570</v>
      </c>
      <c r="E7" s="162">
        <v>570</v>
      </c>
      <c r="F7" s="163">
        <v>570</v>
      </c>
      <c r="G7" s="161">
        <v>570</v>
      </c>
      <c r="H7" s="106">
        <v>570</v>
      </c>
      <c r="I7" s="162">
        <v>570</v>
      </c>
      <c r="J7" s="163">
        <v>570</v>
      </c>
      <c r="K7" s="163">
        <v>570</v>
      </c>
      <c r="L7" s="161">
        <v>570</v>
      </c>
      <c r="M7" s="106">
        <v>570</v>
      </c>
      <c r="N7" s="162">
        <v>570</v>
      </c>
      <c r="O7" s="163">
        <v>570</v>
      </c>
      <c r="P7" s="163">
        <v>570</v>
      </c>
      <c r="Q7" s="163">
        <v>570</v>
      </c>
      <c r="R7" s="161">
        <v>570</v>
      </c>
      <c r="S7" s="162">
        <v>570</v>
      </c>
      <c r="T7" s="163">
        <v>570</v>
      </c>
      <c r="U7" s="163">
        <v>570</v>
      </c>
      <c r="V7" s="74">
        <v>570</v>
      </c>
      <c r="W7" s="106">
        <v>570</v>
      </c>
      <c r="X7" s="162">
        <v>570</v>
      </c>
      <c r="Y7" s="163">
        <v>570</v>
      </c>
      <c r="Z7" s="161">
        <v>570</v>
      </c>
      <c r="AA7" s="106">
        <v>570</v>
      </c>
      <c r="AB7" s="162">
        <v>570</v>
      </c>
      <c r="AC7" s="163">
        <v>570</v>
      </c>
      <c r="AD7" s="163">
        <v>570</v>
      </c>
      <c r="AE7" s="161">
        <v>570</v>
      </c>
      <c r="AF7" s="106">
        <v>570</v>
      </c>
      <c r="AG7" s="162">
        <v>570</v>
      </c>
      <c r="AH7" s="163">
        <v>570</v>
      </c>
      <c r="AI7" s="163">
        <v>570</v>
      </c>
      <c r="AJ7" s="163">
        <v>570</v>
      </c>
      <c r="AK7" s="161">
        <v>570</v>
      </c>
      <c r="AL7" s="162">
        <v>570</v>
      </c>
      <c r="AM7" s="163">
        <v>570</v>
      </c>
      <c r="AN7" s="163">
        <v>570</v>
      </c>
      <c r="AO7" s="161">
        <v>570</v>
      </c>
      <c r="AP7" s="106">
        <v>570</v>
      </c>
      <c r="AQ7" s="162">
        <v>570</v>
      </c>
      <c r="AR7" s="161">
        <v>570</v>
      </c>
      <c r="AS7" s="162">
        <v>570</v>
      </c>
      <c r="AT7" s="163">
        <v>570</v>
      </c>
      <c r="AU7" s="163">
        <v>570</v>
      </c>
      <c r="AV7" s="163">
        <v>570</v>
      </c>
      <c r="AW7" s="163">
        <v>570</v>
      </c>
      <c r="AX7" s="163">
        <v>570</v>
      </c>
      <c r="AY7" s="163">
        <v>570</v>
      </c>
      <c r="AZ7" s="163">
        <v>570</v>
      </c>
      <c r="BA7" s="163">
        <v>570</v>
      </c>
      <c r="BB7" s="163">
        <v>570</v>
      </c>
      <c r="BC7" s="163">
        <v>570</v>
      </c>
      <c r="BD7" s="163">
        <v>570</v>
      </c>
      <c r="BE7" s="163">
        <v>570</v>
      </c>
      <c r="BF7" s="163">
        <v>570</v>
      </c>
      <c r="BG7" s="163">
        <v>570</v>
      </c>
      <c r="BH7" s="161">
        <v>570</v>
      </c>
      <c r="BI7" s="106">
        <v>570</v>
      </c>
      <c r="BJ7" s="162">
        <v>570</v>
      </c>
      <c r="BK7" s="161">
        <v>570</v>
      </c>
      <c r="BL7" s="106">
        <v>570</v>
      </c>
      <c r="BM7" s="106">
        <v>570</v>
      </c>
      <c r="BN7" s="106">
        <v>570</v>
      </c>
      <c r="BO7" s="162">
        <v>570</v>
      </c>
      <c r="BP7" s="163">
        <v>570</v>
      </c>
      <c r="BQ7" s="161">
        <v>570</v>
      </c>
      <c r="BR7" s="106">
        <v>570</v>
      </c>
      <c r="BS7" s="106">
        <v>570</v>
      </c>
      <c r="BT7" s="106">
        <v>570</v>
      </c>
      <c r="BU7" s="106">
        <v>570</v>
      </c>
      <c r="BV7" s="106">
        <v>570</v>
      </c>
      <c r="BW7" s="106">
        <v>570</v>
      </c>
      <c r="BX7" s="106">
        <v>570</v>
      </c>
      <c r="BY7" s="106">
        <v>570</v>
      </c>
      <c r="BZ7" s="338">
        <v>570</v>
      </c>
    </row>
    <row r="8" ht="17" customHeight="1">
      <c r="A8" t="s" s="336">
        <v>66</v>
      </c>
      <c r="B8" s="337">
        <v>48</v>
      </c>
      <c r="C8" s="74">
        <v>48</v>
      </c>
      <c r="D8" s="106">
        <v>48</v>
      </c>
      <c r="E8" s="162">
        <v>48</v>
      </c>
      <c r="F8" s="163">
        <v>48</v>
      </c>
      <c r="G8" s="161">
        <v>48</v>
      </c>
      <c r="H8" s="106">
        <v>48</v>
      </c>
      <c r="I8" s="162">
        <v>48</v>
      </c>
      <c r="J8" s="163">
        <v>48</v>
      </c>
      <c r="K8" s="163">
        <v>48</v>
      </c>
      <c r="L8" s="161">
        <v>48</v>
      </c>
      <c r="M8" s="106">
        <v>48</v>
      </c>
      <c r="N8" s="162">
        <v>48</v>
      </c>
      <c r="O8" s="163">
        <v>48</v>
      </c>
      <c r="P8" s="163">
        <v>48</v>
      </c>
      <c r="Q8" s="163">
        <v>48</v>
      </c>
      <c r="R8" s="161">
        <v>48</v>
      </c>
      <c r="S8" s="162">
        <v>48</v>
      </c>
      <c r="T8" s="163">
        <v>48</v>
      </c>
      <c r="U8" s="163">
        <v>48</v>
      </c>
      <c r="V8" s="74">
        <v>48</v>
      </c>
      <c r="W8" s="106">
        <v>48</v>
      </c>
      <c r="X8" s="162">
        <v>48</v>
      </c>
      <c r="Y8" s="163">
        <v>48</v>
      </c>
      <c r="Z8" s="161">
        <v>48</v>
      </c>
      <c r="AA8" s="106">
        <v>48</v>
      </c>
      <c r="AB8" s="162">
        <v>48</v>
      </c>
      <c r="AC8" s="163">
        <v>48</v>
      </c>
      <c r="AD8" s="163">
        <v>48</v>
      </c>
      <c r="AE8" s="161">
        <v>48</v>
      </c>
      <c r="AF8" s="106">
        <v>48</v>
      </c>
      <c r="AG8" s="162">
        <v>48</v>
      </c>
      <c r="AH8" s="163">
        <v>48</v>
      </c>
      <c r="AI8" s="163">
        <v>48</v>
      </c>
      <c r="AJ8" s="163">
        <v>48</v>
      </c>
      <c r="AK8" s="161">
        <v>48</v>
      </c>
      <c r="AL8" s="162">
        <v>48</v>
      </c>
      <c r="AM8" s="163">
        <v>48</v>
      </c>
      <c r="AN8" s="163">
        <v>48</v>
      </c>
      <c r="AO8" s="161">
        <v>48</v>
      </c>
      <c r="AP8" s="106">
        <v>48</v>
      </c>
      <c r="AQ8" s="162">
        <v>48</v>
      </c>
      <c r="AR8" s="161">
        <v>48</v>
      </c>
      <c r="AS8" s="162">
        <v>48</v>
      </c>
      <c r="AT8" s="163">
        <v>48</v>
      </c>
      <c r="AU8" s="163">
        <v>48</v>
      </c>
      <c r="AV8" s="163">
        <v>48</v>
      </c>
      <c r="AW8" s="163">
        <v>48</v>
      </c>
      <c r="AX8" s="163">
        <v>48</v>
      </c>
      <c r="AY8" s="163">
        <v>48</v>
      </c>
      <c r="AZ8" s="163">
        <v>48</v>
      </c>
      <c r="BA8" s="163">
        <v>48</v>
      </c>
      <c r="BB8" s="163">
        <v>48</v>
      </c>
      <c r="BC8" s="163">
        <v>48</v>
      </c>
      <c r="BD8" s="163">
        <v>48</v>
      </c>
      <c r="BE8" s="163">
        <v>48</v>
      </c>
      <c r="BF8" s="163">
        <v>48</v>
      </c>
      <c r="BG8" s="163">
        <v>48</v>
      </c>
      <c r="BH8" s="161">
        <v>48</v>
      </c>
      <c r="BI8" s="106">
        <v>48</v>
      </c>
      <c r="BJ8" s="162">
        <v>48</v>
      </c>
      <c r="BK8" s="161">
        <v>48</v>
      </c>
      <c r="BL8" s="106">
        <v>48</v>
      </c>
      <c r="BM8" s="106">
        <v>48</v>
      </c>
      <c r="BN8" s="106">
        <v>48</v>
      </c>
      <c r="BO8" s="162">
        <v>48</v>
      </c>
      <c r="BP8" s="163">
        <v>48</v>
      </c>
      <c r="BQ8" s="161">
        <v>48</v>
      </c>
      <c r="BR8" s="106">
        <v>48</v>
      </c>
      <c r="BS8" s="106">
        <v>48</v>
      </c>
      <c r="BT8" s="106">
        <v>48</v>
      </c>
      <c r="BU8" s="106">
        <v>48</v>
      </c>
      <c r="BV8" s="106">
        <v>48</v>
      </c>
      <c r="BW8" s="106">
        <v>48</v>
      </c>
      <c r="BX8" s="106">
        <v>48</v>
      </c>
      <c r="BY8" s="106">
        <v>48</v>
      </c>
      <c r="BZ8" s="338">
        <v>48</v>
      </c>
    </row>
    <row r="9" ht="17" customHeight="1">
      <c r="A9" t="s" s="339">
        <v>67</v>
      </c>
      <c r="B9" s="340">
        <v>382</v>
      </c>
      <c r="C9" s="93">
        <v>382</v>
      </c>
      <c r="D9" s="91">
        <v>382</v>
      </c>
      <c r="E9" s="92">
        <v>382</v>
      </c>
      <c r="F9" s="334">
        <v>382</v>
      </c>
      <c r="G9" s="93">
        <v>382</v>
      </c>
      <c r="H9" s="91">
        <v>382</v>
      </c>
      <c r="I9" s="92">
        <v>382</v>
      </c>
      <c r="J9" s="334">
        <v>382</v>
      </c>
      <c r="K9" s="334">
        <v>382</v>
      </c>
      <c r="L9" s="93">
        <v>382</v>
      </c>
      <c r="M9" s="91">
        <v>382</v>
      </c>
      <c r="N9" s="92">
        <v>382</v>
      </c>
      <c r="O9" s="334">
        <v>382</v>
      </c>
      <c r="P9" s="334">
        <v>382</v>
      </c>
      <c r="Q9" s="334">
        <v>382</v>
      </c>
      <c r="R9" s="93">
        <v>382</v>
      </c>
      <c r="S9" s="92">
        <v>382</v>
      </c>
      <c r="T9" s="334">
        <v>382</v>
      </c>
      <c r="U9" s="334">
        <v>382</v>
      </c>
      <c r="V9" s="93">
        <v>382</v>
      </c>
      <c r="W9" s="91">
        <v>382</v>
      </c>
      <c r="X9" s="92">
        <v>382</v>
      </c>
      <c r="Y9" s="334">
        <v>382</v>
      </c>
      <c r="Z9" s="93">
        <v>382</v>
      </c>
      <c r="AA9" s="91">
        <v>382</v>
      </c>
      <c r="AB9" s="92">
        <v>382</v>
      </c>
      <c r="AC9" s="334">
        <v>382</v>
      </c>
      <c r="AD9" s="334">
        <v>382</v>
      </c>
      <c r="AE9" s="93">
        <v>382</v>
      </c>
      <c r="AF9" s="91">
        <v>382</v>
      </c>
      <c r="AG9" s="92">
        <v>382</v>
      </c>
      <c r="AH9" s="334">
        <v>382</v>
      </c>
      <c r="AI9" s="334">
        <v>382</v>
      </c>
      <c r="AJ9" s="334">
        <v>382</v>
      </c>
      <c r="AK9" s="93">
        <v>382</v>
      </c>
      <c r="AL9" s="92">
        <v>382</v>
      </c>
      <c r="AM9" s="334">
        <v>382</v>
      </c>
      <c r="AN9" s="334">
        <v>382</v>
      </c>
      <c r="AO9" s="93">
        <v>382</v>
      </c>
      <c r="AP9" s="91">
        <v>382</v>
      </c>
      <c r="AQ9" s="92">
        <v>382</v>
      </c>
      <c r="AR9" s="93">
        <v>382</v>
      </c>
      <c r="AS9" s="92">
        <v>382</v>
      </c>
      <c r="AT9" s="334">
        <v>382</v>
      </c>
      <c r="AU9" s="334">
        <v>382</v>
      </c>
      <c r="AV9" s="334">
        <v>382</v>
      </c>
      <c r="AW9" s="334">
        <v>382</v>
      </c>
      <c r="AX9" s="334">
        <v>382</v>
      </c>
      <c r="AY9" s="334">
        <v>382</v>
      </c>
      <c r="AZ9" s="334">
        <v>382</v>
      </c>
      <c r="BA9" s="334">
        <v>382</v>
      </c>
      <c r="BB9" s="334">
        <v>382</v>
      </c>
      <c r="BC9" s="334">
        <v>382</v>
      </c>
      <c r="BD9" s="334">
        <v>382</v>
      </c>
      <c r="BE9" s="334">
        <v>382</v>
      </c>
      <c r="BF9" s="334">
        <v>382</v>
      </c>
      <c r="BG9" s="334">
        <v>382</v>
      </c>
      <c r="BH9" s="93">
        <v>382</v>
      </c>
      <c r="BI9" s="91">
        <v>382</v>
      </c>
      <c r="BJ9" s="92">
        <v>382</v>
      </c>
      <c r="BK9" s="93">
        <v>382</v>
      </c>
      <c r="BL9" s="91">
        <v>382</v>
      </c>
      <c r="BM9" s="91">
        <v>382</v>
      </c>
      <c r="BN9" s="91">
        <v>382</v>
      </c>
      <c r="BO9" s="92">
        <v>382</v>
      </c>
      <c r="BP9" s="334">
        <v>382</v>
      </c>
      <c r="BQ9" s="93">
        <v>382</v>
      </c>
      <c r="BR9" s="91">
        <v>382</v>
      </c>
      <c r="BS9" s="91">
        <v>382</v>
      </c>
      <c r="BT9" s="91">
        <v>382</v>
      </c>
      <c r="BU9" s="91">
        <v>382</v>
      </c>
      <c r="BV9" s="91">
        <v>382</v>
      </c>
      <c r="BW9" s="91">
        <v>382</v>
      </c>
      <c r="BX9" s="91">
        <v>382</v>
      </c>
      <c r="BY9" s="91">
        <v>382</v>
      </c>
      <c r="BZ9" s="335">
        <v>382</v>
      </c>
    </row>
    <row r="10" ht="17" customHeight="1">
      <c r="A10" t="s" s="341">
        <v>68</v>
      </c>
      <c r="B10" s="342">
        <v>102</v>
      </c>
      <c r="C10" s="161">
        <v>102</v>
      </c>
      <c r="D10" s="106">
        <v>102</v>
      </c>
      <c r="E10" s="162">
        <v>102</v>
      </c>
      <c r="F10" s="163">
        <v>102</v>
      </c>
      <c r="G10" s="161">
        <v>102</v>
      </c>
      <c r="H10" s="106">
        <v>102</v>
      </c>
      <c r="I10" s="162">
        <v>102</v>
      </c>
      <c r="J10" s="163">
        <v>102</v>
      </c>
      <c r="K10" s="163">
        <v>102</v>
      </c>
      <c r="L10" s="161">
        <v>102</v>
      </c>
      <c r="M10" s="106">
        <v>102</v>
      </c>
      <c r="N10" s="162">
        <v>102</v>
      </c>
      <c r="O10" s="163">
        <v>102</v>
      </c>
      <c r="P10" s="163">
        <v>102</v>
      </c>
      <c r="Q10" s="163">
        <v>102</v>
      </c>
      <c r="R10" s="161">
        <v>102</v>
      </c>
      <c r="S10" s="162">
        <v>102</v>
      </c>
      <c r="T10" s="163">
        <v>102</v>
      </c>
      <c r="U10" s="163">
        <v>102</v>
      </c>
      <c r="V10" s="161">
        <v>102</v>
      </c>
      <c r="W10" s="106">
        <v>102</v>
      </c>
      <c r="X10" s="162">
        <v>102</v>
      </c>
      <c r="Y10" s="163">
        <v>102</v>
      </c>
      <c r="Z10" s="161">
        <v>102</v>
      </c>
      <c r="AA10" s="106">
        <v>102</v>
      </c>
      <c r="AB10" s="162">
        <v>102</v>
      </c>
      <c r="AC10" s="163">
        <v>102</v>
      </c>
      <c r="AD10" s="163">
        <v>102</v>
      </c>
      <c r="AE10" s="161">
        <v>102</v>
      </c>
      <c r="AF10" s="106">
        <v>102</v>
      </c>
      <c r="AG10" s="162">
        <v>102</v>
      </c>
      <c r="AH10" s="163">
        <v>102</v>
      </c>
      <c r="AI10" s="163">
        <v>102</v>
      </c>
      <c r="AJ10" s="163">
        <v>102</v>
      </c>
      <c r="AK10" s="161">
        <v>102</v>
      </c>
      <c r="AL10" s="162">
        <v>102</v>
      </c>
      <c r="AM10" s="163">
        <v>102</v>
      </c>
      <c r="AN10" s="163">
        <v>102</v>
      </c>
      <c r="AO10" s="161">
        <v>102</v>
      </c>
      <c r="AP10" s="106">
        <v>102</v>
      </c>
      <c r="AQ10" s="162">
        <v>102</v>
      </c>
      <c r="AR10" s="161">
        <v>102</v>
      </c>
      <c r="AS10" s="162">
        <v>102</v>
      </c>
      <c r="AT10" s="163">
        <v>102</v>
      </c>
      <c r="AU10" s="163">
        <v>102</v>
      </c>
      <c r="AV10" s="163">
        <v>102</v>
      </c>
      <c r="AW10" s="163">
        <v>102</v>
      </c>
      <c r="AX10" s="163">
        <v>102</v>
      </c>
      <c r="AY10" s="163">
        <v>102</v>
      </c>
      <c r="AZ10" s="163">
        <v>102</v>
      </c>
      <c r="BA10" s="163">
        <v>102</v>
      </c>
      <c r="BB10" s="163">
        <v>102</v>
      </c>
      <c r="BC10" s="163">
        <v>102</v>
      </c>
      <c r="BD10" s="163">
        <v>102</v>
      </c>
      <c r="BE10" s="163">
        <v>102</v>
      </c>
      <c r="BF10" s="163">
        <v>102</v>
      </c>
      <c r="BG10" s="163">
        <v>102</v>
      </c>
      <c r="BH10" s="161">
        <v>102</v>
      </c>
      <c r="BI10" s="106">
        <v>102</v>
      </c>
      <c r="BJ10" s="162">
        <v>102</v>
      </c>
      <c r="BK10" s="161">
        <v>102</v>
      </c>
      <c r="BL10" s="106">
        <v>102</v>
      </c>
      <c r="BM10" s="106">
        <v>102</v>
      </c>
      <c r="BN10" s="106">
        <v>102</v>
      </c>
      <c r="BO10" s="162">
        <v>102</v>
      </c>
      <c r="BP10" s="163">
        <v>102</v>
      </c>
      <c r="BQ10" s="161">
        <v>102</v>
      </c>
      <c r="BR10" s="106">
        <v>102</v>
      </c>
      <c r="BS10" s="106">
        <v>102</v>
      </c>
      <c r="BT10" s="106">
        <v>102</v>
      </c>
      <c r="BU10" s="106">
        <v>102</v>
      </c>
      <c r="BV10" s="106">
        <v>102</v>
      </c>
      <c r="BW10" s="106">
        <v>102</v>
      </c>
      <c r="BX10" s="106">
        <v>102</v>
      </c>
      <c r="BY10" s="106">
        <v>102</v>
      </c>
      <c r="BZ10" s="338">
        <v>102</v>
      </c>
    </row>
    <row r="11" ht="17" customHeight="1">
      <c r="A11" t="s" s="341">
        <v>69</v>
      </c>
      <c r="B11" s="342">
        <v>280</v>
      </c>
      <c r="C11" s="161">
        <v>280</v>
      </c>
      <c r="D11" s="106">
        <v>280</v>
      </c>
      <c r="E11" s="162">
        <v>280</v>
      </c>
      <c r="F11" s="163">
        <v>280</v>
      </c>
      <c r="G11" s="161">
        <v>280</v>
      </c>
      <c r="H11" s="106">
        <v>280</v>
      </c>
      <c r="I11" s="162">
        <v>280</v>
      </c>
      <c r="J11" s="163">
        <v>280</v>
      </c>
      <c r="K11" s="163">
        <v>280</v>
      </c>
      <c r="L11" s="161">
        <v>280</v>
      </c>
      <c r="M11" s="106">
        <v>280</v>
      </c>
      <c r="N11" s="162">
        <v>280</v>
      </c>
      <c r="O11" s="163">
        <v>280</v>
      </c>
      <c r="P11" s="163">
        <v>280</v>
      </c>
      <c r="Q11" s="163">
        <v>280</v>
      </c>
      <c r="R11" s="161">
        <v>280</v>
      </c>
      <c r="S11" s="162">
        <v>280</v>
      </c>
      <c r="T11" s="163">
        <v>280</v>
      </c>
      <c r="U11" s="163">
        <v>280</v>
      </c>
      <c r="V11" s="161">
        <v>280</v>
      </c>
      <c r="W11" s="106">
        <v>280</v>
      </c>
      <c r="X11" s="162">
        <v>280</v>
      </c>
      <c r="Y11" s="163">
        <v>280</v>
      </c>
      <c r="Z11" s="161">
        <v>280</v>
      </c>
      <c r="AA11" s="106">
        <v>280</v>
      </c>
      <c r="AB11" s="162">
        <v>280</v>
      </c>
      <c r="AC11" s="163">
        <v>280</v>
      </c>
      <c r="AD11" s="163">
        <v>280</v>
      </c>
      <c r="AE11" s="161">
        <v>280</v>
      </c>
      <c r="AF11" s="106">
        <v>280</v>
      </c>
      <c r="AG11" s="162">
        <v>280</v>
      </c>
      <c r="AH11" s="163">
        <v>280</v>
      </c>
      <c r="AI11" s="163">
        <v>280</v>
      </c>
      <c r="AJ11" s="163">
        <v>280</v>
      </c>
      <c r="AK11" s="161">
        <v>280</v>
      </c>
      <c r="AL11" s="162">
        <v>280</v>
      </c>
      <c r="AM11" s="163">
        <v>280</v>
      </c>
      <c r="AN11" s="163">
        <v>280</v>
      </c>
      <c r="AO11" s="161">
        <v>280</v>
      </c>
      <c r="AP11" s="106">
        <v>280</v>
      </c>
      <c r="AQ11" s="162">
        <v>280</v>
      </c>
      <c r="AR11" s="161">
        <v>280</v>
      </c>
      <c r="AS11" s="162">
        <v>280</v>
      </c>
      <c r="AT11" s="163">
        <v>280</v>
      </c>
      <c r="AU11" s="163">
        <v>280</v>
      </c>
      <c r="AV11" s="163">
        <v>280</v>
      </c>
      <c r="AW11" s="163">
        <v>280</v>
      </c>
      <c r="AX11" s="163">
        <v>280</v>
      </c>
      <c r="AY11" s="163">
        <v>280</v>
      </c>
      <c r="AZ11" s="163">
        <v>280</v>
      </c>
      <c r="BA11" s="163">
        <v>280</v>
      </c>
      <c r="BB11" s="163">
        <v>280</v>
      </c>
      <c r="BC11" s="163">
        <v>280</v>
      </c>
      <c r="BD11" s="163">
        <v>280</v>
      </c>
      <c r="BE11" s="163">
        <v>280</v>
      </c>
      <c r="BF11" s="163">
        <v>280</v>
      </c>
      <c r="BG11" s="163">
        <v>280</v>
      </c>
      <c r="BH11" s="161">
        <v>280</v>
      </c>
      <c r="BI11" s="106">
        <v>280</v>
      </c>
      <c r="BJ11" s="162">
        <v>280</v>
      </c>
      <c r="BK11" s="161">
        <v>280</v>
      </c>
      <c r="BL11" s="106">
        <v>280</v>
      </c>
      <c r="BM11" s="106">
        <v>280</v>
      </c>
      <c r="BN11" s="106">
        <v>280</v>
      </c>
      <c r="BO11" s="162">
        <v>280</v>
      </c>
      <c r="BP11" s="163">
        <v>280</v>
      </c>
      <c r="BQ11" s="161">
        <v>280</v>
      </c>
      <c r="BR11" s="106">
        <v>280</v>
      </c>
      <c r="BS11" s="106">
        <v>280</v>
      </c>
      <c r="BT11" s="106">
        <v>280</v>
      </c>
      <c r="BU11" s="106">
        <v>280</v>
      </c>
      <c r="BV11" s="106">
        <v>280</v>
      </c>
      <c r="BW11" s="106">
        <v>280</v>
      </c>
      <c r="BX11" s="106">
        <v>280</v>
      </c>
      <c r="BY11" s="106">
        <v>280</v>
      </c>
      <c r="BZ11" s="338">
        <v>280</v>
      </c>
    </row>
    <row r="12" ht="17" customHeight="1">
      <c r="A12" t="s" s="339">
        <v>70</v>
      </c>
      <c r="B12" s="340">
        <v>2289.58</v>
      </c>
      <c r="C12" s="93">
        <v>2289.58</v>
      </c>
      <c r="D12" s="91">
        <v>2289.58</v>
      </c>
      <c r="E12" s="92">
        <v>2289.58</v>
      </c>
      <c r="F12" s="334">
        <v>2289.58</v>
      </c>
      <c r="G12" s="93">
        <v>2289.58</v>
      </c>
      <c r="H12" s="91">
        <v>2289.58</v>
      </c>
      <c r="I12" s="92">
        <v>2289.58</v>
      </c>
      <c r="J12" s="334">
        <v>2289.58</v>
      </c>
      <c r="K12" s="334">
        <v>2289.58</v>
      </c>
      <c r="L12" s="93">
        <v>2289.58</v>
      </c>
      <c r="M12" s="91">
        <v>2289.58</v>
      </c>
      <c r="N12" s="92">
        <v>2289.58</v>
      </c>
      <c r="O12" s="334">
        <v>2289.58</v>
      </c>
      <c r="P12" s="334">
        <v>2289.58</v>
      </c>
      <c r="Q12" s="334">
        <v>2289.58</v>
      </c>
      <c r="R12" s="93">
        <v>2289.58</v>
      </c>
      <c r="S12" s="92">
        <v>2289.6</v>
      </c>
      <c r="T12" s="334">
        <v>2289.6</v>
      </c>
      <c r="U12" s="334">
        <v>2289.581666666667</v>
      </c>
      <c r="V12" s="93">
        <v>2252.58</v>
      </c>
      <c r="W12" s="91">
        <v>2252.58</v>
      </c>
      <c r="X12" s="92">
        <v>2252.58</v>
      </c>
      <c r="Y12" s="334">
        <v>2252.58</v>
      </c>
      <c r="Z12" s="93">
        <v>2252.58</v>
      </c>
      <c r="AA12" s="91">
        <v>2252.58</v>
      </c>
      <c r="AB12" s="92">
        <v>2252.58</v>
      </c>
      <c r="AC12" s="334">
        <v>2252.58</v>
      </c>
      <c r="AD12" s="334">
        <v>2252.58</v>
      </c>
      <c r="AE12" s="93">
        <v>2252.58</v>
      </c>
      <c r="AF12" s="91">
        <v>2252.58</v>
      </c>
      <c r="AG12" s="92">
        <v>2252.58</v>
      </c>
      <c r="AH12" s="334">
        <v>2252.58</v>
      </c>
      <c r="AI12" s="334">
        <v>2252.58</v>
      </c>
      <c r="AJ12" s="334">
        <v>2252.58</v>
      </c>
      <c r="AK12" s="93">
        <v>2252.58</v>
      </c>
      <c r="AL12" s="92">
        <v>2252.58</v>
      </c>
      <c r="AM12" s="334">
        <v>2252.6</v>
      </c>
      <c r="AN12" s="334">
        <v>2252.58</v>
      </c>
      <c r="AO12" s="93">
        <v>2234.58</v>
      </c>
      <c r="AP12" s="91">
        <v>2234.58</v>
      </c>
      <c r="AQ12" s="92">
        <v>2234.58</v>
      </c>
      <c r="AR12" s="93">
        <v>2234.58</v>
      </c>
      <c r="AS12" s="92">
        <v>2234.58</v>
      </c>
      <c r="AT12" s="334">
        <v>2234.58</v>
      </c>
      <c r="AU12" s="334">
        <v>2234.55</v>
      </c>
      <c r="AV12" s="334">
        <v>2234.57</v>
      </c>
      <c r="AW12" s="334">
        <v>2234.575</v>
      </c>
      <c r="AX12" s="334">
        <v>2234.55</v>
      </c>
      <c r="AY12" s="334">
        <v>2234.55</v>
      </c>
      <c r="AZ12" s="334">
        <v>2234.55</v>
      </c>
      <c r="BA12" s="334">
        <v>2234.55</v>
      </c>
      <c r="BB12" s="334">
        <v>2234.566666666667</v>
      </c>
      <c r="BC12" s="334">
        <v>2234.6</v>
      </c>
      <c r="BD12" s="334">
        <v>2234.6</v>
      </c>
      <c r="BE12" s="334">
        <v>2234.6</v>
      </c>
      <c r="BF12" s="334">
        <v>2234.55</v>
      </c>
      <c r="BG12" s="334">
        <v>2234.575</v>
      </c>
      <c r="BH12" s="93">
        <v>2234.58</v>
      </c>
      <c r="BI12" s="91">
        <v>2234.58</v>
      </c>
      <c r="BJ12" s="92">
        <v>2234.58</v>
      </c>
      <c r="BK12" s="93">
        <v>2234.58</v>
      </c>
      <c r="BL12" s="91">
        <v>2234.58</v>
      </c>
      <c r="BM12" s="91">
        <v>2234.58</v>
      </c>
      <c r="BN12" s="91">
        <v>2234.58</v>
      </c>
      <c r="BO12" s="92">
        <v>2234.58</v>
      </c>
      <c r="BP12" s="334">
        <v>2234.58</v>
      </c>
      <c r="BQ12" s="93">
        <v>2234.58</v>
      </c>
      <c r="BR12" s="91">
        <v>2234.58</v>
      </c>
      <c r="BS12" s="91">
        <v>2234.58</v>
      </c>
      <c r="BT12" s="91">
        <v>2234.58</v>
      </c>
      <c r="BU12" s="91">
        <v>2234.58</v>
      </c>
      <c r="BV12" s="91">
        <v>2234.58</v>
      </c>
      <c r="BW12" s="91">
        <v>2234.58</v>
      </c>
      <c r="BX12" s="91">
        <v>2234.58</v>
      </c>
      <c r="BY12" s="91">
        <v>2234.58</v>
      </c>
      <c r="BZ12" s="335">
        <v>2234.58</v>
      </c>
    </row>
    <row r="13" ht="17" customHeight="1">
      <c r="A13" t="s" s="341">
        <v>71</v>
      </c>
      <c r="B13" s="342">
        <v>435</v>
      </c>
      <c r="C13" s="161">
        <v>435</v>
      </c>
      <c r="D13" s="106">
        <v>435</v>
      </c>
      <c r="E13" s="162">
        <v>435</v>
      </c>
      <c r="F13" s="163">
        <v>435</v>
      </c>
      <c r="G13" s="161">
        <v>435</v>
      </c>
      <c r="H13" s="106">
        <v>435</v>
      </c>
      <c r="I13" s="162">
        <v>435</v>
      </c>
      <c r="J13" s="163">
        <v>435</v>
      </c>
      <c r="K13" s="163">
        <v>435</v>
      </c>
      <c r="L13" s="161">
        <v>435</v>
      </c>
      <c r="M13" s="106">
        <v>435</v>
      </c>
      <c r="N13" s="162">
        <v>435</v>
      </c>
      <c r="O13" s="163">
        <v>435</v>
      </c>
      <c r="P13" s="163">
        <v>435</v>
      </c>
      <c r="Q13" s="163">
        <v>435</v>
      </c>
      <c r="R13" s="161">
        <v>435</v>
      </c>
      <c r="S13" s="162">
        <v>435</v>
      </c>
      <c r="T13" s="163">
        <v>435</v>
      </c>
      <c r="U13" s="163">
        <v>435</v>
      </c>
      <c r="V13" s="161">
        <v>435</v>
      </c>
      <c r="W13" s="106">
        <v>435</v>
      </c>
      <c r="X13" s="162">
        <v>435</v>
      </c>
      <c r="Y13" s="163">
        <v>435</v>
      </c>
      <c r="Z13" s="161">
        <v>435</v>
      </c>
      <c r="AA13" s="106">
        <v>435</v>
      </c>
      <c r="AB13" s="162">
        <v>435</v>
      </c>
      <c r="AC13" s="163">
        <v>435</v>
      </c>
      <c r="AD13" s="163">
        <v>435</v>
      </c>
      <c r="AE13" s="161">
        <v>435</v>
      </c>
      <c r="AF13" s="106">
        <v>435</v>
      </c>
      <c r="AG13" s="162">
        <v>435</v>
      </c>
      <c r="AH13" s="163">
        <v>435</v>
      </c>
      <c r="AI13" s="163">
        <v>435</v>
      </c>
      <c r="AJ13" s="163">
        <v>435</v>
      </c>
      <c r="AK13" s="161">
        <v>435</v>
      </c>
      <c r="AL13" s="162">
        <v>435</v>
      </c>
      <c r="AM13" s="163">
        <v>435</v>
      </c>
      <c r="AN13" s="163">
        <v>435</v>
      </c>
      <c r="AO13" s="161">
        <v>435</v>
      </c>
      <c r="AP13" s="106">
        <v>435</v>
      </c>
      <c r="AQ13" s="162">
        <v>435</v>
      </c>
      <c r="AR13" s="161">
        <v>435</v>
      </c>
      <c r="AS13" s="162">
        <v>435</v>
      </c>
      <c r="AT13" s="163">
        <v>435</v>
      </c>
      <c r="AU13" s="163">
        <v>435</v>
      </c>
      <c r="AV13" s="163">
        <v>435</v>
      </c>
      <c r="AW13" s="163">
        <v>435</v>
      </c>
      <c r="AX13" s="163">
        <v>435</v>
      </c>
      <c r="AY13" s="163">
        <v>435</v>
      </c>
      <c r="AZ13" s="163">
        <v>435</v>
      </c>
      <c r="BA13" s="163">
        <v>435</v>
      </c>
      <c r="BB13" s="163">
        <v>435</v>
      </c>
      <c r="BC13" s="163">
        <v>435</v>
      </c>
      <c r="BD13" s="343">
        <v>435</v>
      </c>
      <c r="BE13" s="343">
        <v>435</v>
      </c>
      <c r="BF13" s="163">
        <v>435</v>
      </c>
      <c r="BG13" s="163">
        <v>435</v>
      </c>
      <c r="BH13" s="161">
        <v>435</v>
      </c>
      <c r="BI13" s="106">
        <v>435</v>
      </c>
      <c r="BJ13" s="162">
        <v>435</v>
      </c>
      <c r="BK13" s="161">
        <v>435</v>
      </c>
      <c r="BL13" s="106">
        <v>435</v>
      </c>
      <c r="BM13" s="106">
        <v>435</v>
      </c>
      <c r="BN13" s="106">
        <v>435</v>
      </c>
      <c r="BO13" s="162">
        <v>435</v>
      </c>
      <c r="BP13" s="163">
        <v>435</v>
      </c>
      <c r="BQ13" s="161">
        <v>435</v>
      </c>
      <c r="BR13" s="106">
        <v>435</v>
      </c>
      <c r="BS13" s="106">
        <v>435</v>
      </c>
      <c r="BT13" s="106">
        <v>435</v>
      </c>
      <c r="BU13" s="106">
        <v>435</v>
      </c>
      <c r="BV13" s="106">
        <v>435</v>
      </c>
      <c r="BW13" s="106">
        <v>435</v>
      </c>
      <c r="BX13" s="106">
        <v>435</v>
      </c>
      <c r="BY13" s="106">
        <v>435</v>
      </c>
      <c r="BZ13" s="338">
        <v>435</v>
      </c>
    </row>
    <row r="14" ht="17" customHeight="1">
      <c r="A14" t="s" s="341">
        <v>72</v>
      </c>
      <c r="B14" s="342">
        <v>720</v>
      </c>
      <c r="C14" s="161">
        <v>720</v>
      </c>
      <c r="D14" s="106">
        <v>720</v>
      </c>
      <c r="E14" s="162">
        <v>720</v>
      </c>
      <c r="F14" s="163">
        <v>720</v>
      </c>
      <c r="G14" s="161">
        <v>720</v>
      </c>
      <c r="H14" s="106">
        <v>720</v>
      </c>
      <c r="I14" s="162">
        <v>720</v>
      </c>
      <c r="J14" s="163">
        <v>720</v>
      </c>
      <c r="K14" s="163">
        <v>720</v>
      </c>
      <c r="L14" s="161">
        <v>720</v>
      </c>
      <c r="M14" s="106">
        <v>720</v>
      </c>
      <c r="N14" s="162">
        <v>720</v>
      </c>
      <c r="O14" s="163">
        <v>720</v>
      </c>
      <c r="P14" s="163">
        <v>720</v>
      </c>
      <c r="Q14" s="163">
        <v>720</v>
      </c>
      <c r="R14" s="161">
        <v>720</v>
      </c>
      <c r="S14" s="162">
        <v>720</v>
      </c>
      <c r="T14" s="163">
        <v>720</v>
      </c>
      <c r="U14" s="163">
        <v>720</v>
      </c>
      <c r="V14" s="161">
        <v>720</v>
      </c>
      <c r="W14" s="106">
        <v>720</v>
      </c>
      <c r="X14" s="162">
        <v>720</v>
      </c>
      <c r="Y14" s="163">
        <v>720</v>
      </c>
      <c r="Z14" s="161">
        <v>720</v>
      </c>
      <c r="AA14" s="106">
        <v>720</v>
      </c>
      <c r="AB14" s="162">
        <v>720</v>
      </c>
      <c r="AC14" s="163">
        <v>720</v>
      </c>
      <c r="AD14" s="163">
        <v>720</v>
      </c>
      <c r="AE14" s="161">
        <v>720</v>
      </c>
      <c r="AF14" s="106">
        <v>720</v>
      </c>
      <c r="AG14" s="162">
        <v>720</v>
      </c>
      <c r="AH14" s="163">
        <v>720</v>
      </c>
      <c r="AI14" s="163">
        <v>720</v>
      </c>
      <c r="AJ14" s="163">
        <v>720</v>
      </c>
      <c r="AK14" s="161">
        <v>720</v>
      </c>
      <c r="AL14" s="162">
        <v>720</v>
      </c>
      <c r="AM14" s="163">
        <v>720</v>
      </c>
      <c r="AN14" s="163">
        <v>720</v>
      </c>
      <c r="AO14" s="161">
        <v>720</v>
      </c>
      <c r="AP14" s="106">
        <v>720</v>
      </c>
      <c r="AQ14" s="162">
        <v>720</v>
      </c>
      <c r="AR14" s="161">
        <v>720</v>
      </c>
      <c r="AS14" s="162">
        <v>720</v>
      </c>
      <c r="AT14" s="163">
        <v>720</v>
      </c>
      <c r="AU14" s="163">
        <v>720</v>
      </c>
      <c r="AV14" s="163">
        <v>720</v>
      </c>
      <c r="AW14" s="163">
        <v>720</v>
      </c>
      <c r="AX14" s="163">
        <v>720</v>
      </c>
      <c r="AY14" s="163">
        <v>720</v>
      </c>
      <c r="AZ14" s="163">
        <v>720</v>
      </c>
      <c r="BA14" s="163">
        <v>720</v>
      </c>
      <c r="BB14" s="163">
        <v>720</v>
      </c>
      <c r="BC14" s="163">
        <v>720</v>
      </c>
      <c r="BD14" s="343">
        <v>720</v>
      </c>
      <c r="BE14" s="343">
        <v>720</v>
      </c>
      <c r="BF14" s="163">
        <v>720</v>
      </c>
      <c r="BG14" s="163">
        <v>720</v>
      </c>
      <c r="BH14" s="161">
        <v>720</v>
      </c>
      <c r="BI14" s="106">
        <v>720</v>
      </c>
      <c r="BJ14" s="162">
        <v>720</v>
      </c>
      <c r="BK14" s="161">
        <v>720</v>
      </c>
      <c r="BL14" s="106">
        <v>720</v>
      </c>
      <c r="BM14" s="106">
        <v>720</v>
      </c>
      <c r="BN14" s="106">
        <v>720</v>
      </c>
      <c r="BO14" s="162">
        <v>720</v>
      </c>
      <c r="BP14" s="163">
        <v>720</v>
      </c>
      <c r="BQ14" s="161">
        <v>720</v>
      </c>
      <c r="BR14" s="106">
        <v>720</v>
      </c>
      <c r="BS14" s="106">
        <v>720</v>
      </c>
      <c r="BT14" s="106">
        <v>720</v>
      </c>
      <c r="BU14" s="106">
        <v>720</v>
      </c>
      <c r="BV14" s="106">
        <v>720</v>
      </c>
      <c r="BW14" s="106">
        <v>720</v>
      </c>
      <c r="BX14" s="106">
        <v>720</v>
      </c>
      <c r="BY14" s="106">
        <v>720</v>
      </c>
      <c r="BZ14" s="338">
        <v>720</v>
      </c>
    </row>
    <row r="15" ht="17" customHeight="1">
      <c r="A15" t="s" s="341">
        <v>73</v>
      </c>
      <c r="B15" s="342">
        <v>265.5</v>
      </c>
      <c r="C15" s="161">
        <v>265.5</v>
      </c>
      <c r="D15" s="106">
        <v>265.5</v>
      </c>
      <c r="E15" s="162">
        <v>265.5</v>
      </c>
      <c r="F15" s="163">
        <v>265.5</v>
      </c>
      <c r="G15" s="161">
        <v>265.5</v>
      </c>
      <c r="H15" s="106">
        <v>265.5</v>
      </c>
      <c r="I15" s="162">
        <v>265.5</v>
      </c>
      <c r="J15" s="163">
        <v>265.5</v>
      </c>
      <c r="K15" s="163">
        <v>265.5</v>
      </c>
      <c r="L15" s="161">
        <v>265.5</v>
      </c>
      <c r="M15" s="106">
        <v>265.5</v>
      </c>
      <c r="N15" s="162">
        <v>265.5</v>
      </c>
      <c r="O15" s="163">
        <v>265.5</v>
      </c>
      <c r="P15" s="163">
        <v>265.5</v>
      </c>
      <c r="Q15" s="163">
        <v>265.5</v>
      </c>
      <c r="R15" s="161">
        <v>265.5</v>
      </c>
      <c r="S15" s="162">
        <v>265.5</v>
      </c>
      <c r="T15" s="163">
        <v>265.5</v>
      </c>
      <c r="U15" s="163">
        <v>265.5</v>
      </c>
      <c r="V15" s="161">
        <v>240.5</v>
      </c>
      <c r="W15" s="106">
        <v>240.5</v>
      </c>
      <c r="X15" s="162">
        <v>240.5</v>
      </c>
      <c r="Y15" s="163">
        <v>240.5</v>
      </c>
      <c r="Z15" s="161">
        <v>240.5</v>
      </c>
      <c r="AA15" s="106">
        <v>240.5</v>
      </c>
      <c r="AB15" s="162">
        <v>240.5</v>
      </c>
      <c r="AC15" s="163">
        <v>240.5</v>
      </c>
      <c r="AD15" s="163">
        <v>240.5</v>
      </c>
      <c r="AE15" s="161">
        <v>240.5</v>
      </c>
      <c r="AF15" s="106">
        <v>240.5</v>
      </c>
      <c r="AG15" s="162">
        <v>240.5</v>
      </c>
      <c r="AH15" s="163">
        <v>240.5</v>
      </c>
      <c r="AI15" s="163">
        <v>240.5</v>
      </c>
      <c r="AJ15" s="163">
        <v>240.5</v>
      </c>
      <c r="AK15" s="161">
        <v>240.5</v>
      </c>
      <c r="AL15" s="162">
        <v>240.5</v>
      </c>
      <c r="AM15" s="163">
        <v>240.5</v>
      </c>
      <c r="AN15" s="163">
        <v>240.5</v>
      </c>
      <c r="AO15" s="161">
        <v>222.5</v>
      </c>
      <c r="AP15" s="106">
        <v>222.5</v>
      </c>
      <c r="AQ15" s="162">
        <v>222.5</v>
      </c>
      <c r="AR15" s="161">
        <v>222.5</v>
      </c>
      <c r="AS15" s="162">
        <v>222.5</v>
      </c>
      <c r="AT15" s="163">
        <v>222.5</v>
      </c>
      <c r="AU15" s="163">
        <v>222.5</v>
      </c>
      <c r="AV15" s="163">
        <v>222.5</v>
      </c>
      <c r="AW15" s="163">
        <v>222.5</v>
      </c>
      <c r="AX15" s="163">
        <v>222.5</v>
      </c>
      <c r="AY15" s="163">
        <v>222.5</v>
      </c>
      <c r="AZ15" s="163">
        <v>222.5</v>
      </c>
      <c r="BA15" s="163">
        <v>222.5</v>
      </c>
      <c r="BB15" s="163">
        <v>222.5</v>
      </c>
      <c r="BC15" s="163">
        <v>222.5</v>
      </c>
      <c r="BD15" s="343">
        <v>222.5</v>
      </c>
      <c r="BE15" s="343">
        <v>222.5</v>
      </c>
      <c r="BF15" s="163">
        <v>222.5</v>
      </c>
      <c r="BG15" s="163">
        <v>222.5</v>
      </c>
      <c r="BH15" s="161">
        <v>222.5</v>
      </c>
      <c r="BI15" s="106">
        <v>222.5</v>
      </c>
      <c r="BJ15" s="162">
        <v>222.5</v>
      </c>
      <c r="BK15" s="161">
        <v>222.5</v>
      </c>
      <c r="BL15" s="106">
        <v>222.5</v>
      </c>
      <c r="BM15" s="106">
        <v>222.5</v>
      </c>
      <c r="BN15" s="106">
        <v>222.5</v>
      </c>
      <c r="BO15" s="162">
        <v>222.5</v>
      </c>
      <c r="BP15" s="163">
        <v>222.5</v>
      </c>
      <c r="BQ15" s="161">
        <v>222.5</v>
      </c>
      <c r="BR15" s="106">
        <v>222.5</v>
      </c>
      <c r="BS15" s="106">
        <v>222.5</v>
      </c>
      <c r="BT15" s="106">
        <v>222.5</v>
      </c>
      <c r="BU15" s="106">
        <v>222.5</v>
      </c>
      <c r="BV15" s="106">
        <v>222.5</v>
      </c>
      <c r="BW15" s="106">
        <v>222.5</v>
      </c>
      <c r="BX15" s="106">
        <v>222.5</v>
      </c>
      <c r="BY15" s="106">
        <v>222.5</v>
      </c>
      <c r="BZ15" s="338">
        <v>222.5</v>
      </c>
    </row>
    <row r="16" ht="17" customHeight="1">
      <c r="A16" t="s" s="341">
        <v>74</v>
      </c>
      <c r="B16" s="342">
        <v>360</v>
      </c>
      <c r="C16" s="161">
        <v>360</v>
      </c>
      <c r="D16" s="106">
        <v>360</v>
      </c>
      <c r="E16" s="162">
        <v>360</v>
      </c>
      <c r="F16" s="163">
        <v>360</v>
      </c>
      <c r="G16" s="161">
        <v>360</v>
      </c>
      <c r="H16" s="106">
        <v>360</v>
      </c>
      <c r="I16" s="162">
        <v>360</v>
      </c>
      <c r="J16" s="163">
        <v>360</v>
      </c>
      <c r="K16" s="163">
        <v>360</v>
      </c>
      <c r="L16" s="161">
        <v>360</v>
      </c>
      <c r="M16" s="106">
        <v>360</v>
      </c>
      <c r="N16" s="162">
        <v>360</v>
      </c>
      <c r="O16" s="163">
        <v>360</v>
      </c>
      <c r="P16" s="163">
        <v>360</v>
      </c>
      <c r="Q16" s="163">
        <v>360</v>
      </c>
      <c r="R16" s="161">
        <v>360</v>
      </c>
      <c r="S16" s="162">
        <v>360</v>
      </c>
      <c r="T16" s="163">
        <v>360</v>
      </c>
      <c r="U16" s="163">
        <v>360</v>
      </c>
      <c r="V16" s="161">
        <v>360</v>
      </c>
      <c r="W16" s="106">
        <v>360</v>
      </c>
      <c r="X16" s="162">
        <v>360</v>
      </c>
      <c r="Y16" s="163">
        <v>360</v>
      </c>
      <c r="Z16" s="161">
        <v>360</v>
      </c>
      <c r="AA16" s="106">
        <v>360</v>
      </c>
      <c r="AB16" s="162">
        <v>360</v>
      </c>
      <c r="AC16" s="163">
        <v>360</v>
      </c>
      <c r="AD16" s="163">
        <v>360</v>
      </c>
      <c r="AE16" s="161">
        <v>360</v>
      </c>
      <c r="AF16" s="106">
        <v>360</v>
      </c>
      <c r="AG16" s="162">
        <v>360</v>
      </c>
      <c r="AH16" s="163">
        <v>360</v>
      </c>
      <c r="AI16" s="163">
        <v>360</v>
      </c>
      <c r="AJ16" s="163">
        <v>360</v>
      </c>
      <c r="AK16" s="161">
        <v>360</v>
      </c>
      <c r="AL16" s="162">
        <v>360</v>
      </c>
      <c r="AM16" s="163">
        <v>360</v>
      </c>
      <c r="AN16" s="163">
        <v>360</v>
      </c>
      <c r="AO16" s="161">
        <v>360</v>
      </c>
      <c r="AP16" s="106">
        <v>360</v>
      </c>
      <c r="AQ16" s="162">
        <v>360</v>
      </c>
      <c r="AR16" s="161">
        <v>360</v>
      </c>
      <c r="AS16" s="162">
        <v>360</v>
      </c>
      <c r="AT16" s="163">
        <v>360</v>
      </c>
      <c r="AU16" s="163">
        <v>360</v>
      </c>
      <c r="AV16" s="163">
        <v>360</v>
      </c>
      <c r="AW16" s="163">
        <v>360</v>
      </c>
      <c r="AX16" s="163">
        <v>360</v>
      </c>
      <c r="AY16" s="163">
        <v>360</v>
      </c>
      <c r="AZ16" s="163">
        <v>360</v>
      </c>
      <c r="BA16" s="163">
        <v>360</v>
      </c>
      <c r="BB16" s="163">
        <v>360</v>
      </c>
      <c r="BC16" s="163">
        <v>360</v>
      </c>
      <c r="BD16" s="343">
        <v>360</v>
      </c>
      <c r="BE16" s="343">
        <v>360</v>
      </c>
      <c r="BF16" s="163">
        <v>360</v>
      </c>
      <c r="BG16" s="163">
        <v>360</v>
      </c>
      <c r="BH16" s="161">
        <v>360</v>
      </c>
      <c r="BI16" s="106">
        <v>360</v>
      </c>
      <c r="BJ16" s="162">
        <v>360</v>
      </c>
      <c r="BK16" s="161">
        <v>360</v>
      </c>
      <c r="BL16" s="106">
        <v>360</v>
      </c>
      <c r="BM16" s="106">
        <v>360</v>
      </c>
      <c r="BN16" s="106">
        <v>360</v>
      </c>
      <c r="BO16" s="162">
        <v>360</v>
      </c>
      <c r="BP16" s="163">
        <v>360</v>
      </c>
      <c r="BQ16" s="161">
        <v>360</v>
      </c>
      <c r="BR16" s="106">
        <v>360</v>
      </c>
      <c r="BS16" s="106">
        <v>360</v>
      </c>
      <c r="BT16" s="106">
        <v>360</v>
      </c>
      <c r="BU16" s="106">
        <v>360</v>
      </c>
      <c r="BV16" s="106">
        <v>360</v>
      </c>
      <c r="BW16" s="106">
        <v>360</v>
      </c>
      <c r="BX16" s="106">
        <v>360</v>
      </c>
      <c r="BY16" s="106">
        <v>360</v>
      </c>
      <c r="BZ16" s="338">
        <v>360</v>
      </c>
    </row>
    <row r="17" ht="17" customHeight="1">
      <c r="A17" t="s" s="341">
        <v>75</v>
      </c>
      <c r="B17" s="342">
        <v>285</v>
      </c>
      <c r="C17" s="161">
        <v>285</v>
      </c>
      <c r="D17" s="106">
        <v>285</v>
      </c>
      <c r="E17" s="162">
        <v>285</v>
      </c>
      <c r="F17" s="163">
        <v>285</v>
      </c>
      <c r="G17" s="161">
        <v>285</v>
      </c>
      <c r="H17" s="106">
        <v>285</v>
      </c>
      <c r="I17" s="162">
        <v>285</v>
      </c>
      <c r="J17" s="163">
        <v>285</v>
      </c>
      <c r="K17" s="163">
        <v>285</v>
      </c>
      <c r="L17" s="161">
        <v>285</v>
      </c>
      <c r="M17" s="106">
        <v>285</v>
      </c>
      <c r="N17" s="162">
        <v>285</v>
      </c>
      <c r="O17" s="163">
        <v>285</v>
      </c>
      <c r="P17" s="163">
        <v>285</v>
      </c>
      <c r="Q17" s="163">
        <v>285</v>
      </c>
      <c r="R17" s="161">
        <v>285</v>
      </c>
      <c r="S17" s="162">
        <v>285</v>
      </c>
      <c r="T17" s="163">
        <v>285</v>
      </c>
      <c r="U17" s="163">
        <v>285</v>
      </c>
      <c r="V17" s="161">
        <v>285</v>
      </c>
      <c r="W17" s="106">
        <v>285</v>
      </c>
      <c r="X17" s="162">
        <v>285</v>
      </c>
      <c r="Y17" s="163">
        <v>285</v>
      </c>
      <c r="Z17" s="161">
        <v>285</v>
      </c>
      <c r="AA17" s="106">
        <v>285</v>
      </c>
      <c r="AB17" s="162">
        <v>285</v>
      </c>
      <c r="AC17" s="163">
        <v>285</v>
      </c>
      <c r="AD17" s="163">
        <v>285</v>
      </c>
      <c r="AE17" s="161">
        <v>285</v>
      </c>
      <c r="AF17" s="106">
        <v>285</v>
      </c>
      <c r="AG17" s="162">
        <v>285</v>
      </c>
      <c r="AH17" s="163">
        <v>285</v>
      </c>
      <c r="AI17" s="163">
        <v>285</v>
      </c>
      <c r="AJ17" s="163">
        <v>285</v>
      </c>
      <c r="AK17" s="161">
        <v>285</v>
      </c>
      <c r="AL17" s="162">
        <v>285</v>
      </c>
      <c r="AM17" s="163">
        <v>285</v>
      </c>
      <c r="AN17" s="163">
        <v>285</v>
      </c>
      <c r="AO17" s="161">
        <v>285</v>
      </c>
      <c r="AP17" s="106">
        <v>285</v>
      </c>
      <c r="AQ17" s="162">
        <v>285</v>
      </c>
      <c r="AR17" s="161">
        <v>285</v>
      </c>
      <c r="AS17" s="162">
        <v>285</v>
      </c>
      <c r="AT17" s="163">
        <v>285</v>
      </c>
      <c r="AU17" s="163">
        <v>285</v>
      </c>
      <c r="AV17" s="163">
        <v>285</v>
      </c>
      <c r="AW17" s="163">
        <v>285</v>
      </c>
      <c r="AX17" s="163">
        <v>285</v>
      </c>
      <c r="AY17" s="163">
        <v>285</v>
      </c>
      <c r="AZ17" s="163">
        <v>285</v>
      </c>
      <c r="BA17" s="163">
        <v>285</v>
      </c>
      <c r="BB17" s="163">
        <v>285</v>
      </c>
      <c r="BC17" s="163">
        <v>285</v>
      </c>
      <c r="BD17" s="343">
        <v>285</v>
      </c>
      <c r="BE17" s="343">
        <v>285</v>
      </c>
      <c r="BF17" s="163">
        <v>285</v>
      </c>
      <c r="BG17" s="163">
        <v>285</v>
      </c>
      <c r="BH17" s="161">
        <v>285</v>
      </c>
      <c r="BI17" s="106">
        <v>285</v>
      </c>
      <c r="BJ17" s="106">
        <v>285</v>
      </c>
      <c r="BK17" s="106">
        <v>285</v>
      </c>
      <c r="BL17" s="106">
        <v>285</v>
      </c>
      <c r="BM17" s="106">
        <v>285</v>
      </c>
      <c r="BN17" s="106">
        <v>285</v>
      </c>
      <c r="BO17" s="162">
        <v>285</v>
      </c>
      <c r="BP17" s="163">
        <v>285</v>
      </c>
      <c r="BQ17" s="161">
        <v>285</v>
      </c>
      <c r="BR17" s="106">
        <v>285</v>
      </c>
      <c r="BS17" s="106">
        <v>285</v>
      </c>
      <c r="BT17" s="106">
        <v>285</v>
      </c>
      <c r="BU17" s="106">
        <v>285</v>
      </c>
      <c r="BV17" s="106">
        <v>285</v>
      </c>
      <c r="BW17" s="106">
        <v>285</v>
      </c>
      <c r="BX17" s="106">
        <v>285</v>
      </c>
      <c r="BY17" s="106">
        <v>285</v>
      </c>
      <c r="BZ17" s="338">
        <v>285</v>
      </c>
    </row>
    <row r="18" ht="17" customHeight="1">
      <c r="A18" t="s" s="341">
        <v>76</v>
      </c>
      <c r="B18" s="342">
        <v>92.84999999999999</v>
      </c>
      <c r="C18" s="161">
        <v>92.84999999999999</v>
      </c>
      <c r="D18" s="106">
        <v>92.84999999999999</v>
      </c>
      <c r="E18" s="162">
        <v>92.84999999999999</v>
      </c>
      <c r="F18" s="163">
        <v>92.84999999999999</v>
      </c>
      <c r="G18" s="161">
        <v>92.84999999999999</v>
      </c>
      <c r="H18" s="106">
        <v>92.84999999999999</v>
      </c>
      <c r="I18" s="162">
        <v>92.84999999999999</v>
      </c>
      <c r="J18" s="163">
        <v>92.84999999999999</v>
      </c>
      <c r="K18" s="163">
        <v>92.85000000000001</v>
      </c>
      <c r="L18" s="161">
        <v>92.84999999999999</v>
      </c>
      <c r="M18" s="106">
        <v>92.84999999999999</v>
      </c>
      <c r="N18" s="162">
        <v>92.84999999999999</v>
      </c>
      <c r="O18" s="163">
        <v>92.84999999999999</v>
      </c>
      <c r="P18" s="163">
        <v>92.85000000000001</v>
      </c>
      <c r="Q18" s="163">
        <v>92.84999999999999</v>
      </c>
      <c r="R18" s="161">
        <v>92.84999999999999</v>
      </c>
      <c r="S18" s="162">
        <v>92.90000000000001</v>
      </c>
      <c r="T18" s="163">
        <v>92.90000000000001</v>
      </c>
      <c r="U18" s="163">
        <v>92.85416666666669</v>
      </c>
      <c r="V18" s="161">
        <v>80.84999999999999</v>
      </c>
      <c r="W18" s="106">
        <v>80.84999999999999</v>
      </c>
      <c r="X18" s="162">
        <v>80.84999999999999</v>
      </c>
      <c r="Y18" s="163">
        <v>80.84999999999999</v>
      </c>
      <c r="Z18" s="161">
        <v>80.84999999999999</v>
      </c>
      <c r="AA18" s="106">
        <v>80.84999999999999</v>
      </c>
      <c r="AB18" s="162">
        <v>80.84999999999999</v>
      </c>
      <c r="AC18" s="163">
        <v>80.84999999999999</v>
      </c>
      <c r="AD18" s="163">
        <v>80.85000000000001</v>
      </c>
      <c r="AE18" s="161">
        <v>80.84999999999999</v>
      </c>
      <c r="AF18" s="106">
        <v>80.84999999999999</v>
      </c>
      <c r="AG18" s="162">
        <v>80.84999999999999</v>
      </c>
      <c r="AH18" s="163">
        <v>80.84999999999999</v>
      </c>
      <c r="AI18" s="163">
        <v>80.85000000000001</v>
      </c>
      <c r="AJ18" s="163">
        <v>80.84999999999999</v>
      </c>
      <c r="AK18" s="161">
        <v>80.84999999999999</v>
      </c>
      <c r="AL18" s="162">
        <v>80.84999999999999</v>
      </c>
      <c r="AM18" s="163">
        <v>80.90000000000001</v>
      </c>
      <c r="AN18" s="163">
        <v>80.85000000000001</v>
      </c>
      <c r="AO18" s="161">
        <v>80.84999999999999</v>
      </c>
      <c r="AP18" s="106">
        <v>80.84999999999999</v>
      </c>
      <c r="AQ18" s="162">
        <v>80.84999999999999</v>
      </c>
      <c r="AR18" s="161">
        <v>80.84999999999999</v>
      </c>
      <c r="AS18" s="162">
        <v>80.84999999999999</v>
      </c>
      <c r="AT18" s="163">
        <v>80.84999999999999</v>
      </c>
      <c r="AU18" s="163">
        <v>80.84999999999999</v>
      </c>
      <c r="AV18" s="163">
        <v>80.84999999999999</v>
      </c>
      <c r="AW18" s="163">
        <v>80.85000000000001</v>
      </c>
      <c r="AX18" s="163">
        <v>80.84999999999999</v>
      </c>
      <c r="AY18" s="163">
        <v>80.84999999999999</v>
      </c>
      <c r="AZ18" s="163">
        <v>80.84999999999999</v>
      </c>
      <c r="BA18" s="163">
        <v>80.84999999999999</v>
      </c>
      <c r="BB18" s="163">
        <v>80.85000000000001</v>
      </c>
      <c r="BC18" s="163">
        <v>80.84999999999999</v>
      </c>
      <c r="BD18" s="343">
        <v>80.84999999999999</v>
      </c>
      <c r="BE18" s="343">
        <v>80.84999999999999</v>
      </c>
      <c r="BF18" s="163">
        <v>80.84999999999999</v>
      </c>
      <c r="BG18" s="163">
        <v>80.85000000000001</v>
      </c>
      <c r="BH18" s="161">
        <v>80.84999999999999</v>
      </c>
      <c r="BI18" s="106">
        <v>80.84999999999999</v>
      </c>
      <c r="BJ18" s="106">
        <v>80.84999999999999</v>
      </c>
      <c r="BK18" s="106">
        <v>80.84999999999999</v>
      </c>
      <c r="BL18" s="106">
        <v>80.84999999999999</v>
      </c>
      <c r="BM18" s="106">
        <v>80.84999999999999</v>
      </c>
      <c r="BN18" s="344">
        <v>80.84999999999999</v>
      </c>
      <c r="BO18" s="162">
        <v>80.85000000000001</v>
      </c>
      <c r="BP18" s="163">
        <v>80.84999999999999</v>
      </c>
      <c r="BQ18" s="161">
        <v>80.84999999999999</v>
      </c>
      <c r="BR18" s="106">
        <v>80.84999999999999</v>
      </c>
      <c r="BS18" s="106">
        <v>80.84999999999999</v>
      </c>
      <c r="BT18" s="106">
        <v>80.85000000000001</v>
      </c>
      <c r="BU18" s="106">
        <v>80.84999999999999</v>
      </c>
      <c r="BV18" s="106">
        <v>80.84999999999999</v>
      </c>
      <c r="BW18" s="106">
        <v>80.84999999999999</v>
      </c>
      <c r="BX18" s="106">
        <v>80.84999999999999</v>
      </c>
      <c r="BY18" s="106">
        <v>80.85000000000001</v>
      </c>
      <c r="BZ18" s="338">
        <v>80.84999999999999</v>
      </c>
    </row>
    <row r="19" ht="17" customHeight="1">
      <c r="A19" t="s" s="341">
        <v>77</v>
      </c>
      <c r="B19" s="342">
        <v>130.6</v>
      </c>
      <c r="C19" s="161">
        <v>130.6</v>
      </c>
      <c r="D19" s="106">
        <v>130.6</v>
      </c>
      <c r="E19" s="162">
        <v>130.6</v>
      </c>
      <c r="F19" s="163">
        <v>130.6</v>
      </c>
      <c r="G19" s="161">
        <v>130.6</v>
      </c>
      <c r="H19" s="106">
        <v>130.6</v>
      </c>
      <c r="I19" s="162">
        <v>130.6</v>
      </c>
      <c r="J19" s="163">
        <v>130.6</v>
      </c>
      <c r="K19" s="163">
        <v>130.6</v>
      </c>
      <c r="L19" s="161">
        <v>130.6</v>
      </c>
      <c r="M19" s="106">
        <v>130.6</v>
      </c>
      <c r="N19" s="162">
        <v>130.6</v>
      </c>
      <c r="O19" s="163">
        <v>130.6</v>
      </c>
      <c r="P19" s="163">
        <v>130.6</v>
      </c>
      <c r="Q19" s="163">
        <v>130.6</v>
      </c>
      <c r="R19" s="161">
        <v>130.6</v>
      </c>
      <c r="S19" s="162">
        <v>130.6</v>
      </c>
      <c r="T19" s="163">
        <v>130.6</v>
      </c>
      <c r="U19" s="163">
        <v>130.6</v>
      </c>
      <c r="V19" s="161">
        <v>130.6</v>
      </c>
      <c r="W19" s="106">
        <v>130.6</v>
      </c>
      <c r="X19" s="162">
        <v>130.6</v>
      </c>
      <c r="Y19" s="163">
        <v>130.6</v>
      </c>
      <c r="Z19" s="161">
        <v>130.6</v>
      </c>
      <c r="AA19" s="106">
        <v>130.6</v>
      </c>
      <c r="AB19" s="162">
        <v>130.6</v>
      </c>
      <c r="AC19" s="163">
        <v>130.6</v>
      </c>
      <c r="AD19" s="163">
        <v>130.6</v>
      </c>
      <c r="AE19" s="161">
        <v>130.6</v>
      </c>
      <c r="AF19" s="106">
        <v>130.6</v>
      </c>
      <c r="AG19" s="162">
        <v>130.6</v>
      </c>
      <c r="AH19" s="163">
        <v>130.6</v>
      </c>
      <c r="AI19" s="163">
        <v>130.6</v>
      </c>
      <c r="AJ19" s="163">
        <v>130.6</v>
      </c>
      <c r="AK19" s="161">
        <v>130.6</v>
      </c>
      <c r="AL19" s="162">
        <v>130.6</v>
      </c>
      <c r="AM19" s="163">
        <v>130.6</v>
      </c>
      <c r="AN19" s="163">
        <v>130.6</v>
      </c>
      <c r="AO19" s="161">
        <v>130.6</v>
      </c>
      <c r="AP19" s="106">
        <v>130.6</v>
      </c>
      <c r="AQ19" s="162">
        <v>130.6</v>
      </c>
      <c r="AR19" s="161">
        <v>130.6</v>
      </c>
      <c r="AS19" s="162">
        <v>130.6</v>
      </c>
      <c r="AT19" s="163">
        <v>130.6</v>
      </c>
      <c r="AU19" s="163">
        <v>130.6</v>
      </c>
      <c r="AV19" s="163">
        <v>130.6</v>
      </c>
      <c r="AW19" s="163">
        <v>130.6</v>
      </c>
      <c r="AX19" s="163">
        <v>130.6</v>
      </c>
      <c r="AY19" s="163">
        <v>130.6</v>
      </c>
      <c r="AZ19" s="163">
        <v>130.6</v>
      </c>
      <c r="BA19" s="163">
        <v>130.6</v>
      </c>
      <c r="BB19" s="163">
        <v>130.6</v>
      </c>
      <c r="BC19" s="163">
        <v>130.6</v>
      </c>
      <c r="BD19" s="343">
        <v>130.6</v>
      </c>
      <c r="BE19" s="343">
        <v>130.6</v>
      </c>
      <c r="BF19" s="163">
        <v>130.6</v>
      </c>
      <c r="BG19" s="163">
        <v>130.6</v>
      </c>
      <c r="BH19" s="161">
        <v>130.6</v>
      </c>
      <c r="BI19" s="106">
        <v>130.6</v>
      </c>
      <c r="BJ19" s="162">
        <v>130.6</v>
      </c>
      <c r="BK19" s="161">
        <v>130.6</v>
      </c>
      <c r="BL19" s="106">
        <v>130.6</v>
      </c>
      <c r="BM19" s="106">
        <v>130.6</v>
      </c>
      <c r="BN19" s="106">
        <v>130.6</v>
      </c>
      <c r="BO19" s="162">
        <v>130.6</v>
      </c>
      <c r="BP19" s="163">
        <v>130.6</v>
      </c>
      <c r="BQ19" s="161">
        <v>130.6</v>
      </c>
      <c r="BR19" s="106">
        <v>130.6</v>
      </c>
      <c r="BS19" s="106">
        <v>130.6</v>
      </c>
      <c r="BT19" s="106">
        <v>130.6</v>
      </c>
      <c r="BU19" s="106">
        <v>130.6</v>
      </c>
      <c r="BV19" s="106">
        <v>130.6</v>
      </c>
      <c r="BW19" s="106">
        <v>130.6</v>
      </c>
      <c r="BX19" s="106">
        <v>130.6</v>
      </c>
      <c r="BY19" s="106">
        <v>130.6</v>
      </c>
      <c r="BZ19" s="338">
        <v>130.6</v>
      </c>
    </row>
    <row r="20" ht="17" customHeight="1">
      <c r="A20" t="s" s="341">
        <v>129</v>
      </c>
      <c r="B20" s="342">
        <v>0.63</v>
      </c>
      <c r="C20" s="161">
        <v>0.63</v>
      </c>
      <c r="D20" s="106">
        <v>0.63</v>
      </c>
      <c r="E20" s="162">
        <v>0.63</v>
      </c>
      <c r="F20" s="163">
        <v>0.63</v>
      </c>
      <c r="G20" s="161">
        <v>0.63</v>
      </c>
      <c r="H20" s="106">
        <v>0.63</v>
      </c>
      <c r="I20" s="162">
        <v>0.63</v>
      </c>
      <c r="J20" s="163">
        <v>0.63</v>
      </c>
      <c r="K20" s="163">
        <v>0.63</v>
      </c>
      <c r="L20" s="161">
        <v>0.63</v>
      </c>
      <c r="M20" s="106">
        <v>0.63</v>
      </c>
      <c r="N20" s="162">
        <v>0.63</v>
      </c>
      <c r="O20" s="163">
        <v>0.63</v>
      </c>
      <c r="P20" s="163">
        <v>0.63</v>
      </c>
      <c r="Q20" s="163">
        <v>0.63</v>
      </c>
      <c r="R20" s="161">
        <v>0.63</v>
      </c>
      <c r="S20" s="162">
        <v>0.6</v>
      </c>
      <c r="T20" s="163">
        <v>0.6</v>
      </c>
      <c r="U20" s="163">
        <v>0.6274999999999999</v>
      </c>
      <c r="V20" s="161">
        <v>0.63</v>
      </c>
      <c r="W20" s="106">
        <v>0.63</v>
      </c>
      <c r="X20" s="162">
        <v>0.63</v>
      </c>
      <c r="Y20" s="163">
        <v>0.63</v>
      </c>
      <c r="Z20" s="161">
        <v>0.63</v>
      </c>
      <c r="AA20" s="106">
        <v>0.63</v>
      </c>
      <c r="AB20" s="162">
        <v>0.63</v>
      </c>
      <c r="AC20" s="163">
        <v>0.63</v>
      </c>
      <c r="AD20" s="163">
        <v>0.63</v>
      </c>
      <c r="AE20" s="161">
        <v>0.63</v>
      </c>
      <c r="AF20" s="106">
        <v>0.63</v>
      </c>
      <c r="AG20" s="162">
        <v>0.63</v>
      </c>
      <c r="AH20" s="163">
        <v>0.63</v>
      </c>
      <c r="AI20" s="163">
        <v>0.63</v>
      </c>
      <c r="AJ20" s="163">
        <v>0.63</v>
      </c>
      <c r="AK20" s="161">
        <v>0.63</v>
      </c>
      <c r="AL20" s="162">
        <v>0.63</v>
      </c>
      <c r="AM20" s="163">
        <v>0.6</v>
      </c>
      <c r="AN20" s="163">
        <v>0.63</v>
      </c>
      <c r="AO20" s="161">
        <v>0.63</v>
      </c>
      <c r="AP20" s="106">
        <v>0.63</v>
      </c>
      <c r="AQ20" s="162">
        <v>0.63</v>
      </c>
      <c r="AR20" s="161">
        <v>0.63</v>
      </c>
      <c r="AS20" s="162">
        <v>0.63</v>
      </c>
      <c r="AT20" s="163">
        <v>0.63</v>
      </c>
      <c r="AU20" s="163">
        <v>0.6</v>
      </c>
      <c r="AV20" s="163">
        <v>0.62</v>
      </c>
      <c r="AW20" s="163">
        <v>0.6249999999999999</v>
      </c>
      <c r="AX20" s="163">
        <v>0.6</v>
      </c>
      <c r="AY20" s="163">
        <v>0.6</v>
      </c>
      <c r="AZ20" s="163">
        <v>0.6</v>
      </c>
      <c r="BA20" s="163">
        <v>0.6</v>
      </c>
      <c r="BB20" s="163">
        <v>0.6166666666666667</v>
      </c>
      <c r="BC20" s="163">
        <v>0.6</v>
      </c>
      <c r="BD20" s="163">
        <v>0.6</v>
      </c>
      <c r="BE20" s="163">
        <v>0.6</v>
      </c>
      <c r="BF20" s="163">
        <v>0.6</v>
      </c>
      <c r="BG20" s="163">
        <v>0.6124999999999999</v>
      </c>
      <c r="BH20" s="161">
        <v>0.63</v>
      </c>
      <c r="BI20" s="106">
        <v>0.63</v>
      </c>
      <c r="BJ20" s="162">
        <v>0.63</v>
      </c>
      <c r="BK20" s="161">
        <v>0.63</v>
      </c>
      <c r="BL20" s="106">
        <v>0.63</v>
      </c>
      <c r="BM20" s="106">
        <v>0.63</v>
      </c>
      <c r="BN20" s="106">
        <v>0.63</v>
      </c>
      <c r="BO20" s="162">
        <v>0.63</v>
      </c>
      <c r="BP20" s="163">
        <v>0.63</v>
      </c>
      <c r="BQ20" s="161">
        <v>0.63</v>
      </c>
      <c r="BR20" s="106">
        <v>0.63</v>
      </c>
      <c r="BS20" s="106">
        <v>0.63</v>
      </c>
      <c r="BT20" s="106">
        <v>0.63</v>
      </c>
      <c r="BU20" s="106">
        <v>0.63</v>
      </c>
      <c r="BV20" s="106">
        <v>0.63</v>
      </c>
      <c r="BW20" s="106">
        <v>0.63</v>
      </c>
      <c r="BX20" s="106">
        <v>0.63</v>
      </c>
      <c r="BY20" s="106">
        <v>0.63</v>
      </c>
      <c r="BZ20" s="338">
        <v>0.63</v>
      </c>
    </row>
    <row r="21" ht="17" customHeight="1">
      <c r="A21" t="s" s="339">
        <v>78</v>
      </c>
      <c r="B21" s="340">
        <v>2612</v>
      </c>
      <c r="C21" s="93">
        <v>2612</v>
      </c>
      <c r="D21" s="91">
        <v>2612</v>
      </c>
      <c r="E21" s="92">
        <v>2612</v>
      </c>
      <c r="F21" s="334">
        <v>2612</v>
      </c>
      <c r="G21" s="93">
        <v>2612</v>
      </c>
      <c r="H21" s="91">
        <v>2612</v>
      </c>
      <c r="I21" s="92">
        <v>2612</v>
      </c>
      <c r="J21" s="334">
        <v>2612</v>
      </c>
      <c r="K21" s="334">
        <v>2612</v>
      </c>
      <c r="L21" s="93">
        <v>2612</v>
      </c>
      <c r="M21" s="91">
        <v>2612</v>
      </c>
      <c r="N21" s="92">
        <v>2612</v>
      </c>
      <c r="O21" s="334">
        <v>2612</v>
      </c>
      <c r="P21" s="334">
        <v>2612</v>
      </c>
      <c r="Q21" s="334">
        <v>2612</v>
      </c>
      <c r="R21" s="93">
        <v>2612</v>
      </c>
      <c r="S21" s="92">
        <v>2612</v>
      </c>
      <c r="T21" s="334">
        <v>2612</v>
      </c>
      <c r="U21" s="334">
        <v>2612</v>
      </c>
      <c r="V21" s="93">
        <v>2612</v>
      </c>
      <c r="W21" s="91">
        <v>2612</v>
      </c>
      <c r="X21" s="92">
        <v>2612</v>
      </c>
      <c r="Y21" s="334">
        <v>2612</v>
      </c>
      <c r="Z21" s="93">
        <v>2612</v>
      </c>
      <c r="AA21" s="91">
        <v>2612</v>
      </c>
      <c r="AB21" s="92">
        <v>2612</v>
      </c>
      <c r="AC21" s="334">
        <v>2612</v>
      </c>
      <c r="AD21" s="334">
        <v>2612</v>
      </c>
      <c r="AE21" s="93">
        <v>2612</v>
      </c>
      <c r="AF21" s="91">
        <v>2612</v>
      </c>
      <c r="AG21" s="92">
        <v>2612</v>
      </c>
      <c r="AH21" s="334">
        <v>2612</v>
      </c>
      <c r="AI21" s="334">
        <v>2612</v>
      </c>
      <c r="AJ21" s="334">
        <v>2612</v>
      </c>
      <c r="AK21" s="93">
        <v>2612</v>
      </c>
      <c r="AL21" s="92">
        <v>2612</v>
      </c>
      <c r="AM21" s="334">
        <v>2612</v>
      </c>
      <c r="AN21" s="334">
        <v>2612</v>
      </c>
      <c r="AO21" s="93">
        <v>2612</v>
      </c>
      <c r="AP21" s="91">
        <v>2612</v>
      </c>
      <c r="AQ21" s="92">
        <v>2612</v>
      </c>
      <c r="AR21" s="93">
        <v>2612</v>
      </c>
      <c r="AS21" s="92">
        <v>2612</v>
      </c>
      <c r="AT21" s="334">
        <v>2612</v>
      </c>
      <c r="AU21" s="334">
        <v>2612</v>
      </c>
      <c r="AV21" s="334">
        <v>2612</v>
      </c>
      <c r="AW21" s="334">
        <v>2612</v>
      </c>
      <c r="AX21" s="334">
        <v>2612</v>
      </c>
      <c r="AY21" s="334">
        <v>2612</v>
      </c>
      <c r="AZ21" s="334">
        <v>2612</v>
      </c>
      <c r="BA21" s="334">
        <v>2612</v>
      </c>
      <c r="BB21" s="334">
        <v>2612</v>
      </c>
      <c r="BC21" s="334">
        <v>2612</v>
      </c>
      <c r="BD21" s="334">
        <v>2612</v>
      </c>
      <c r="BE21" s="334">
        <v>2612</v>
      </c>
      <c r="BF21" s="334">
        <v>2612</v>
      </c>
      <c r="BG21" s="334">
        <v>2612</v>
      </c>
      <c r="BH21" s="93">
        <v>2612</v>
      </c>
      <c r="BI21" s="91">
        <v>2612</v>
      </c>
      <c r="BJ21" s="92">
        <v>2612</v>
      </c>
      <c r="BK21" s="93">
        <v>2612</v>
      </c>
      <c r="BL21" s="91">
        <v>2612</v>
      </c>
      <c r="BM21" s="91">
        <v>2612</v>
      </c>
      <c r="BN21" s="91">
        <v>2612</v>
      </c>
      <c r="BO21" s="92">
        <v>2612</v>
      </c>
      <c r="BP21" s="334">
        <v>2612</v>
      </c>
      <c r="BQ21" s="93">
        <v>2612</v>
      </c>
      <c r="BR21" s="91">
        <v>2612</v>
      </c>
      <c r="BS21" s="91">
        <v>2612</v>
      </c>
      <c r="BT21" s="91">
        <v>2612</v>
      </c>
      <c r="BU21" s="91">
        <v>2612</v>
      </c>
      <c r="BV21" s="91">
        <v>2612</v>
      </c>
      <c r="BW21" s="91">
        <v>2612</v>
      </c>
      <c r="BX21" s="91">
        <v>2612</v>
      </c>
      <c r="BY21" s="91">
        <v>2612</v>
      </c>
      <c r="BZ21" s="335">
        <v>2612</v>
      </c>
    </row>
    <row r="22" ht="17" customHeight="1">
      <c r="A22" t="s" s="341">
        <v>79</v>
      </c>
      <c r="B22" s="342">
        <v>1467</v>
      </c>
      <c r="C22" s="161">
        <v>1467</v>
      </c>
      <c r="D22" s="106">
        <v>1467</v>
      </c>
      <c r="E22" s="162">
        <v>1467</v>
      </c>
      <c r="F22" s="163">
        <v>1467</v>
      </c>
      <c r="G22" s="161">
        <v>1467</v>
      </c>
      <c r="H22" s="106">
        <v>1467</v>
      </c>
      <c r="I22" s="162">
        <v>1467</v>
      </c>
      <c r="J22" s="163">
        <v>1467</v>
      </c>
      <c r="K22" s="163">
        <v>1467</v>
      </c>
      <c r="L22" s="161">
        <v>1467</v>
      </c>
      <c r="M22" s="106">
        <v>1467</v>
      </c>
      <c r="N22" s="162">
        <v>1467</v>
      </c>
      <c r="O22" s="163">
        <v>1467</v>
      </c>
      <c r="P22" s="163">
        <v>1467</v>
      </c>
      <c r="Q22" s="163">
        <v>1467</v>
      </c>
      <c r="R22" s="161">
        <v>1467</v>
      </c>
      <c r="S22" s="162">
        <v>1467</v>
      </c>
      <c r="T22" s="163">
        <v>1467</v>
      </c>
      <c r="U22" s="163">
        <v>1467</v>
      </c>
      <c r="V22" s="161">
        <v>1467</v>
      </c>
      <c r="W22" s="106">
        <v>1467</v>
      </c>
      <c r="X22" s="162">
        <v>1467</v>
      </c>
      <c r="Y22" s="163">
        <v>1467</v>
      </c>
      <c r="Z22" s="161">
        <v>1467</v>
      </c>
      <c r="AA22" s="106">
        <v>1467</v>
      </c>
      <c r="AB22" s="162">
        <v>1467</v>
      </c>
      <c r="AC22" s="163">
        <v>1467</v>
      </c>
      <c r="AD22" s="163">
        <v>1467</v>
      </c>
      <c r="AE22" s="161">
        <v>1467</v>
      </c>
      <c r="AF22" s="106">
        <v>1467</v>
      </c>
      <c r="AG22" s="162">
        <v>1467</v>
      </c>
      <c r="AH22" s="163">
        <v>1467</v>
      </c>
      <c r="AI22" s="163">
        <v>1467</v>
      </c>
      <c r="AJ22" s="163">
        <v>1467</v>
      </c>
      <c r="AK22" s="161">
        <v>1467</v>
      </c>
      <c r="AL22" s="162">
        <v>1467</v>
      </c>
      <c r="AM22" s="163">
        <v>1467</v>
      </c>
      <c r="AN22" s="163">
        <v>1467</v>
      </c>
      <c r="AO22" s="161">
        <v>1467</v>
      </c>
      <c r="AP22" s="106">
        <v>1467</v>
      </c>
      <c r="AQ22" s="162">
        <v>1467</v>
      </c>
      <c r="AR22" s="161">
        <v>1467</v>
      </c>
      <c r="AS22" s="162">
        <v>1467</v>
      </c>
      <c r="AT22" s="163">
        <v>1467</v>
      </c>
      <c r="AU22" s="163">
        <v>1467</v>
      </c>
      <c r="AV22" s="163">
        <v>1467</v>
      </c>
      <c r="AW22" s="163">
        <v>1467</v>
      </c>
      <c r="AX22" s="163">
        <v>1467</v>
      </c>
      <c r="AY22" s="163">
        <v>1467</v>
      </c>
      <c r="AZ22" s="163">
        <v>1467</v>
      </c>
      <c r="BA22" s="163">
        <v>1467</v>
      </c>
      <c r="BB22" s="163">
        <v>1467</v>
      </c>
      <c r="BC22" s="163">
        <v>1467</v>
      </c>
      <c r="BD22" s="163">
        <v>1467</v>
      </c>
      <c r="BE22" s="163">
        <v>1467</v>
      </c>
      <c r="BF22" s="163">
        <v>1467</v>
      </c>
      <c r="BG22" s="163">
        <v>1467</v>
      </c>
      <c r="BH22" s="161">
        <v>1467</v>
      </c>
      <c r="BI22" s="106">
        <v>1467</v>
      </c>
      <c r="BJ22" s="162">
        <v>1467</v>
      </c>
      <c r="BK22" s="161">
        <v>1467</v>
      </c>
      <c r="BL22" s="106">
        <v>1467</v>
      </c>
      <c r="BM22" s="106">
        <v>1467</v>
      </c>
      <c r="BN22" s="106">
        <v>1467</v>
      </c>
      <c r="BO22" s="162">
        <v>1467</v>
      </c>
      <c r="BP22" s="163">
        <v>1467</v>
      </c>
      <c r="BQ22" s="161">
        <v>1467</v>
      </c>
      <c r="BR22" s="106">
        <v>1467</v>
      </c>
      <c r="BS22" s="106">
        <v>1467</v>
      </c>
      <c r="BT22" s="106">
        <v>1467</v>
      </c>
      <c r="BU22" s="106">
        <v>1467</v>
      </c>
      <c r="BV22" s="106">
        <v>1467</v>
      </c>
      <c r="BW22" s="106">
        <v>1467</v>
      </c>
      <c r="BX22" s="106">
        <v>1467</v>
      </c>
      <c r="BY22" s="106">
        <v>1467</v>
      </c>
      <c r="BZ22" s="338">
        <v>1467</v>
      </c>
    </row>
    <row r="23" ht="17" customHeight="1">
      <c r="A23" t="s" s="341">
        <v>80</v>
      </c>
      <c r="B23" s="342">
        <v>203</v>
      </c>
      <c r="C23" s="161">
        <v>203</v>
      </c>
      <c r="D23" s="106">
        <v>203</v>
      </c>
      <c r="E23" s="162">
        <v>203</v>
      </c>
      <c r="F23" s="163">
        <v>203</v>
      </c>
      <c r="G23" s="161">
        <v>203</v>
      </c>
      <c r="H23" s="106">
        <v>203</v>
      </c>
      <c r="I23" s="162">
        <v>203</v>
      </c>
      <c r="J23" s="163">
        <v>203</v>
      </c>
      <c r="K23" s="163">
        <v>203</v>
      </c>
      <c r="L23" s="161">
        <v>203</v>
      </c>
      <c r="M23" s="106">
        <v>203</v>
      </c>
      <c r="N23" s="162">
        <v>203</v>
      </c>
      <c r="O23" s="163">
        <v>203</v>
      </c>
      <c r="P23" s="163">
        <v>203</v>
      </c>
      <c r="Q23" s="163">
        <v>203</v>
      </c>
      <c r="R23" s="161">
        <v>203</v>
      </c>
      <c r="S23" s="162">
        <v>203</v>
      </c>
      <c r="T23" s="163">
        <v>203</v>
      </c>
      <c r="U23" s="163">
        <v>203</v>
      </c>
      <c r="V23" s="161">
        <v>203</v>
      </c>
      <c r="W23" s="106">
        <v>203</v>
      </c>
      <c r="X23" s="162">
        <v>203</v>
      </c>
      <c r="Y23" s="163">
        <v>203</v>
      </c>
      <c r="Z23" s="161">
        <v>203</v>
      </c>
      <c r="AA23" s="106">
        <v>203</v>
      </c>
      <c r="AB23" s="162">
        <v>203</v>
      </c>
      <c r="AC23" s="163">
        <v>203</v>
      </c>
      <c r="AD23" s="163">
        <v>203</v>
      </c>
      <c r="AE23" s="161">
        <v>203</v>
      </c>
      <c r="AF23" s="106">
        <v>203</v>
      </c>
      <c r="AG23" s="162">
        <v>203</v>
      </c>
      <c r="AH23" s="163">
        <v>203</v>
      </c>
      <c r="AI23" s="163">
        <v>203</v>
      </c>
      <c r="AJ23" s="163">
        <v>203</v>
      </c>
      <c r="AK23" s="161">
        <v>203</v>
      </c>
      <c r="AL23" s="162">
        <v>203</v>
      </c>
      <c r="AM23" s="163">
        <v>203</v>
      </c>
      <c r="AN23" s="163">
        <v>203</v>
      </c>
      <c r="AO23" s="161">
        <v>203</v>
      </c>
      <c r="AP23" s="106">
        <v>203</v>
      </c>
      <c r="AQ23" s="162">
        <v>203</v>
      </c>
      <c r="AR23" s="161">
        <v>203</v>
      </c>
      <c r="AS23" s="162">
        <v>203</v>
      </c>
      <c r="AT23" s="163">
        <v>203</v>
      </c>
      <c r="AU23" s="163">
        <v>203</v>
      </c>
      <c r="AV23" s="163">
        <v>203</v>
      </c>
      <c r="AW23" s="163">
        <v>203</v>
      </c>
      <c r="AX23" s="163">
        <v>203</v>
      </c>
      <c r="AY23" s="163">
        <v>203</v>
      </c>
      <c r="AZ23" s="163">
        <v>203</v>
      </c>
      <c r="BA23" s="163">
        <v>203</v>
      </c>
      <c r="BB23" s="163">
        <v>203</v>
      </c>
      <c r="BC23" s="163">
        <v>203</v>
      </c>
      <c r="BD23" s="163">
        <v>203</v>
      </c>
      <c r="BE23" s="163">
        <v>203</v>
      </c>
      <c r="BF23" s="163">
        <v>203</v>
      </c>
      <c r="BG23" s="163">
        <v>203</v>
      </c>
      <c r="BH23" s="161">
        <v>203</v>
      </c>
      <c r="BI23" s="106">
        <v>203</v>
      </c>
      <c r="BJ23" s="162">
        <v>203</v>
      </c>
      <c r="BK23" s="161">
        <v>203</v>
      </c>
      <c r="BL23" s="106">
        <v>203</v>
      </c>
      <c r="BM23" s="106">
        <v>203</v>
      </c>
      <c r="BN23" s="106">
        <v>203</v>
      </c>
      <c r="BO23" s="162">
        <v>203</v>
      </c>
      <c r="BP23" s="163">
        <v>203</v>
      </c>
      <c r="BQ23" s="161">
        <v>203</v>
      </c>
      <c r="BR23" s="106">
        <v>203</v>
      </c>
      <c r="BS23" s="106">
        <v>203</v>
      </c>
      <c r="BT23" s="106">
        <v>203</v>
      </c>
      <c r="BU23" s="106">
        <v>203</v>
      </c>
      <c r="BV23" s="106">
        <v>203</v>
      </c>
      <c r="BW23" s="106">
        <v>203</v>
      </c>
      <c r="BX23" s="106">
        <v>203</v>
      </c>
      <c r="BY23" s="106">
        <v>203</v>
      </c>
      <c r="BZ23" s="338">
        <v>203</v>
      </c>
    </row>
    <row r="24" ht="17" customHeight="1">
      <c r="A24" t="s" s="341">
        <v>81</v>
      </c>
      <c r="B24" s="342">
        <v>497</v>
      </c>
      <c r="C24" s="161">
        <v>497</v>
      </c>
      <c r="D24" s="106">
        <v>497</v>
      </c>
      <c r="E24" s="162">
        <v>497</v>
      </c>
      <c r="F24" s="163">
        <v>497</v>
      </c>
      <c r="G24" s="161">
        <v>497</v>
      </c>
      <c r="H24" s="106">
        <v>497</v>
      </c>
      <c r="I24" s="162">
        <v>497</v>
      </c>
      <c r="J24" s="163">
        <v>497</v>
      </c>
      <c r="K24" s="163">
        <v>497</v>
      </c>
      <c r="L24" s="161">
        <v>497</v>
      </c>
      <c r="M24" s="106">
        <v>497</v>
      </c>
      <c r="N24" s="162">
        <v>497</v>
      </c>
      <c r="O24" s="163">
        <v>497</v>
      </c>
      <c r="P24" s="163">
        <v>497</v>
      </c>
      <c r="Q24" s="163">
        <v>497</v>
      </c>
      <c r="R24" s="161">
        <v>497</v>
      </c>
      <c r="S24" s="162">
        <v>497</v>
      </c>
      <c r="T24" s="163">
        <v>497</v>
      </c>
      <c r="U24" s="163">
        <v>497</v>
      </c>
      <c r="V24" s="161">
        <v>497</v>
      </c>
      <c r="W24" s="106">
        <v>497</v>
      </c>
      <c r="X24" s="162">
        <v>497</v>
      </c>
      <c r="Y24" s="163">
        <v>497</v>
      </c>
      <c r="Z24" s="161">
        <v>497</v>
      </c>
      <c r="AA24" s="106">
        <v>497</v>
      </c>
      <c r="AB24" s="162">
        <v>497</v>
      </c>
      <c r="AC24" s="163">
        <v>497</v>
      </c>
      <c r="AD24" s="163">
        <v>497</v>
      </c>
      <c r="AE24" s="161">
        <v>497</v>
      </c>
      <c r="AF24" s="106">
        <v>497</v>
      </c>
      <c r="AG24" s="162">
        <v>497</v>
      </c>
      <c r="AH24" s="163">
        <v>497</v>
      </c>
      <c r="AI24" s="163">
        <v>497</v>
      </c>
      <c r="AJ24" s="163">
        <v>497</v>
      </c>
      <c r="AK24" s="161">
        <v>497</v>
      </c>
      <c r="AL24" s="162">
        <v>497</v>
      </c>
      <c r="AM24" s="163">
        <v>497</v>
      </c>
      <c r="AN24" s="163">
        <v>497</v>
      </c>
      <c r="AO24" s="161">
        <v>497</v>
      </c>
      <c r="AP24" s="106">
        <v>497</v>
      </c>
      <c r="AQ24" s="162">
        <v>497</v>
      </c>
      <c r="AR24" s="161">
        <v>497</v>
      </c>
      <c r="AS24" s="162">
        <v>497</v>
      </c>
      <c r="AT24" s="163">
        <v>497</v>
      </c>
      <c r="AU24" s="163">
        <v>497</v>
      </c>
      <c r="AV24" s="163">
        <v>497</v>
      </c>
      <c r="AW24" s="163">
        <v>497</v>
      </c>
      <c r="AX24" s="163">
        <v>497</v>
      </c>
      <c r="AY24" s="163">
        <v>497</v>
      </c>
      <c r="AZ24" s="163">
        <v>497</v>
      </c>
      <c r="BA24" s="163">
        <v>497</v>
      </c>
      <c r="BB24" s="163">
        <v>497</v>
      </c>
      <c r="BC24" s="163">
        <v>497</v>
      </c>
      <c r="BD24" s="163">
        <v>497</v>
      </c>
      <c r="BE24" s="163">
        <v>497</v>
      </c>
      <c r="BF24" s="163">
        <v>497</v>
      </c>
      <c r="BG24" s="163">
        <v>497</v>
      </c>
      <c r="BH24" s="161">
        <v>497</v>
      </c>
      <c r="BI24" s="106">
        <v>497</v>
      </c>
      <c r="BJ24" s="162">
        <v>497</v>
      </c>
      <c r="BK24" s="161">
        <v>497</v>
      </c>
      <c r="BL24" s="106">
        <v>497</v>
      </c>
      <c r="BM24" s="106">
        <v>497</v>
      </c>
      <c r="BN24" s="106">
        <v>497</v>
      </c>
      <c r="BO24" s="162">
        <v>497</v>
      </c>
      <c r="BP24" s="163">
        <v>497</v>
      </c>
      <c r="BQ24" s="161">
        <v>497</v>
      </c>
      <c r="BR24" s="106">
        <v>497</v>
      </c>
      <c r="BS24" s="106">
        <v>497</v>
      </c>
      <c r="BT24" s="106">
        <v>497</v>
      </c>
      <c r="BU24" s="106">
        <v>497</v>
      </c>
      <c r="BV24" s="106">
        <v>497</v>
      </c>
      <c r="BW24" s="106">
        <v>497</v>
      </c>
      <c r="BX24" s="106">
        <v>497</v>
      </c>
      <c r="BY24" s="106">
        <v>497</v>
      </c>
      <c r="BZ24" s="338">
        <v>497</v>
      </c>
    </row>
    <row r="25" ht="17" customHeight="1">
      <c r="A25" t="s" s="341">
        <v>82</v>
      </c>
      <c r="B25" s="342">
        <v>400</v>
      </c>
      <c r="C25" s="161">
        <v>400</v>
      </c>
      <c r="D25" s="106">
        <v>400</v>
      </c>
      <c r="E25" s="162">
        <v>400</v>
      </c>
      <c r="F25" s="163">
        <v>400</v>
      </c>
      <c r="G25" s="161">
        <v>400</v>
      </c>
      <c r="H25" s="106">
        <v>400</v>
      </c>
      <c r="I25" s="162">
        <v>400</v>
      </c>
      <c r="J25" s="163">
        <v>400</v>
      </c>
      <c r="K25" s="163">
        <v>400</v>
      </c>
      <c r="L25" s="161">
        <v>400</v>
      </c>
      <c r="M25" s="106">
        <v>400</v>
      </c>
      <c r="N25" s="162">
        <v>400</v>
      </c>
      <c r="O25" s="163">
        <v>400</v>
      </c>
      <c r="P25" s="163">
        <v>400</v>
      </c>
      <c r="Q25" s="163">
        <v>400</v>
      </c>
      <c r="R25" s="161">
        <v>400</v>
      </c>
      <c r="S25" s="162">
        <v>400</v>
      </c>
      <c r="T25" s="163">
        <v>400</v>
      </c>
      <c r="U25" s="163">
        <v>400</v>
      </c>
      <c r="V25" s="161">
        <v>400</v>
      </c>
      <c r="W25" s="106">
        <v>400</v>
      </c>
      <c r="X25" s="162">
        <v>400</v>
      </c>
      <c r="Y25" s="163">
        <v>400</v>
      </c>
      <c r="Z25" s="161">
        <v>400</v>
      </c>
      <c r="AA25" s="106">
        <v>400</v>
      </c>
      <c r="AB25" s="162">
        <v>400</v>
      </c>
      <c r="AC25" s="163">
        <v>400</v>
      </c>
      <c r="AD25" s="163">
        <v>400</v>
      </c>
      <c r="AE25" s="161">
        <v>400</v>
      </c>
      <c r="AF25" s="106">
        <v>400</v>
      </c>
      <c r="AG25" s="162">
        <v>400</v>
      </c>
      <c r="AH25" s="163">
        <v>400</v>
      </c>
      <c r="AI25" s="163">
        <v>400</v>
      </c>
      <c r="AJ25" s="163">
        <v>400</v>
      </c>
      <c r="AK25" s="161">
        <v>400</v>
      </c>
      <c r="AL25" s="162">
        <v>400</v>
      </c>
      <c r="AM25" s="163">
        <v>400</v>
      </c>
      <c r="AN25" s="163">
        <v>400</v>
      </c>
      <c r="AO25" s="161">
        <v>400</v>
      </c>
      <c r="AP25" s="106">
        <v>400</v>
      </c>
      <c r="AQ25" s="162">
        <v>400</v>
      </c>
      <c r="AR25" s="161">
        <v>400</v>
      </c>
      <c r="AS25" s="162">
        <v>400</v>
      </c>
      <c r="AT25" s="163">
        <v>400</v>
      </c>
      <c r="AU25" s="163">
        <v>400</v>
      </c>
      <c r="AV25" s="163">
        <v>400</v>
      </c>
      <c r="AW25" s="163">
        <v>400</v>
      </c>
      <c r="AX25" s="163">
        <v>400</v>
      </c>
      <c r="AY25" s="163">
        <v>400</v>
      </c>
      <c r="AZ25" s="163">
        <v>400</v>
      </c>
      <c r="BA25" s="163">
        <v>400</v>
      </c>
      <c r="BB25" s="163">
        <v>400</v>
      </c>
      <c r="BC25" s="163">
        <v>400</v>
      </c>
      <c r="BD25" s="163">
        <v>400</v>
      </c>
      <c r="BE25" s="163">
        <v>400</v>
      </c>
      <c r="BF25" s="163">
        <v>400</v>
      </c>
      <c r="BG25" s="163">
        <v>400</v>
      </c>
      <c r="BH25" s="161">
        <v>400</v>
      </c>
      <c r="BI25" s="106">
        <v>400</v>
      </c>
      <c r="BJ25" s="162">
        <v>400</v>
      </c>
      <c r="BK25" s="161">
        <v>400</v>
      </c>
      <c r="BL25" s="106">
        <v>400</v>
      </c>
      <c r="BM25" s="106">
        <v>400</v>
      </c>
      <c r="BN25" s="106">
        <v>400</v>
      </c>
      <c r="BO25" s="162">
        <v>400</v>
      </c>
      <c r="BP25" s="163">
        <v>400</v>
      </c>
      <c r="BQ25" s="161">
        <v>400</v>
      </c>
      <c r="BR25" s="106">
        <v>400</v>
      </c>
      <c r="BS25" s="106">
        <v>400</v>
      </c>
      <c r="BT25" s="106">
        <v>400</v>
      </c>
      <c r="BU25" s="106">
        <v>400</v>
      </c>
      <c r="BV25" s="106">
        <v>400</v>
      </c>
      <c r="BW25" s="106">
        <v>400</v>
      </c>
      <c r="BX25" s="106">
        <v>400</v>
      </c>
      <c r="BY25" s="106">
        <v>400</v>
      </c>
      <c r="BZ25" s="338">
        <v>400</v>
      </c>
    </row>
    <row r="26" ht="17" customHeight="1">
      <c r="A26" t="s" s="341">
        <v>83</v>
      </c>
      <c r="B26" s="342">
        <v>45</v>
      </c>
      <c r="C26" s="161">
        <v>45</v>
      </c>
      <c r="D26" s="106">
        <v>45</v>
      </c>
      <c r="E26" s="162">
        <v>45</v>
      </c>
      <c r="F26" s="163">
        <v>45</v>
      </c>
      <c r="G26" s="161">
        <v>45</v>
      </c>
      <c r="H26" s="106">
        <v>45</v>
      </c>
      <c r="I26" s="162">
        <v>45</v>
      </c>
      <c r="J26" s="163">
        <v>45</v>
      </c>
      <c r="K26" s="163">
        <v>45</v>
      </c>
      <c r="L26" s="161">
        <v>45</v>
      </c>
      <c r="M26" s="106">
        <v>45</v>
      </c>
      <c r="N26" s="162">
        <v>45</v>
      </c>
      <c r="O26" s="163">
        <v>45</v>
      </c>
      <c r="P26" s="163">
        <v>45</v>
      </c>
      <c r="Q26" s="163">
        <v>45</v>
      </c>
      <c r="R26" s="161">
        <v>45</v>
      </c>
      <c r="S26" s="162">
        <v>45</v>
      </c>
      <c r="T26" s="163">
        <v>45</v>
      </c>
      <c r="U26" s="163">
        <v>45</v>
      </c>
      <c r="V26" s="161">
        <v>45</v>
      </c>
      <c r="W26" s="106">
        <v>45</v>
      </c>
      <c r="X26" s="162">
        <v>45</v>
      </c>
      <c r="Y26" s="163">
        <v>45</v>
      </c>
      <c r="Z26" s="161">
        <v>45</v>
      </c>
      <c r="AA26" s="106">
        <v>45</v>
      </c>
      <c r="AB26" s="162">
        <v>45</v>
      </c>
      <c r="AC26" s="163">
        <v>45</v>
      </c>
      <c r="AD26" s="163">
        <v>45</v>
      </c>
      <c r="AE26" s="161">
        <v>45</v>
      </c>
      <c r="AF26" s="106">
        <v>45</v>
      </c>
      <c r="AG26" s="162">
        <v>45</v>
      </c>
      <c r="AH26" s="163">
        <v>45</v>
      </c>
      <c r="AI26" s="163">
        <v>45</v>
      </c>
      <c r="AJ26" s="163">
        <v>45</v>
      </c>
      <c r="AK26" s="161">
        <v>45</v>
      </c>
      <c r="AL26" s="162">
        <v>45</v>
      </c>
      <c r="AM26" s="163">
        <v>45</v>
      </c>
      <c r="AN26" s="163">
        <v>45</v>
      </c>
      <c r="AO26" s="161">
        <v>45</v>
      </c>
      <c r="AP26" s="106">
        <v>45</v>
      </c>
      <c r="AQ26" s="162">
        <v>45</v>
      </c>
      <c r="AR26" s="161">
        <v>45</v>
      </c>
      <c r="AS26" s="162">
        <v>45</v>
      </c>
      <c r="AT26" s="163">
        <v>45</v>
      </c>
      <c r="AU26" s="163">
        <v>45</v>
      </c>
      <c r="AV26" s="163">
        <v>45</v>
      </c>
      <c r="AW26" s="163">
        <v>45</v>
      </c>
      <c r="AX26" s="163">
        <v>45</v>
      </c>
      <c r="AY26" s="163">
        <v>45</v>
      </c>
      <c r="AZ26" s="163">
        <v>45</v>
      </c>
      <c r="BA26" s="163">
        <v>45</v>
      </c>
      <c r="BB26" s="163">
        <v>45</v>
      </c>
      <c r="BC26" s="163">
        <v>45</v>
      </c>
      <c r="BD26" s="163">
        <v>45</v>
      </c>
      <c r="BE26" s="163">
        <v>45</v>
      </c>
      <c r="BF26" s="163">
        <v>45</v>
      </c>
      <c r="BG26" s="163">
        <v>45</v>
      </c>
      <c r="BH26" s="161">
        <v>45</v>
      </c>
      <c r="BI26" s="106">
        <v>45</v>
      </c>
      <c r="BJ26" s="162">
        <v>45</v>
      </c>
      <c r="BK26" s="161">
        <v>45</v>
      </c>
      <c r="BL26" s="106">
        <v>45</v>
      </c>
      <c r="BM26" s="106">
        <v>45</v>
      </c>
      <c r="BN26" s="106">
        <v>45</v>
      </c>
      <c r="BO26" s="162">
        <v>45</v>
      </c>
      <c r="BP26" s="163">
        <v>45</v>
      </c>
      <c r="BQ26" s="161">
        <v>45</v>
      </c>
      <c r="BR26" s="106">
        <v>45</v>
      </c>
      <c r="BS26" s="106">
        <v>45</v>
      </c>
      <c r="BT26" s="106">
        <v>45</v>
      </c>
      <c r="BU26" s="106">
        <v>45</v>
      </c>
      <c r="BV26" s="106">
        <v>45</v>
      </c>
      <c r="BW26" s="106">
        <v>45</v>
      </c>
      <c r="BX26" s="106">
        <v>45</v>
      </c>
      <c r="BY26" s="106">
        <v>45</v>
      </c>
      <c r="BZ26" s="338">
        <v>45</v>
      </c>
    </row>
    <row r="27" ht="17" customHeight="1">
      <c r="A27" s="156"/>
      <c r="B27" s="345"/>
      <c r="C27" s="74"/>
      <c r="D27" s="44"/>
      <c r="E27" s="73"/>
      <c r="F27" s="149"/>
      <c r="G27" s="74"/>
      <c r="H27" s="44"/>
      <c r="I27" s="73"/>
      <c r="J27" s="149"/>
      <c r="K27" s="149">
        <v>0</v>
      </c>
      <c r="L27" s="74"/>
      <c r="M27" s="63"/>
      <c r="N27" s="64"/>
      <c r="O27" s="149"/>
      <c r="P27" s="149">
        <v>0</v>
      </c>
      <c r="Q27" s="74"/>
      <c r="R27" s="63"/>
      <c r="S27" s="64"/>
      <c r="T27" s="149"/>
      <c r="U27" s="149">
        <v>0</v>
      </c>
      <c r="V27" s="74"/>
      <c r="W27" s="44"/>
      <c r="X27" s="73"/>
      <c r="Y27" s="149"/>
      <c r="Z27" s="74"/>
      <c r="AA27" s="44"/>
      <c r="AB27" s="73"/>
      <c r="AC27" s="149"/>
      <c r="AD27" s="149">
        <v>0</v>
      </c>
      <c r="AE27" s="74"/>
      <c r="AF27" s="63"/>
      <c r="AG27" s="64"/>
      <c r="AH27" s="149"/>
      <c r="AI27" s="149">
        <v>0</v>
      </c>
      <c r="AJ27" s="74"/>
      <c r="AK27" s="63"/>
      <c r="AL27" s="64"/>
      <c r="AM27" s="149"/>
      <c r="AN27" s="149">
        <v>0</v>
      </c>
      <c r="AO27" s="74"/>
      <c r="AP27" s="44"/>
      <c r="AQ27" s="73"/>
      <c r="AR27" s="149"/>
      <c r="AS27" s="74"/>
      <c r="AT27" s="44"/>
      <c r="AU27" s="73"/>
      <c r="AV27" s="149"/>
      <c r="AW27" s="149">
        <v>0</v>
      </c>
      <c r="AX27" s="74"/>
      <c r="AY27" s="63"/>
      <c r="AZ27" s="64"/>
      <c r="BA27" s="149"/>
      <c r="BB27" s="149">
        <v>0</v>
      </c>
      <c r="BC27" s="74"/>
      <c r="BD27" s="63"/>
      <c r="BE27" s="64"/>
      <c r="BF27" s="149"/>
      <c r="BG27" s="149">
        <v>0</v>
      </c>
      <c r="BH27" s="74"/>
      <c r="BI27" s="44"/>
      <c r="BJ27" s="73"/>
      <c r="BK27" s="65">
        <v>0</v>
      </c>
      <c r="BL27" s="44"/>
      <c r="BM27" s="44"/>
      <c r="BN27" s="44"/>
      <c r="BO27" s="64">
        <v>0</v>
      </c>
      <c r="BP27" s="149">
        <v>0</v>
      </c>
      <c r="BQ27" s="74"/>
      <c r="BR27" s="44"/>
      <c r="BS27" s="44"/>
      <c r="BT27" s="44">
        <v>0</v>
      </c>
      <c r="BU27" s="44">
        <v>0</v>
      </c>
      <c r="BV27" s="44"/>
      <c r="BW27" s="44"/>
      <c r="BX27" s="44"/>
      <c r="BY27" s="44">
        <v>0</v>
      </c>
      <c r="BZ27" s="45">
        <v>0</v>
      </c>
    </row>
    <row r="28" ht="17" customHeight="1">
      <c r="A28" t="s" s="331">
        <v>84</v>
      </c>
      <c r="B28" s="329">
        <v>2941.615</v>
      </c>
      <c r="C28" s="109">
        <v>2918.162</v>
      </c>
      <c r="D28" s="108">
        <v>2917.607</v>
      </c>
      <c r="E28" s="136">
        <v>2917.607</v>
      </c>
      <c r="F28" s="135">
        <v>2917.607</v>
      </c>
      <c r="G28" s="109">
        <v>2917.607</v>
      </c>
      <c r="H28" s="108">
        <v>2917.607</v>
      </c>
      <c r="I28" s="136">
        <v>2917.607</v>
      </c>
      <c r="J28" s="135">
        <v>2917.607</v>
      </c>
      <c r="K28" s="135">
        <v>2917.6995</v>
      </c>
      <c r="L28" s="109">
        <v>2917.607</v>
      </c>
      <c r="M28" s="108">
        <v>2919.957</v>
      </c>
      <c r="N28" s="136">
        <v>2919.957</v>
      </c>
      <c r="O28" s="135">
        <v>2919.173666666667</v>
      </c>
      <c r="P28" s="135">
        <v>2918.190888888889</v>
      </c>
      <c r="Q28" s="109">
        <v>2914.541</v>
      </c>
      <c r="R28" s="108">
        <v>2917.996</v>
      </c>
      <c r="S28" s="136">
        <v>2915.879</v>
      </c>
      <c r="T28" s="135">
        <v>2916.266</v>
      </c>
      <c r="U28" s="135">
        <v>2917.677833333334</v>
      </c>
      <c r="V28" s="109">
        <v>2872.434</v>
      </c>
      <c r="W28" s="108">
        <v>2872.434</v>
      </c>
      <c r="X28" s="136">
        <v>2872.434</v>
      </c>
      <c r="Y28" s="135">
        <v>2872.434</v>
      </c>
      <c r="Z28" s="109">
        <v>2872.434</v>
      </c>
      <c r="AA28" s="108">
        <v>2870.93</v>
      </c>
      <c r="AB28" s="136">
        <v>2866.93</v>
      </c>
      <c r="AC28" s="135">
        <v>2872.764666666667</v>
      </c>
      <c r="AD28" s="135">
        <v>2871.266000000001</v>
      </c>
      <c r="AE28" s="109">
        <v>2914.009</v>
      </c>
      <c r="AF28" s="108">
        <v>2914.058</v>
      </c>
      <c r="AG28" s="136">
        <v>2914.058</v>
      </c>
      <c r="AH28" s="135">
        <v>2914.041666666667</v>
      </c>
      <c r="AI28" s="135">
        <v>2885.524555555556</v>
      </c>
      <c r="AJ28" s="109">
        <v>3006.376</v>
      </c>
      <c r="AK28" s="108">
        <v>3006.37</v>
      </c>
      <c r="AL28" s="136">
        <v>3006.878</v>
      </c>
      <c r="AM28" s="135">
        <v>3006.607173913043</v>
      </c>
      <c r="AN28" s="135">
        <v>2915.778750000001</v>
      </c>
      <c r="AO28" s="109">
        <v>3007.588</v>
      </c>
      <c r="AP28" s="108">
        <v>3007.586</v>
      </c>
      <c r="AQ28" s="136">
        <v>3007.588</v>
      </c>
      <c r="AR28" s="135">
        <v>3007.587333333333</v>
      </c>
      <c r="AS28" s="109">
        <v>3007.376</v>
      </c>
      <c r="AT28" s="108">
        <v>3007.17</v>
      </c>
      <c r="AU28" s="136">
        <v>3007.063</v>
      </c>
      <c r="AV28" s="135">
        <v>3007.203</v>
      </c>
      <c r="AW28" s="135">
        <v>3007.395166666667</v>
      </c>
      <c r="AX28" s="109">
        <v>3009.215666666667</v>
      </c>
      <c r="AY28" s="108">
        <v>3009.935666666666</v>
      </c>
      <c r="AZ28" s="136">
        <v>3009.971</v>
      </c>
      <c r="BA28" s="135">
        <v>3009.707444444444</v>
      </c>
      <c r="BB28" s="135">
        <v>3008.165925925926</v>
      </c>
      <c r="BC28" s="109">
        <v>3013.228</v>
      </c>
      <c r="BD28" s="108">
        <v>3013.228</v>
      </c>
      <c r="BE28" s="136">
        <v>3013.228</v>
      </c>
      <c r="BF28" s="135">
        <v>3013.228</v>
      </c>
      <c r="BG28" s="135">
        <v>3009.431444444445</v>
      </c>
      <c r="BH28" s="109">
        <v>3019.13</v>
      </c>
      <c r="BI28" s="108">
        <v>3019.178</v>
      </c>
      <c r="BJ28" s="136">
        <v>3019.178</v>
      </c>
      <c r="BK28" s="109">
        <v>3019.161466666667</v>
      </c>
      <c r="BL28" s="108">
        <v>3017.008</v>
      </c>
      <c r="BM28" s="108">
        <v>3017.008</v>
      </c>
      <c r="BN28" s="108">
        <v>3016.398</v>
      </c>
      <c r="BO28" s="136">
        <v>3016.806901098901</v>
      </c>
      <c r="BP28" s="135">
        <v>3017.977679558011</v>
      </c>
      <c r="BQ28" s="109">
        <v>2931.398</v>
      </c>
      <c r="BR28" s="108">
        <v>2931.503</v>
      </c>
      <c r="BS28" s="108">
        <v>2919.199</v>
      </c>
      <c r="BT28" s="108">
        <v>2927.410967032968</v>
      </c>
      <c r="BU28" s="108">
        <v>2987.677786764706</v>
      </c>
      <c r="BV28" s="108">
        <v>2920.274</v>
      </c>
      <c r="BW28" s="108">
        <v>2920.337</v>
      </c>
      <c r="BX28" s="108">
        <v>2919.857</v>
      </c>
      <c r="BY28" s="108">
        <v>2920.175260869565</v>
      </c>
      <c r="BZ28" s="332">
        <v>2970.616708791209</v>
      </c>
    </row>
    <row r="29" ht="17" customHeight="1">
      <c r="A29" t="s" s="204">
        <v>85</v>
      </c>
      <c r="B29" s="333">
        <v>461.843</v>
      </c>
      <c r="C29" s="65">
        <v>461.643</v>
      </c>
      <c r="D29" s="63">
        <v>461.643</v>
      </c>
      <c r="E29" s="64">
        <v>461.643</v>
      </c>
      <c r="F29" s="149">
        <v>461.643</v>
      </c>
      <c r="G29" s="65">
        <v>461.643</v>
      </c>
      <c r="H29" s="63">
        <v>461.643</v>
      </c>
      <c r="I29" s="64">
        <v>461.643</v>
      </c>
      <c r="J29" s="149">
        <v>461.643</v>
      </c>
      <c r="K29" s="149">
        <v>461.643</v>
      </c>
      <c r="L29" s="65">
        <v>461.643</v>
      </c>
      <c r="M29" s="63">
        <v>461.643</v>
      </c>
      <c r="N29" s="64">
        <v>461.643</v>
      </c>
      <c r="O29" s="149">
        <v>461.643</v>
      </c>
      <c r="P29" s="149">
        <v>461.643</v>
      </c>
      <c r="Q29" s="65">
        <v>461.643</v>
      </c>
      <c r="R29" s="63">
        <v>461.643</v>
      </c>
      <c r="S29" s="64">
        <v>464.1</v>
      </c>
      <c r="T29" s="149">
        <v>462.462</v>
      </c>
      <c r="U29" s="149">
        <v>461.8477500000001</v>
      </c>
      <c r="V29" s="65">
        <v>464.915</v>
      </c>
      <c r="W29" s="63">
        <v>464.915</v>
      </c>
      <c r="X29" s="64">
        <v>464.915</v>
      </c>
      <c r="Y29" s="149">
        <v>464.915</v>
      </c>
      <c r="Z29" s="65">
        <v>464.915</v>
      </c>
      <c r="AA29" s="63">
        <v>462.915</v>
      </c>
      <c r="AB29" s="64">
        <v>458.915</v>
      </c>
      <c r="AC29" s="149">
        <v>464.915</v>
      </c>
      <c r="AD29" s="149">
        <v>463.5816666666667</v>
      </c>
      <c r="AE29" s="65">
        <v>458.915</v>
      </c>
      <c r="AF29" s="63">
        <v>458.915</v>
      </c>
      <c r="AG29" s="64">
        <v>458.915</v>
      </c>
      <c r="AH29" s="149">
        <v>458.915</v>
      </c>
      <c r="AI29" s="149">
        <v>462.0261111111112</v>
      </c>
      <c r="AJ29" s="65">
        <v>458.915</v>
      </c>
      <c r="AK29" s="63">
        <v>458.915</v>
      </c>
      <c r="AL29" s="64">
        <v>458.915</v>
      </c>
      <c r="AM29" s="149">
        <v>458.915</v>
      </c>
      <c r="AN29" s="149">
        <v>461.2483333333334</v>
      </c>
      <c r="AO29" s="65">
        <v>458.915</v>
      </c>
      <c r="AP29" s="63">
        <v>458.915</v>
      </c>
      <c r="AQ29" s="64">
        <v>458.915</v>
      </c>
      <c r="AR29" s="149">
        <v>458.915</v>
      </c>
      <c r="AS29" s="65">
        <v>458.915</v>
      </c>
      <c r="AT29" s="63">
        <v>458.915</v>
      </c>
      <c r="AU29" s="64">
        <v>458.298</v>
      </c>
      <c r="AV29" s="149">
        <v>458.7093333333333</v>
      </c>
      <c r="AW29" s="149">
        <v>458.8121666666667</v>
      </c>
      <c r="AX29" s="65">
        <v>458.298</v>
      </c>
      <c r="AY29" s="63">
        <v>458.298</v>
      </c>
      <c r="AZ29" s="64">
        <v>458.3</v>
      </c>
      <c r="BA29" s="149">
        <v>458.2986666666667</v>
      </c>
      <c r="BB29" s="149">
        <v>458.641</v>
      </c>
      <c r="BC29" s="65">
        <v>457.69</v>
      </c>
      <c r="BD29" s="63">
        <v>457.69</v>
      </c>
      <c r="BE29" s="64">
        <v>457.69</v>
      </c>
      <c r="BF29" s="149">
        <v>457.69</v>
      </c>
      <c r="BG29" s="149">
        <v>458.4032499999999</v>
      </c>
      <c r="BH29" s="65">
        <v>461.81</v>
      </c>
      <c r="BI29" s="63">
        <v>461.858</v>
      </c>
      <c r="BJ29" s="64">
        <v>461.858</v>
      </c>
      <c r="BK29" s="65">
        <v>461.8414666666666</v>
      </c>
      <c r="BL29" s="63">
        <v>461.858</v>
      </c>
      <c r="BM29" s="63">
        <v>461.858</v>
      </c>
      <c r="BN29" s="63">
        <v>461.858</v>
      </c>
      <c r="BO29" s="64">
        <v>461.858</v>
      </c>
      <c r="BP29" s="149">
        <v>461.8497790055249</v>
      </c>
      <c r="BQ29" s="65">
        <v>460.858</v>
      </c>
      <c r="BR29" s="63">
        <v>460.858</v>
      </c>
      <c r="BS29" s="63">
        <v>460.858</v>
      </c>
      <c r="BT29" s="63">
        <v>460.858</v>
      </c>
      <c r="BU29" s="63">
        <v>461.5179705882353</v>
      </c>
      <c r="BV29" s="63">
        <v>460.858</v>
      </c>
      <c r="BW29" s="63">
        <v>460.858</v>
      </c>
      <c r="BX29" s="63">
        <v>460.858</v>
      </c>
      <c r="BY29" s="63">
        <v>460.858</v>
      </c>
      <c r="BZ29" s="346">
        <v>461.3511648351649</v>
      </c>
    </row>
    <row r="30" ht="17" customHeight="1">
      <c r="A30" t="s" s="336">
        <v>86</v>
      </c>
      <c r="B30" s="337">
        <v>406.8</v>
      </c>
      <c r="C30" s="74">
        <v>406.8</v>
      </c>
      <c r="D30" s="44">
        <v>406.8</v>
      </c>
      <c r="E30" s="73">
        <v>406.8</v>
      </c>
      <c r="F30" s="75">
        <v>406.8</v>
      </c>
      <c r="G30" s="74">
        <v>406.8</v>
      </c>
      <c r="H30" s="44">
        <v>406.8</v>
      </c>
      <c r="I30" s="73">
        <v>406.8</v>
      </c>
      <c r="J30" s="75">
        <v>406.8</v>
      </c>
      <c r="K30" s="75">
        <v>406.8</v>
      </c>
      <c r="L30" s="74">
        <v>406.8</v>
      </c>
      <c r="M30" s="44">
        <v>406.8</v>
      </c>
      <c r="N30" s="73">
        <v>406.8</v>
      </c>
      <c r="O30" s="75">
        <v>406.8</v>
      </c>
      <c r="P30" s="75">
        <v>406.8000000000001</v>
      </c>
      <c r="Q30" s="75">
        <v>406.8</v>
      </c>
      <c r="R30" s="75">
        <v>406.8</v>
      </c>
      <c r="S30" s="75">
        <v>406.8</v>
      </c>
      <c r="T30" s="75">
        <v>406.8</v>
      </c>
      <c r="U30" s="75">
        <v>406.8000000000001</v>
      </c>
      <c r="V30" s="74">
        <v>406.8</v>
      </c>
      <c r="W30" s="44">
        <v>406.8</v>
      </c>
      <c r="X30" s="73">
        <v>406.8</v>
      </c>
      <c r="Y30" s="75">
        <v>406.8</v>
      </c>
      <c r="Z30" s="74">
        <v>406.8</v>
      </c>
      <c r="AA30" s="44">
        <v>404.8</v>
      </c>
      <c r="AB30" s="73">
        <v>400.8</v>
      </c>
      <c r="AC30" s="75">
        <v>406.8</v>
      </c>
      <c r="AD30" s="75">
        <v>405.4666666666667</v>
      </c>
      <c r="AE30" s="74">
        <v>400.8</v>
      </c>
      <c r="AF30" s="44">
        <v>400.8</v>
      </c>
      <c r="AG30" s="73">
        <v>400.8</v>
      </c>
      <c r="AH30" s="75">
        <v>400.8</v>
      </c>
      <c r="AI30" s="75">
        <v>403.9111111111112</v>
      </c>
      <c r="AJ30" s="75">
        <v>400.8</v>
      </c>
      <c r="AK30" s="75">
        <v>400.8</v>
      </c>
      <c r="AL30" s="75">
        <v>400.8</v>
      </c>
      <c r="AM30" s="74">
        <v>400.8</v>
      </c>
      <c r="AN30" s="73">
        <v>403.1333333333334</v>
      </c>
      <c r="AO30" s="75">
        <v>400.8</v>
      </c>
      <c r="AP30" s="74">
        <v>400.8</v>
      </c>
      <c r="AQ30" s="73">
        <v>400.8</v>
      </c>
      <c r="AR30" s="75">
        <v>400.8</v>
      </c>
      <c r="AS30" s="74">
        <v>400.8</v>
      </c>
      <c r="AT30" s="44">
        <v>400.8</v>
      </c>
      <c r="AU30" s="73">
        <v>400.8</v>
      </c>
      <c r="AV30" s="75">
        <v>400.8</v>
      </c>
      <c r="AW30" s="75">
        <v>400.8</v>
      </c>
      <c r="AX30" s="74">
        <v>400.8</v>
      </c>
      <c r="AY30" s="44">
        <v>400.8</v>
      </c>
      <c r="AZ30" s="73">
        <v>400.8</v>
      </c>
      <c r="BA30" s="75">
        <v>400.8</v>
      </c>
      <c r="BB30" s="75">
        <v>400.8000000000001</v>
      </c>
      <c r="BC30" s="75">
        <v>400.8</v>
      </c>
      <c r="BD30" s="75">
        <v>400.8</v>
      </c>
      <c r="BE30" s="75">
        <v>400.8</v>
      </c>
      <c r="BF30" s="74">
        <v>400.8</v>
      </c>
      <c r="BG30" s="73">
        <v>400.8000000000001</v>
      </c>
      <c r="BH30" s="75">
        <v>400.8</v>
      </c>
      <c r="BI30" s="75">
        <v>400.8</v>
      </c>
      <c r="BJ30" s="74">
        <v>400.8</v>
      </c>
      <c r="BK30" s="73">
        <v>400.8</v>
      </c>
      <c r="BL30" s="75">
        <v>400.8</v>
      </c>
      <c r="BM30" s="75">
        <v>400.8</v>
      </c>
      <c r="BN30" s="74">
        <v>400.8</v>
      </c>
      <c r="BO30" s="73">
        <v>400.8</v>
      </c>
      <c r="BP30" s="75">
        <v>400.8</v>
      </c>
      <c r="BQ30" s="75">
        <v>400.8</v>
      </c>
      <c r="BR30" s="75">
        <v>400.8</v>
      </c>
      <c r="BS30" s="75">
        <v>400.8</v>
      </c>
      <c r="BT30" s="75">
        <v>400.8</v>
      </c>
      <c r="BU30" s="75">
        <v>400.8</v>
      </c>
      <c r="BV30" s="75">
        <v>400.8</v>
      </c>
      <c r="BW30" s="75">
        <v>400.8</v>
      </c>
      <c r="BX30" s="75">
        <v>400.8</v>
      </c>
      <c r="BY30" s="75">
        <v>400.8000000000001</v>
      </c>
      <c r="BZ30" s="347">
        <v>400.8</v>
      </c>
    </row>
    <row r="31" ht="17" customHeight="1">
      <c r="A31" t="s" s="336">
        <v>87</v>
      </c>
      <c r="B31" s="337">
        <v>235</v>
      </c>
      <c r="C31" s="74">
        <v>235</v>
      </c>
      <c r="D31" s="44">
        <v>235</v>
      </c>
      <c r="E31" s="73">
        <v>235</v>
      </c>
      <c r="F31" s="75">
        <v>235</v>
      </c>
      <c r="G31" s="74">
        <v>235</v>
      </c>
      <c r="H31" s="44">
        <v>235</v>
      </c>
      <c r="I31" s="73">
        <v>235</v>
      </c>
      <c r="J31" s="75">
        <v>235</v>
      </c>
      <c r="K31" s="75">
        <v>235</v>
      </c>
      <c r="L31" s="74">
        <v>235</v>
      </c>
      <c r="M31" s="44">
        <v>235</v>
      </c>
      <c r="N31" s="73">
        <v>235</v>
      </c>
      <c r="O31" s="75">
        <v>235</v>
      </c>
      <c r="P31" s="75">
        <v>235</v>
      </c>
      <c r="Q31" s="74">
        <v>235</v>
      </c>
      <c r="R31" s="44">
        <v>235</v>
      </c>
      <c r="S31" s="73">
        <v>235</v>
      </c>
      <c r="T31" s="75">
        <v>235</v>
      </c>
      <c r="U31" s="75">
        <v>235</v>
      </c>
      <c r="V31" s="74">
        <v>235</v>
      </c>
      <c r="W31" s="44">
        <v>235</v>
      </c>
      <c r="X31" s="73">
        <v>235</v>
      </c>
      <c r="Y31" s="75">
        <v>235</v>
      </c>
      <c r="Z31" s="74">
        <v>235</v>
      </c>
      <c r="AA31" s="44">
        <v>233</v>
      </c>
      <c r="AB31" s="73">
        <v>229</v>
      </c>
      <c r="AC31" s="75">
        <v>235</v>
      </c>
      <c r="AD31" s="75">
        <v>233.6666666666667</v>
      </c>
      <c r="AE31" s="74">
        <v>229</v>
      </c>
      <c r="AF31" s="44">
        <v>229</v>
      </c>
      <c r="AG31" s="73">
        <v>229</v>
      </c>
      <c r="AH31" s="75">
        <v>229</v>
      </c>
      <c r="AI31" s="75">
        <v>232.1111111111111</v>
      </c>
      <c r="AJ31" s="74">
        <v>229</v>
      </c>
      <c r="AK31" s="44">
        <v>229</v>
      </c>
      <c r="AL31" s="73">
        <v>229</v>
      </c>
      <c r="AM31" s="75">
        <v>229</v>
      </c>
      <c r="AN31" s="75">
        <v>231.3333333333333</v>
      </c>
      <c r="AO31" s="75">
        <v>229</v>
      </c>
      <c r="AP31" s="74">
        <v>229</v>
      </c>
      <c r="AQ31" s="73">
        <v>229</v>
      </c>
      <c r="AR31" s="75">
        <v>229</v>
      </c>
      <c r="AS31" s="75">
        <v>229</v>
      </c>
      <c r="AT31" s="74">
        <v>229</v>
      </c>
      <c r="AU31" s="73">
        <v>229</v>
      </c>
      <c r="AV31" s="75">
        <v>229</v>
      </c>
      <c r="AW31" s="75">
        <v>229</v>
      </c>
      <c r="AX31" s="75">
        <v>229</v>
      </c>
      <c r="AY31" s="74">
        <v>229</v>
      </c>
      <c r="AZ31" s="73">
        <v>229</v>
      </c>
      <c r="BA31" s="75">
        <v>229</v>
      </c>
      <c r="BB31" s="75">
        <v>229</v>
      </c>
      <c r="BC31" s="74">
        <v>229</v>
      </c>
      <c r="BD31" s="44">
        <v>229</v>
      </c>
      <c r="BE31" s="44">
        <v>229</v>
      </c>
      <c r="BF31" s="73">
        <v>229</v>
      </c>
      <c r="BG31" s="75">
        <v>229</v>
      </c>
      <c r="BH31" s="75">
        <v>229</v>
      </c>
      <c r="BI31" s="74">
        <v>229</v>
      </c>
      <c r="BJ31" s="73">
        <v>229</v>
      </c>
      <c r="BK31" s="75">
        <v>229</v>
      </c>
      <c r="BL31" s="75">
        <v>229</v>
      </c>
      <c r="BM31" s="75">
        <v>229</v>
      </c>
      <c r="BN31" s="74">
        <v>229</v>
      </c>
      <c r="BO31" s="73">
        <v>229</v>
      </c>
      <c r="BP31" s="75">
        <v>229</v>
      </c>
      <c r="BQ31" s="75">
        <v>229</v>
      </c>
      <c r="BR31" s="75">
        <v>229</v>
      </c>
      <c r="BS31" s="75">
        <v>229</v>
      </c>
      <c r="BT31" s="75">
        <v>229</v>
      </c>
      <c r="BU31" s="75">
        <v>229</v>
      </c>
      <c r="BV31" s="75">
        <v>229</v>
      </c>
      <c r="BW31" s="75">
        <v>229</v>
      </c>
      <c r="BX31" s="75">
        <v>229</v>
      </c>
      <c r="BY31" s="75">
        <v>229</v>
      </c>
      <c r="BZ31" s="347">
        <v>229</v>
      </c>
    </row>
    <row r="32" ht="17" customHeight="1">
      <c r="A32" t="s" s="336">
        <v>88</v>
      </c>
      <c r="B32" s="337">
        <v>163.2</v>
      </c>
      <c r="C32" s="74">
        <v>163.2</v>
      </c>
      <c r="D32" s="44">
        <v>163.2</v>
      </c>
      <c r="E32" s="73">
        <v>163.2</v>
      </c>
      <c r="F32" s="75">
        <v>163.2</v>
      </c>
      <c r="G32" s="74">
        <v>163.2</v>
      </c>
      <c r="H32" s="44">
        <v>163.2</v>
      </c>
      <c r="I32" s="73">
        <v>163.2</v>
      </c>
      <c r="J32" s="75">
        <v>163.2</v>
      </c>
      <c r="K32" s="75">
        <v>163.2</v>
      </c>
      <c r="L32" s="74">
        <v>163.2</v>
      </c>
      <c r="M32" s="44">
        <v>163.2</v>
      </c>
      <c r="N32" s="73">
        <v>163.2</v>
      </c>
      <c r="O32" s="75">
        <v>163.2</v>
      </c>
      <c r="P32" s="75">
        <v>163.2</v>
      </c>
      <c r="Q32" s="74">
        <v>163.2</v>
      </c>
      <c r="R32" s="44">
        <v>163.2</v>
      </c>
      <c r="S32" s="73">
        <v>163.2</v>
      </c>
      <c r="T32" s="75">
        <v>163.2</v>
      </c>
      <c r="U32" s="75">
        <v>163.2</v>
      </c>
      <c r="V32" s="74">
        <v>163.2</v>
      </c>
      <c r="W32" s="44">
        <v>163.2</v>
      </c>
      <c r="X32" s="73">
        <v>163.2</v>
      </c>
      <c r="Y32" s="75">
        <v>163.2</v>
      </c>
      <c r="Z32" s="74">
        <v>163.2</v>
      </c>
      <c r="AA32" s="44">
        <v>163.2</v>
      </c>
      <c r="AB32" s="73">
        <v>163.2</v>
      </c>
      <c r="AC32" s="75">
        <v>163.2</v>
      </c>
      <c r="AD32" s="75">
        <v>163.2</v>
      </c>
      <c r="AE32" s="74">
        <v>163.2</v>
      </c>
      <c r="AF32" s="44">
        <v>163.2</v>
      </c>
      <c r="AG32" s="73">
        <v>163.2</v>
      </c>
      <c r="AH32" s="75">
        <v>163.2</v>
      </c>
      <c r="AI32" s="75">
        <v>163.2</v>
      </c>
      <c r="AJ32" s="74">
        <v>163.2</v>
      </c>
      <c r="AK32" s="44">
        <v>163.2</v>
      </c>
      <c r="AL32" s="73">
        <v>163.2</v>
      </c>
      <c r="AM32" s="75">
        <v>163.2</v>
      </c>
      <c r="AN32" s="75">
        <v>163.2</v>
      </c>
      <c r="AO32" s="75">
        <v>163.2</v>
      </c>
      <c r="AP32" s="74">
        <v>163.2</v>
      </c>
      <c r="AQ32" s="73">
        <v>163.2</v>
      </c>
      <c r="AR32" s="75">
        <v>163.2</v>
      </c>
      <c r="AS32" s="75">
        <v>163.2</v>
      </c>
      <c r="AT32" s="74">
        <v>163.2</v>
      </c>
      <c r="AU32" s="73">
        <v>163.2</v>
      </c>
      <c r="AV32" s="75">
        <v>163.2</v>
      </c>
      <c r="AW32" s="75">
        <v>163.2</v>
      </c>
      <c r="AX32" s="75">
        <v>163.2</v>
      </c>
      <c r="AY32" s="74">
        <v>163.2</v>
      </c>
      <c r="AZ32" s="73">
        <v>163.2</v>
      </c>
      <c r="BA32" s="75">
        <v>163.2</v>
      </c>
      <c r="BB32" s="75">
        <v>163.2</v>
      </c>
      <c r="BC32" s="74">
        <v>163.2</v>
      </c>
      <c r="BD32" s="44">
        <v>163.2</v>
      </c>
      <c r="BE32" s="73">
        <v>163.2</v>
      </c>
      <c r="BF32" s="75">
        <v>163.2</v>
      </c>
      <c r="BG32" s="75">
        <v>163.2</v>
      </c>
      <c r="BH32" s="75">
        <v>163.2</v>
      </c>
      <c r="BI32" s="74">
        <v>163.2</v>
      </c>
      <c r="BJ32" s="73">
        <v>163.2</v>
      </c>
      <c r="BK32" s="75">
        <v>163.2</v>
      </c>
      <c r="BL32" s="75">
        <v>163.2</v>
      </c>
      <c r="BM32" s="75">
        <v>163.2</v>
      </c>
      <c r="BN32" s="74">
        <v>163.2</v>
      </c>
      <c r="BO32" s="73">
        <v>163.2</v>
      </c>
      <c r="BP32" s="75">
        <v>163.2</v>
      </c>
      <c r="BQ32" s="75">
        <v>163.2</v>
      </c>
      <c r="BR32" s="75">
        <v>163.2</v>
      </c>
      <c r="BS32" s="75">
        <v>163.2</v>
      </c>
      <c r="BT32" s="75">
        <v>163.2</v>
      </c>
      <c r="BU32" s="75">
        <v>163.2</v>
      </c>
      <c r="BV32" s="75">
        <v>163.2</v>
      </c>
      <c r="BW32" s="75">
        <v>163.2</v>
      </c>
      <c r="BX32" s="75">
        <v>163.2</v>
      </c>
      <c r="BY32" s="75">
        <v>163.2</v>
      </c>
      <c r="BZ32" s="347">
        <v>163.2</v>
      </c>
    </row>
    <row r="33" ht="17" customHeight="1">
      <c r="A33" t="s" s="336">
        <v>89</v>
      </c>
      <c r="B33" s="337">
        <v>8.6</v>
      </c>
      <c r="C33" s="74">
        <v>8.6</v>
      </c>
      <c r="D33" s="44">
        <v>8.6</v>
      </c>
      <c r="E33" s="73">
        <v>8.6</v>
      </c>
      <c r="F33" s="75">
        <v>8.6</v>
      </c>
      <c r="G33" s="74">
        <v>8.6</v>
      </c>
      <c r="H33" s="44">
        <v>8.6</v>
      </c>
      <c r="I33" s="73">
        <v>8.6</v>
      </c>
      <c r="J33" s="75">
        <v>8.6</v>
      </c>
      <c r="K33" s="75">
        <v>8.6</v>
      </c>
      <c r="L33" s="74">
        <v>8.6</v>
      </c>
      <c r="M33" s="44">
        <v>8.6</v>
      </c>
      <c r="N33" s="73">
        <v>8.6</v>
      </c>
      <c r="O33" s="75">
        <v>8.6</v>
      </c>
      <c r="P33" s="75">
        <v>8.6</v>
      </c>
      <c r="Q33" s="74">
        <v>8.6</v>
      </c>
      <c r="R33" s="44">
        <v>8.6</v>
      </c>
      <c r="S33" s="73">
        <v>8.6</v>
      </c>
      <c r="T33" s="75">
        <v>8.6</v>
      </c>
      <c r="U33" s="75">
        <v>8.599999999999998</v>
      </c>
      <c r="V33" s="74">
        <v>8.6</v>
      </c>
      <c r="W33" s="44">
        <v>8.6</v>
      </c>
      <c r="X33" s="73">
        <v>8.6</v>
      </c>
      <c r="Y33" s="75">
        <v>8.6</v>
      </c>
      <c r="Z33" s="74">
        <v>8.6</v>
      </c>
      <c r="AA33" s="44">
        <v>8.6</v>
      </c>
      <c r="AB33" s="73">
        <v>8.6</v>
      </c>
      <c r="AC33" s="75">
        <v>8.6</v>
      </c>
      <c r="AD33" s="75">
        <v>8.6</v>
      </c>
      <c r="AE33" s="74">
        <v>8.6</v>
      </c>
      <c r="AF33" s="44">
        <v>8.6</v>
      </c>
      <c r="AG33" s="73">
        <v>8.6</v>
      </c>
      <c r="AH33" s="75">
        <v>8.6</v>
      </c>
      <c r="AI33" s="75">
        <v>8.6</v>
      </c>
      <c r="AJ33" s="74">
        <v>8.6</v>
      </c>
      <c r="AK33" s="44">
        <v>8.6</v>
      </c>
      <c r="AL33" s="73">
        <v>8.6</v>
      </c>
      <c r="AM33" s="75">
        <v>8.6</v>
      </c>
      <c r="AN33" s="75">
        <v>8.599999999999998</v>
      </c>
      <c r="AO33" s="75">
        <v>8.6</v>
      </c>
      <c r="AP33" s="74">
        <v>8.6</v>
      </c>
      <c r="AQ33" s="73">
        <v>8.6</v>
      </c>
      <c r="AR33" s="75">
        <v>8.6</v>
      </c>
      <c r="AS33" s="75">
        <v>8.6</v>
      </c>
      <c r="AT33" s="74">
        <v>8.6</v>
      </c>
      <c r="AU33" s="73">
        <v>8.6</v>
      </c>
      <c r="AV33" s="75">
        <v>8.6</v>
      </c>
      <c r="AW33" s="75">
        <v>8.6</v>
      </c>
      <c r="AX33" s="75">
        <v>8.6</v>
      </c>
      <c r="AY33" s="74">
        <v>8.6</v>
      </c>
      <c r="AZ33" s="73">
        <v>8.6</v>
      </c>
      <c r="BA33" s="75">
        <v>8.6</v>
      </c>
      <c r="BB33" s="75">
        <v>8.6</v>
      </c>
      <c r="BC33" s="74">
        <v>8.6</v>
      </c>
      <c r="BD33" s="44">
        <v>8.6</v>
      </c>
      <c r="BE33" s="73">
        <v>8.6</v>
      </c>
      <c r="BF33" s="75">
        <v>8.6</v>
      </c>
      <c r="BG33" s="75">
        <v>8.599999999999998</v>
      </c>
      <c r="BH33" s="75">
        <v>8.6</v>
      </c>
      <c r="BI33" s="74">
        <v>8.6</v>
      </c>
      <c r="BJ33" s="73">
        <v>8.6</v>
      </c>
      <c r="BK33" s="75">
        <v>8.6</v>
      </c>
      <c r="BL33" s="75">
        <v>8.6</v>
      </c>
      <c r="BM33" s="75">
        <v>8.6</v>
      </c>
      <c r="BN33" s="74">
        <v>8.6</v>
      </c>
      <c r="BO33" s="73">
        <v>8.6</v>
      </c>
      <c r="BP33" s="75">
        <v>8.6</v>
      </c>
      <c r="BQ33" s="75">
        <v>8.6</v>
      </c>
      <c r="BR33" s="75">
        <v>8.6</v>
      </c>
      <c r="BS33" s="75">
        <v>8.6</v>
      </c>
      <c r="BT33" s="75">
        <v>8.6</v>
      </c>
      <c r="BU33" s="75">
        <v>8.6</v>
      </c>
      <c r="BV33" s="75">
        <v>8.6</v>
      </c>
      <c r="BW33" s="75">
        <v>8.6</v>
      </c>
      <c r="BX33" s="75">
        <v>8.6</v>
      </c>
      <c r="BY33" s="75">
        <v>8.599999999999998</v>
      </c>
      <c r="BZ33" s="347">
        <v>8.6</v>
      </c>
    </row>
    <row r="34" ht="17" customHeight="1">
      <c r="A34" t="s" s="336">
        <v>90</v>
      </c>
      <c r="B34" s="337">
        <v>55.043</v>
      </c>
      <c r="C34" s="74">
        <v>54.843</v>
      </c>
      <c r="D34" s="44">
        <v>54.843</v>
      </c>
      <c r="E34" s="73">
        <v>54.843</v>
      </c>
      <c r="F34" s="75">
        <v>54.843</v>
      </c>
      <c r="G34" s="74">
        <v>54.843</v>
      </c>
      <c r="H34" s="44">
        <v>54.843</v>
      </c>
      <c r="I34" s="73">
        <v>54.843</v>
      </c>
      <c r="J34" s="75">
        <v>54.843</v>
      </c>
      <c r="K34" s="75">
        <v>54.84300000000001</v>
      </c>
      <c r="L34" s="74">
        <v>54.843</v>
      </c>
      <c r="M34" s="44">
        <v>54.843</v>
      </c>
      <c r="N34" s="73">
        <v>54.843</v>
      </c>
      <c r="O34" s="75">
        <v>54.843</v>
      </c>
      <c r="P34" s="75">
        <v>54.84300000000001</v>
      </c>
      <c r="Q34" s="74">
        <v>54.843</v>
      </c>
      <c r="R34" s="44">
        <v>54.843</v>
      </c>
      <c r="S34" s="73">
        <v>57.3</v>
      </c>
      <c r="T34" s="75">
        <v>55.662</v>
      </c>
      <c r="U34" s="75">
        <v>55.04775</v>
      </c>
      <c r="V34" s="74">
        <v>58.115</v>
      </c>
      <c r="W34" s="44">
        <v>58.115</v>
      </c>
      <c r="X34" s="73">
        <v>58.115</v>
      </c>
      <c r="Y34" s="75">
        <v>58.115</v>
      </c>
      <c r="Z34" s="74">
        <v>58.115</v>
      </c>
      <c r="AA34" s="44">
        <v>58.115</v>
      </c>
      <c r="AB34" s="73">
        <v>58.115</v>
      </c>
      <c r="AC34" s="75">
        <v>58.115</v>
      </c>
      <c r="AD34" s="75">
        <v>58.115</v>
      </c>
      <c r="AE34" s="74">
        <v>58.115</v>
      </c>
      <c r="AF34" s="44">
        <v>58.115</v>
      </c>
      <c r="AG34" s="73">
        <v>58.115</v>
      </c>
      <c r="AH34" s="75">
        <v>58.115</v>
      </c>
      <c r="AI34" s="75">
        <v>58.11499999999999</v>
      </c>
      <c r="AJ34" s="74">
        <v>58.115</v>
      </c>
      <c r="AK34" s="44">
        <v>58.115</v>
      </c>
      <c r="AL34" s="73">
        <v>58.115</v>
      </c>
      <c r="AM34" s="75">
        <v>58.115</v>
      </c>
      <c r="AN34" s="75">
        <v>58.115</v>
      </c>
      <c r="AO34" s="75">
        <v>58.115</v>
      </c>
      <c r="AP34" s="74">
        <v>58.115</v>
      </c>
      <c r="AQ34" s="73">
        <v>58.115</v>
      </c>
      <c r="AR34" s="75">
        <v>58.115</v>
      </c>
      <c r="AS34" s="75">
        <v>58.115</v>
      </c>
      <c r="AT34" s="74">
        <v>58.115</v>
      </c>
      <c r="AU34" s="73">
        <v>57.498</v>
      </c>
      <c r="AV34" s="75">
        <v>57.90933333333334</v>
      </c>
      <c r="AW34" s="75">
        <v>58.01216666666667</v>
      </c>
      <c r="AX34" s="74">
        <v>57.498</v>
      </c>
      <c r="AY34" s="44">
        <v>57.498</v>
      </c>
      <c r="AZ34" s="73">
        <v>57.5</v>
      </c>
      <c r="BA34" s="75">
        <v>57.49866666666666</v>
      </c>
      <c r="BB34" s="75">
        <v>57.84099999999999</v>
      </c>
      <c r="BC34" s="348">
        <v>56.89</v>
      </c>
      <c r="BD34" s="44">
        <v>56.89</v>
      </c>
      <c r="BE34" s="73">
        <v>56.89</v>
      </c>
      <c r="BF34" s="75">
        <v>56.89000000000001</v>
      </c>
      <c r="BG34" s="75">
        <v>57.60325</v>
      </c>
      <c r="BH34" s="349">
        <v>61.01</v>
      </c>
      <c r="BI34" s="74">
        <v>61.058</v>
      </c>
      <c r="BJ34" s="73">
        <v>61.058</v>
      </c>
      <c r="BK34" s="75">
        <v>61.04146666666666</v>
      </c>
      <c r="BL34" s="75">
        <v>61.058</v>
      </c>
      <c r="BM34" s="75">
        <v>61.058</v>
      </c>
      <c r="BN34" s="74">
        <v>61.058</v>
      </c>
      <c r="BO34" s="73">
        <v>61.058</v>
      </c>
      <c r="BP34" s="75">
        <v>61.04977900552486</v>
      </c>
      <c r="BQ34" s="75">
        <v>60.058</v>
      </c>
      <c r="BR34" s="75">
        <v>60.058</v>
      </c>
      <c r="BS34" s="75">
        <v>60.058</v>
      </c>
      <c r="BT34" s="75">
        <v>60.058</v>
      </c>
      <c r="BU34" s="75">
        <v>60.7179705882353</v>
      </c>
      <c r="BV34" s="75">
        <v>60.058</v>
      </c>
      <c r="BW34" s="75">
        <v>60.058</v>
      </c>
      <c r="BX34" s="75">
        <v>60.058</v>
      </c>
      <c r="BY34" s="75">
        <v>60.058</v>
      </c>
      <c r="BZ34" s="347">
        <v>60.55116483516483</v>
      </c>
    </row>
    <row r="35" ht="17" customHeight="1">
      <c r="A35" t="s" s="204">
        <v>91</v>
      </c>
      <c r="B35" s="333">
        <v>320</v>
      </c>
      <c r="C35" s="65">
        <v>320</v>
      </c>
      <c r="D35" s="63">
        <v>320</v>
      </c>
      <c r="E35" s="64">
        <v>320</v>
      </c>
      <c r="F35" s="149">
        <v>320</v>
      </c>
      <c r="G35" s="65">
        <v>320</v>
      </c>
      <c r="H35" s="63">
        <v>320</v>
      </c>
      <c r="I35" s="64">
        <v>320</v>
      </c>
      <c r="J35" s="149">
        <v>320</v>
      </c>
      <c r="K35" s="149">
        <v>320</v>
      </c>
      <c r="L35" s="65">
        <v>320</v>
      </c>
      <c r="M35" s="63">
        <v>320</v>
      </c>
      <c r="N35" s="64">
        <v>320</v>
      </c>
      <c r="O35" s="149">
        <v>320</v>
      </c>
      <c r="P35" s="149">
        <v>320</v>
      </c>
      <c r="Q35" s="65">
        <v>320</v>
      </c>
      <c r="R35" s="63">
        <v>320</v>
      </c>
      <c r="S35" s="64">
        <v>320</v>
      </c>
      <c r="T35" s="149">
        <v>320</v>
      </c>
      <c r="U35" s="149">
        <v>320</v>
      </c>
      <c r="V35" s="65">
        <v>320</v>
      </c>
      <c r="W35" s="63">
        <v>320</v>
      </c>
      <c r="X35" s="64">
        <v>320</v>
      </c>
      <c r="Y35" s="149">
        <v>320</v>
      </c>
      <c r="Z35" s="65">
        <v>320</v>
      </c>
      <c r="AA35" s="63">
        <v>320</v>
      </c>
      <c r="AB35" s="64">
        <v>320</v>
      </c>
      <c r="AC35" s="149">
        <v>320</v>
      </c>
      <c r="AD35" s="149">
        <v>320</v>
      </c>
      <c r="AE35" s="65">
        <v>320</v>
      </c>
      <c r="AF35" s="63">
        <v>320</v>
      </c>
      <c r="AG35" s="64">
        <v>320</v>
      </c>
      <c r="AH35" s="149">
        <v>320</v>
      </c>
      <c r="AI35" s="149">
        <v>320</v>
      </c>
      <c r="AJ35" s="65">
        <v>320</v>
      </c>
      <c r="AK35" s="63">
        <v>320</v>
      </c>
      <c r="AL35" s="64">
        <v>320</v>
      </c>
      <c r="AM35" s="149">
        <v>320</v>
      </c>
      <c r="AN35" s="149">
        <v>320</v>
      </c>
      <c r="AO35" s="65">
        <v>320</v>
      </c>
      <c r="AP35" s="63">
        <v>320</v>
      </c>
      <c r="AQ35" s="64">
        <v>320</v>
      </c>
      <c r="AR35" s="149">
        <v>320</v>
      </c>
      <c r="AS35" s="65">
        <v>320</v>
      </c>
      <c r="AT35" s="63">
        <v>320</v>
      </c>
      <c r="AU35" s="64">
        <v>320</v>
      </c>
      <c r="AV35" s="149">
        <v>320</v>
      </c>
      <c r="AW35" s="149">
        <v>320</v>
      </c>
      <c r="AX35" s="65">
        <v>320</v>
      </c>
      <c r="AY35" s="63">
        <v>320</v>
      </c>
      <c r="AZ35" s="64">
        <v>320</v>
      </c>
      <c r="BA35" s="149">
        <v>320</v>
      </c>
      <c r="BB35" s="149">
        <v>320</v>
      </c>
      <c r="BC35" s="65">
        <v>320</v>
      </c>
      <c r="BD35" s="63">
        <v>320</v>
      </c>
      <c r="BE35" s="64">
        <v>320</v>
      </c>
      <c r="BF35" s="149">
        <v>320</v>
      </c>
      <c r="BG35" s="149">
        <v>320</v>
      </c>
      <c r="BH35" s="65">
        <v>320</v>
      </c>
      <c r="BI35" s="63">
        <v>320</v>
      </c>
      <c r="BJ35" s="64">
        <v>320</v>
      </c>
      <c r="BK35" s="65">
        <v>320</v>
      </c>
      <c r="BL35" s="63">
        <v>320</v>
      </c>
      <c r="BM35" s="63">
        <v>320</v>
      </c>
      <c r="BN35" s="63">
        <v>320</v>
      </c>
      <c r="BO35" s="64">
        <v>320</v>
      </c>
      <c r="BP35" s="149">
        <v>320</v>
      </c>
      <c r="BQ35" s="65">
        <v>320</v>
      </c>
      <c r="BR35" s="63">
        <v>320</v>
      </c>
      <c r="BS35" s="63">
        <v>320</v>
      </c>
      <c r="BT35" s="63">
        <v>320</v>
      </c>
      <c r="BU35" s="63">
        <v>320</v>
      </c>
      <c r="BV35" s="63">
        <v>320</v>
      </c>
      <c r="BW35" s="63">
        <v>320</v>
      </c>
      <c r="BX35" s="63">
        <v>320</v>
      </c>
      <c r="BY35" s="63">
        <v>320</v>
      </c>
      <c r="BZ35" s="346">
        <v>320</v>
      </c>
    </row>
    <row r="36" ht="17" customHeight="1">
      <c r="A36" t="s" s="336">
        <v>92</v>
      </c>
      <c r="B36" s="337">
        <v>320</v>
      </c>
      <c r="C36" s="74">
        <v>320</v>
      </c>
      <c r="D36" s="44">
        <v>320</v>
      </c>
      <c r="E36" s="73">
        <v>320</v>
      </c>
      <c r="F36" s="75">
        <v>320</v>
      </c>
      <c r="G36" s="74">
        <v>320</v>
      </c>
      <c r="H36" s="44">
        <v>320</v>
      </c>
      <c r="I36" s="73">
        <v>320</v>
      </c>
      <c r="J36" s="75">
        <v>320</v>
      </c>
      <c r="K36" s="75">
        <v>320</v>
      </c>
      <c r="L36" s="74">
        <v>320</v>
      </c>
      <c r="M36" s="44">
        <v>320</v>
      </c>
      <c r="N36" s="73">
        <v>320</v>
      </c>
      <c r="O36" s="75">
        <v>320</v>
      </c>
      <c r="P36" s="75">
        <v>320</v>
      </c>
      <c r="Q36" s="75">
        <v>320</v>
      </c>
      <c r="R36" s="74">
        <v>320</v>
      </c>
      <c r="S36" s="73">
        <v>320</v>
      </c>
      <c r="T36" s="75">
        <v>320</v>
      </c>
      <c r="U36" s="75">
        <v>320</v>
      </c>
      <c r="V36" s="74">
        <v>320</v>
      </c>
      <c r="W36" s="44">
        <v>320</v>
      </c>
      <c r="X36" s="73">
        <v>320</v>
      </c>
      <c r="Y36" s="75">
        <v>320</v>
      </c>
      <c r="Z36" s="74">
        <v>320</v>
      </c>
      <c r="AA36" s="44">
        <v>320</v>
      </c>
      <c r="AB36" s="73">
        <v>320</v>
      </c>
      <c r="AC36" s="75">
        <v>320</v>
      </c>
      <c r="AD36" s="75">
        <v>320</v>
      </c>
      <c r="AE36" s="74">
        <v>320</v>
      </c>
      <c r="AF36" s="44">
        <v>320</v>
      </c>
      <c r="AG36" s="73">
        <v>320</v>
      </c>
      <c r="AH36" s="75">
        <v>320</v>
      </c>
      <c r="AI36" s="75">
        <v>320</v>
      </c>
      <c r="AJ36" s="75">
        <v>320</v>
      </c>
      <c r="AK36" s="74">
        <v>320</v>
      </c>
      <c r="AL36" s="73">
        <v>320</v>
      </c>
      <c r="AM36" s="75">
        <v>320</v>
      </c>
      <c r="AN36" s="75">
        <v>320</v>
      </c>
      <c r="AO36" s="74">
        <v>320</v>
      </c>
      <c r="AP36" s="44">
        <v>320</v>
      </c>
      <c r="AQ36" s="73">
        <v>320</v>
      </c>
      <c r="AR36" s="75">
        <v>320</v>
      </c>
      <c r="AS36" s="74">
        <v>320</v>
      </c>
      <c r="AT36" s="44">
        <v>320</v>
      </c>
      <c r="AU36" s="73">
        <v>320</v>
      </c>
      <c r="AV36" s="75">
        <v>320</v>
      </c>
      <c r="AW36" s="75">
        <v>320</v>
      </c>
      <c r="AX36" s="75">
        <v>320</v>
      </c>
      <c r="AY36" s="74">
        <v>320</v>
      </c>
      <c r="AZ36" s="73">
        <v>320</v>
      </c>
      <c r="BA36" s="75">
        <v>320</v>
      </c>
      <c r="BB36" s="75">
        <v>320</v>
      </c>
      <c r="BC36" s="75">
        <v>320</v>
      </c>
      <c r="BD36" s="74">
        <v>320</v>
      </c>
      <c r="BE36" s="73">
        <v>320</v>
      </c>
      <c r="BF36" s="75">
        <v>320</v>
      </c>
      <c r="BG36" s="75">
        <v>320</v>
      </c>
      <c r="BH36" s="74">
        <v>320</v>
      </c>
      <c r="BI36" s="44">
        <v>320</v>
      </c>
      <c r="BJ36" s="73">
        <v>320</v>
      </c>
      <c r="BK36" s="74">
        <v>320</v>
      </c>
      <c r="BL36" s="44">
        <v>320</v>
      </c>
      <c r="BM36" s="44">
        <v>320</v>
      </c>
      <c r="BN36" s="44">
        <v>320</v>
      </c>
      <c r="BO36" s="73">
        <v>320</v>
      </c>
      <c r="BP36" s="75">
        <v>320</v>
      </c>
      <c r="BQ36" s="74">
        <v>320</v>
      </c>
      <c r="BR36" s="44">
        <v>320</v>
      </c>
      <c r="BS36" s="44">
        <v>320</v>
      </c>
      <c r="BT36" s="44">
        <v>320</v>
      </c>
      <c r="BU36" s="44">
        <v>320</v>
      </c>
      <c r="BV36" s="44">
        <v>320</v>
      </c>
      <c r="BW36" s="44">
        <v>320</v>
      </c>
      <c r="BX36" s="44">
        <v>320</v>
      </c>
      <c r="BY36" s="44">
        <v>320</v>
      </c>
      <c r="BZ36" s="45">
        <v>320</v>
      </c>
    </row>
    <row r="37" ht="17" customHeight="1">
      <c r="A37" t="s" s="336">
        <v>93</v>
      </c>
      <c r="B37" s="337">
        <v>224</v>
      </c>
      <c r="C37" s="74">
        <v>224</v>
      </c>
      <c r="D37" s="44">
        <v>224</v>
      </c>
      <c r="E37" s="73">
        <v>224</v>
      </c>
      <c r="F37" s="75">
        <v>224</v>
      </c>
      <c r="G37" s="74">
        <v>224</v>
      </c>
      <c r="H37" s="44">
        <v>224</v>
      </c>
      <c r="I37" s="73">
        <v>224</v>
      </c>
      <c r="J37" s="75">
        <v>224</v>
      </c>
      <c r="K37" s="75">
        <v>224</v>
      </c>
      <c r="L37" s="74">
        <v>224</v>
      </c>
      <c r="M37" s="44">
        <v>224</v>
      </c>
      <c r="N37" s="73">
        <v>224</v>
      </c>
      <c r="O37" s="75">
        <v>224</v>
      </c>
      <c r="P37" s="75">
        <v>224</v>
      </c>
      <c r="Q37" s="75">
        <v>224</v>
      </c>
      <c r="R37" s="74">
        <v>224</v>
      </c>
      <c r="S37" s="73">
        <v>224</v>
      </c>
      <c r="T37" s="75">
        <v>224</v>
      </c>
      <c r="U37" s="75">
        <v>224</v>
      </c>
      <c r="V37" s="74">
        <v>224</v>
      </c>
      <c r="W37" s="44">
        <v>224</v>
      </c>
      <c r="X37" s="73">
        <v>224</v>
      </c>
      <c r="Y37" s="75">
        <v>224</v>
      </c>
      <c r="Z37" s="74">
        <v>224</v>
      </c>
      <c r="AA37" s="44">
        <v>224</v>
      </c>
      <c r="AB37" s="73">
        <v>224</v>
      </c>
      <c r="AC37" s="75">
        <v>224</v>
      </c>
      <c r="AD37" s="75">
        <v>224</v>
      </c>
      <c r="AE37" s="74">
        <v>224</v>
      </c>
      <c r="AF37" s="44">
        <v>224</v>
      </c>
      <c r="AG37" s="73">
        <v>224</v>
      </c>
      <c r="AH37" s="75">
        <v>224</v>
      </c>
      <c r="AI37" s="75">
        <v>224</v>
      </c>
      <c r="AJ37" s="75">
        <v>224</v>
      </c>
      <c r="AK37" s="74">
        <v>224</v>
      </c>
      <c r="AL37" s="73">
        <v>224</v>
      </c>
      <c r="AM37" s="75">
        <v>224</v>
      </c>
      <c r="AN37" s="75">
        <v>224</v>
      </c>
      <c r="AO37" s="74">
        <v>224</v>
      </c>
      <c r="AP37" s="44">
        <v>224</v>
      </c>
      <c r="AQ37" s="73">
        <v>224</v>
      </c>
      <c r="AR37" s="75">
        <v>224</v>
      </c>
      <c r="AS37" s="74">
        <v>224</v>
      </c>
      <c r="AT37" s="44">
        <v>224</v>
      </c>
      <c r="AU37" s="73">
        <v>224</v>
      </c>
      <c r="AV37" s="75">
        <v>224</v>
      </c>
      <c r="AW37" s="75">
        <v>224</v>
      </c>
      <c r="AX37" s="75">
        <v>224</v>
      </c>
      <c r="AY37" s="74">
        <v>224</v>
      </c>
      <c r="AZ37" s="73">
        <v>224</v>
      </c>
      <c r="BA37" s="75">
        <v>224</v>
      </c>
      <c r="BB37" s="75">
        <v>224</v>
      </c>
      <c r="BC37" s="75">
        <v>224</v>
      </c>
      <c r="BD37" s="75">
        <v>224</v>
      </c>
      <c r="BE37" s="75">
        <v>224</v>
      </c>
      <c r="BF37" s="75">
        <v>224</v>
      </c>
      <c r="BG37" s="75">
        <v>224</v>
      </c>
      <c r="BH37" s="74">
        <v>224</v>
      </c>
      <c r="BI37" s="44">
        <v>224</v>
      </c>
      <c r="BJ37" s="73">
        <v>224</v>
      </c>
      <c r="BK37" s="74">
        <v>224</v>
      </c>
      <c r="BL37" s="44">
        <v>224</v>
      </c>
      <c r="BM37" s="44">
        <v>224</v>
      </c>
      <c r="BN37" s="44">
        <v>224</v>
      </c>
      <c r="BO37" s="73">
        <v>224</v>
      </c>
      <c r="BP37" s="75">
        <v>224</v>
      </c>
      <c r="BQ37" s="74">
        <v>224</v>
      </c>
      <c r="BR37" s="44">
        <v>224</v>
      </c>
      <c r="BS37" s="44">
        <v>224</v>
      </c>
      <c r="BT37" s="44">
        <v>224</v>
      </c>
      <c r="BU37" s="44">
        <v>224</v>
      </c>
      <c r="BV37" s="44">
        <v>224</v>
      </c>
      <c r="BW37" s="44">
        <v>224</v>
      </c>
      <c r="BX37" s="44">
        <v>224</v>
      </c>
      <c r="BY37" s="44">
        <v>224</v>
      </c>
      <c r="BZ37" s="45">
        <v>224</v>
      </c>
    </row>
    <row r="38" ht="17" customHeight="1">
      <c r="A38" t="s" s="336">
        <v>94</v>
      </c>
      <c r="B38" s="337">
        <v>96</v>
      </c>
      <c r="C38" s="74">
        <v>96</v>
      </c>
      <c r="D38" s="44">
        <v>96</v>
      </c>
      <c r="E38" s="73">
        <v>96</v>
      </c>
      <c r="F38" s="75">
        <v>96</v>
      </c>
      <c r="G38" s="74">
        <v>96</v>
      </c>
      <c r="H38" s="44">
        <v>96</v>
      </c>
      <c r="I38" s="73">
        <v>96</v>
      </c>
      <c r="J38" s="75">
        <v>96</v>
      </c>
      <c r="K38" s="75">
        <v>96</v>
      </c>
      <c r="L38" s="74">
        <v>96</v>
      </c>
      <c r="M38" s="44">
        <v>96</v>
      </c>
      <c r="N38" s="73">
        <v>96</v>
      </c>
      <c r="O38" s="75">
        <v>96</v>
      </c>
      <c r="P38" s="75">
        <v>96</v>
      </c>
      <c r="Q38" s="75">
        <v>96</v>
      </c>
      <c r="R38" s="74">
        <v>96</v>
      </c>
      <c r="S38" s="73">
        <v>96</v>
      </c>
      <c r="T38" s="75">
        <v>96</v>
      </c>
      <c r="U38" s="75">
        <v>96</v>
      </c>
      <c r="V38" s="74">
        <v>96</v>
      </c>
      <c r="W38" s="44">
        <v>96</v>
      </c>
      <c r="X38" s="73">
        <v>96</v>
      </c>
      <c r="Y38" s="75">
        <v>96</v>
      </c>
      <c r="Z38" s="74">
        <v>96</v>
      </c>
      <c r="AA38" s="44">
        <v>96</v>
      </c>
      <c r="AB38" s="73">
        <v>96</v>
      </c>
      <c r="AC38" s="75">
        <v>96</v>
      </c>
      <c r="AD38" s="75">
        <v>96</v>
      </c>
      <c r="AE38" s="74">
        <v>96</v>
      </c>
      <c r="AF38" s="44">
        <v>96</v>
      </c>
      <c r="AG38" s="73">
        <v>96</v>
      </c>
      <c r="AH38" s="75">
        <v>96</v>
      </c>
      <c r="AI38" s="75">
        <v>96</v>
      </c>
      <c r="AJ38" s="75">
        <v>96</v>
      </c>
      <c r="AK38" s="74">
        <v>96</v>
      </c>
      <c r="AL38" s="73">
        <v>96</v>
      </c>
      <c r="AM38" s="75">
        <v>96</v>
      </c>
      <c r="AN38" s="75">
        <v>96</v>
      </c>
      <c r="AO38" s="74">
        <v>96</v>
      </c>
      <c r="AP38" s="44">
        <v>96</v>
      </c>
      <c r="AQ38" s="73">
        <v>96</v>
      </c>
      <c r="AR38" s="75">
        <v>96</v>
      </c>
      <c r="AS38" s="74">
        <v>96</v>
      </c>
      <c r="AT38" s="44">
        <v>96</v>
      </c>
      <c r="AU38" s="73">
        <v>96</v>
      </c>
      <c r="AV38" s="75">
        <v>96</v>
      </c>
      <c r="AW38" s="75">
        <v>96</v>
      </c>
      <c r="AX38" s="75">
        <v>96</v>
      </c>
      <c r="AY38" s="74">
        <v>96</v>
      </c>
      <c r="AZ38" s="73">
        <v>96</v>
      </c>
      <c r="BA38" s="75">
        <v>96</v>
      </c>
      <c r="BB38" s="75">
        <v>96</v>
      </c>
      <c r="BC38" s="75">
        <v>96</v>
      </c>
      <c r="BD38" s="75">
        <v>96</v>
      </c>
      <c r="BE38" s="75">
        <v>96</v>
      </c>
      <c r="BF38" s="75">
        <v>96</v>
      </c>
      <c r="BG38" s="75">
        <v>96</v>
      </c>
      <c r="BH38" s="74">
        <v>96</v>
      </c>
      <c r="BI38" s="44">
        <v>96</v>
      </c>
      <c r="BJ38" s="73">
        <v>96</v>
      </c>
      <c r="BK38" s="74">
        <v>96</v>
      </c>
      <c r="BL38" s="44">
        <v>96</v>
      </c>
      <c r="BM38" s="44">
        <v>96</v>
      </c>
      <c r="BN38" s="44">
        <v>96</v>
      </c>
      <c r="BO38" s="73">
        <v>96</v>
      </c>
      <c r="BP38" s="75">
        <v>96</v>
      </c>
      <c r="BQ38" s="74">
        <v>96</v>
      </c>
      <c r="BR38" s="44">
        <v>96</v>
      </c>
      <c r="BS38" s="44">
        <v>96</v>
      </c>
      <c r="BT38" s="44">
        <v>96</v>
      </c>
      <c r="BU38" s="44">
        <v>96</v>
      </c>
      <c r="BV38" s="44">
        <v>96</v>
      </c>
      <c r="BW38" s="44">
        <v>96</v>
      </c>
      <c r="BX38" s="44">
        <v>96</v>
      </c>
      <c r="BY38" s="44">
        <v>96</v>
      </c>
      <c r="BZ38" s="45">
        <v>96</v>
      </c>
    </row>
    <row r="39" ht="17" customHeight="1">
      <c r="A39" t="s" s="204">
        <v>95</v>
      </c>
      <c r="B39" s="333">
        <v>153.15</v>
      </c>
      <c r="C39" s="65">
        <v>153.15</v>
      </c>
      <c r="D39" s="63">
        <v>153.15</v>
      </c>
      <c r="E39" s="64">
        <v>153.15</v>
      </c>
      <c r="F39" s="149">
        <v>153.15</v>
      </c>
      <c r="G39" s="65">
        <v>153.15</v>
      </c>
      <c r="H39" s="63">
        <v>153.15</v>
      </c>
      <c r="I39" s="64">
        <v>153.15</v>
      </c>
      <c r="J39" s="149">
        <v>153.15</v>
      </c>
      <c r="K39" s="149">
        <v>153.15</v>
      </c>
      <c r="L39" s="65">
        <v>153.15</v>
      </c>
      <c r="M39" s="63">
        <v>153.15</v>
      </c>
      <c r="N39" s="64">
        <v>153.15</v>
      </c>
      <c r="O39" s="149">
        <v>153.15</v>
      </c>
      <c r="P39" s="149">
        <v>153.15</v>
      </c>
      <c r="Q39" s="65">
        <v>153.15</v>
      </c>
      <c r="R39" s="63">
        <v>153.15</v>
      </c>
      <c r="S39" s="64">
        <v>153.15</v>
      </c>
      <c r="T39" s="149">
        <v>153.2</v>
      </c>
      <c r="U39" s="149">
        <v>153.15</v>
      </c>
      <c r="V39" s="65">
        <v>153.15</v>
      </c>
      <c r="W39" s="63">
        <v>153.15</v>
      </c>
      <c r="X39" s="64">
        <v>153.15</v>
      </c>
      <c r="Y39" s="149">
        <v>153.15</v>
      </c>
      <c r="Z39" s="65">
        <v>153.15</v>
      </c>
      <c r="AA39" s="63">
        <v>153.15</v>
      </c>
      <c r="AB39" s="64">
        <v>153.15</v>
      </c>
      <c r="AC39" s="149">
        <v>153.15</v>
      </c>
      <c r="AD39" s="149">
        <v>153.15</v>
      </c>
      <c r="AE39" s="65">
        <v>153.15</v>
      </c>
      <c r="AF39" s="63">
        <v>153.15</v>
      </c>
      <c r="AG39" s="64">
        <v>153.15</v>
      </c>
      <c r="AH39" s="149">
        <v>153.15</v>
      </c>
      <c r="AI39" s="149">
        <v>153.15</v>
      </c>
      <c r="AJ39" s="65">
        <v>153.15</v>
      </c>
      <c r="AK39" s="63">
        <v>153.15</v>
      </c>
      <c r="AL39" s="64">
        <v>153.15</v>
      </c>
      <c r="AM39" s="149">
        <v>153.2</v>
      </c>
      <c r="AN39" s="149">
        <v>153.15</v>
      </c>
      <c r="AO39" s="65">
        <v>153.15</v>
      </c>
      <c r="AP39" s="63">
        <v>153.15</v>
      </c>
      <c r="AQ39" s="64">
        <v>153.15</v>
      </c>
      <c r="AR39" s="149">
        <v>153.15</v>
      </c>
      <c r="AS39" s="65">
        <v>153.15</v>
      </c>
      <c r="AT39" s="63">
        <v>153.15</v>
      </c>
      <c r="AU39" s="64">
        <v>153.2</v>
      </c>
      <c r="AV39" s="149">
        <v>153.1666666666667</v>
      </c>
      <c r="AW39" s="149">
        <v>153.1583333333333</v>
      </c>
      <c r="AX39" s="65">
        <v>153.1666666666667</v>
      </c>
      <c r="AY39" s="63">
        <v>153.1666666666667</v>
      </c>
      <c r="AZ39" s="64">
        <v>153.2</v>
      </c>
      <c r="BA39" s="149">
        <v>153.1777777777778</v>
      </c>
      <c r="BB39" s="149">
        <v>153.1648148148148</v>
      </c>
      <c r="BC39" s="65">
        <v>153.2</v>
      </c>
      <c r="BD39" s="63">
        <v>153.2</v>
      </c>
      <c r="BE39" s="64">
        <v>153.2</v>
      </c>
      <c r="BF39" s="149">
        <v>153.2</v>
      </c>
      <c r="BG39" s="149">
        <v>153.1736111111112</v>
      </c>
      <c r="BH39" s="65">
        <v>153.15</v>
      </c>
      <c r="BI39" s="63">
        <v>153.15</v>
      </c>
      <c r="BJ39" s="64">
        <v>153.15</v>
      </c>
      <c r="BK39" s="65">
        <v>153.15</v>
      </c>
      <c r="BL39" s="63">
        <v>153.15</v>
      </c>
      <c r="BM39" s="63">
        <v>153.15</v>
      </c>
      <c r="BN39" s="63">
        <v>153.15</v>
      </c>
      <c r="BO39" s="64">
        <v>153.15</v>
      </c>
      <c r="BP39" s="149">
        <v>153.15</v>
      </c>
      <c r="BQ39" s="65">
        <v>153.15</v>
      </c>
      <c r="BR39" s="63">
        <v>153.15</v>
      </c>
      <c r="BS39" s="63">
        <v>153.15</v>
      </c>
      <c r="BT39" s="63">
        <v>153.15</v>
      </c>
      <c r="BU39" s="63">
        <v>153.15</v>
      </c>
      <c r="BV39" s="63">
        <v>153.15</v>
      </c>
      <c r="BW39" s="63">
        <v>153.15</v>
      </c>
      <c r="BX39" s="63">
        <v>153.15</v>
      </c>
      <c r="BY39" s="63">
        <v>153.15</v>
      </c>
      <c r="BZ39" s="346">
        <v>153.15</v>
      </c>
    </row>
    <row r="40" ht="17" customHeight="1">
      <c r="A40" t="s" s="350">
        <v>96</v>
      </c>
      <c r="B40" s="337">
        <v>153.15</v>
      </c>
      <c r="C40" s="74">
        <v>153.15</v>
      </c>
      <c r="D40" s="44">
        <v>153.15</v>
      </c>
      <c r="E40" s="73">
        <v>153.15</v>
      </c>
      <c r="F40" s="75">
        <v>153.15</v>
      </c>
      <c r="G40" s="74">
        <v>153.15</v>
      </c>
      <c r="H40" s="44">
        <v>153.15</v>
      </c>
      <c r="I40" s="73">
        <v>153.15</v>
      </c>
      <c r="J40" s="75">
        <v>153.15</v>
      </c>
      <c r="K40" s="75">
        <v>153.15</v>
      </c>
      <c r="L40" s="74">
        <v>153.15</v>
      </c>
      <c r="M40" s="44">
        <v>153.15</v>
      </c>
      <c r="N40" s="73">
        <v>153.15</v>
      </c>
      <c r="O40" s="75">
        <v>153.15</v>
      </c>
      <c r="P40" s="75">
        <v>153.15</v>
      </c>
      <c r="Q40" s="75">
        <v>153.15</v>
      </c>
      <c r="R40" s="75">
        <v>153.15</v>
      </c>
      <c r="S40" s="75">
        <v>153.15</v>
      </c>
      <c r="T40" s="75">
        <v>153.2</v>
      </c>
      <c r="U40" s="75">
        <v>153.15</v>
      </c>
      <c r="V40" s="74">
        <v>153.15</v>
      </c>
      <c r="W40" s="44">
        <v>153.15</v>
      </c>
      <c r="X40" s="73">
        <v>153.15</v>
      </c>
      <c r="Y40" s="75">
        <v>153.15</v>
      </c>
      <c r="Z40" s="74">
        <v>153.15</v>
      </c>
      <c r="AA40" s="44">
        <v>153.15</v>
      </c>
      <c r="AB40" s="73">
        <v>153.15</v>
      </c>
      <c r="AC40" s="75">
        <v>153.15</v>
      </c>
      <c r="AD40" s="75">
        <v>153.15</v>
      </c>
      <c r="AE40" s="74">
        <v>153.15</v>
      </c>
      <c r="AF40" s="44">
        <v>153.15</v>
      </c>
      <c r="AG40" s="73">
        <v>153.15</v>
      </c>
      <c r="AH40" s="75">
        <v>153.15</v>
      </c>
      <c r="AI40" s="75">
        <v>153.15</v>
      </c>
      <c r="AJ40" s="75">
        <v>153.15</v>
      </c>
      <c r="AK40" s="75">
        <v>153.15</v>
      </c>
      <c r="AL40" s="75">
        <v>153.15</v>
      </c>
      <c r="AM40" s="75">
        <v>153.2</v>
      </c>
      <c r="AN40" s="75">
        <v>153.15</v>
      </c>
      <c r="AO40" s="74">
        <v>153.15</v>
      </c>
      <c r="AP40" s="44">
        <v>153.15</v>
      </c>
      <c r="AQ40" s="73">
        <v>153.15</v>
      </c>
      <c r="AR40" s="75">
        <v>153.15</v>
      </c>
      <c r="AS40" s="74">
        <v>153.15</v>
      </c>
      <c r="AT40" s="44">
        <v>153.15</v>
      </c>
      <c r="AU40" s="73">
        <v>153.2</v>
      </c>
      <c r="AV40" s="75">
        <v>153.1666666666667</v>
      </c>
      <c r="AW40" s="75">
        <v>153.1583333333333</v>
      </c>
      <c r="AX40" s="75">
        <v>153.1666666666667</v>
      </c>
      <c r="AY40" s="74">
        <v>153.1666666666667</v>
      </c>
      <c r="AZ40" s="73">
        <v>153.2</v>
      </c>
      <c r="BA40" s="75">
        <v>153.1777777777778</v>
      </c>
      <c r="BB40" s="75">
        <v>153.1648148148148</v>
      </c>
      <c r="BC40" s="75">
        <v>153.2</v>
      </c>
      <c r="BD40" s="75">
        <v>153.2</v>
      </c>
      <c r="BE40" s="75">
        <v>153.2</v>
      </c>
      <c r="BF40" s="75">
        <v>153.2</v>
      </c>
      <c r="BG40" s="75">
        <v>153.1736111111112</v>
      </c>
      <c r="BH40" s="74">
        <v>153.15</v>
      </c>
      <c r="BI40" s="44">
        <v>153.15</v>
      </c>
      <c r="BJ40" s="73">
        <v>153.15</v>
      </c>
      <c r="BK40" s="74">
        <v>153.15</v>
      </c>
      <c r="BL40" s="44">
        <v>153.15</v>
      </c>
      <c r="BM40" s="44">
        <v>153.15</v>
      </c>
      <c r="BN40" s="44">
        <v>153.15</v>
      </c>
      <c r="BO40" s="73">
        <v>153.15</v>
      </c>
      <c r="BP40" s="75">
        <v>153.15</v>
      </c>
      <c r="BQ40" s="74">
        <v>153.15</v>
      </c>
      <c r="BR40" s="44">
        <v>153.15</v>
      </c>
      <c r="BS40" s="44">
        <v>153.15</v>
      </c>
      <c r="BT40" s="44">
        <v>153.15</v>
      </c>
      <c r="BU40" s="44">
        <v>153.15</v>
      </c>
      <c r="BV40" s="44">
        <v>153.15</v>
      </c>
      <c r="BW40" s="44">
        <v>153.15</v>
      </c>
      <c r="BX40" s="44">
        <v>153.15</v>
      </c>
      <c r="BY40" s="44">
        <v>153.15</v>
      </c>
      <c r="BZ40" s="45">
        <v>153.15</v>
      </c>
    </row>
    <row r="41" ht="17" customHeight="1">
      <c r="A41" t="s" s="336">
        <v>97</v>
      </c>
      <c r="B41" s="337">
        <v>56</v>
      </c>
      <c r="C41" s="74">
        <v>56</v>
      </c>
      <c r="D41" s="44">
        <v>56</v>
      </c>
      <c r="E41" s="73">
        <v>56</v>
      </c>
      <c r="F41" s="75">
        <v>56</v>
      </c>
      <c r="G41" s="74">
        <v>56</v>
      </c>
      <c r="H41" s="44">
        <v>56</v>
      </c>
      <c r="I41" s="73">
        <v>56</v>
      </c>
      <c r="J41" s="75">
        <v>56</v>
      </c>
      <c r="K41" s="75">
        <v>56</v>
      </c>
      <c r="L41" s="74">
        <v>56</v>
      </c>
      <c r="M41" s="44">
        <v>56</v>
      </c>
      <c r="N41" s="73">
        <v>56</v>
      </c>
      <c r="O41" s="75">
        <v>56</v>
      </c>
      <c r="P41" s="75">
        <v>56</v>
      </c>
      <c r="Q41" s="75">
        <v>56</v>
      </c>
      <c r="R41" s="75">
        <v>56</v>
      </c>
      <c r="S41" s="75">
        <v>56</v>
      </c>
      <c r="T41" s="75">
        <v>56</v>
      </c>
      <c r="U41" s="75">
        <v>56</v>
      </c>
      <c r="V41" s="74">
        <v>56</v>
      </c>
      <c r="W41" s="44">
        <v>56</v>
      </c>
      <c r="X41" s="73">
        <v>56</v>
      </c>
      <c r="Y41" s="75">
        <v>56</v>
      </c>
      <c r="Z41" s="74">
        <v>56</v>
      </c>
      <c r="AA41" s="44">
        <v>56</v>
      </c>
      <c r="AB41" s="73">
        <v>56</v>
      </c>
      <c r="AC41" s="75">
        <v>56</v>
      </c>
      <c r="AD41" s="75">
        <v>56</v>
      </c>
      <c r="AE41" s="74">
        <v>56</v>
      </c>
      <c r="AF41" s="44">
        <v>56</v>
      </c>
      <c r="AG41" s="73">
        <v>56</v>
      </c>
      <c r="AH41" s="75">
        <v>56</v>
      </c>
      <c r="AI41" s="75">
        <v>56</v>
      </c>
      <c r="AJ41" s="75">
        <v>56</v>
      </c>
      <c r="AK41" s="75">
        <v>56</v>
      </c>
      <c r="AL41" s="75">
        <v>56</v>
      </c>
      <c r="AM41" s="75">
        <v>56</v>
      </c>
      <c r="AN41" s="75">
        <v>56</v>
      </c>
      <c r="AO41" s="74">
        <v>56</v>
      </c>
      <c r="AP41" s="44">
        <v>56</v>
      </c>
      <c r="AQ41" s="73">
        <v>56</v>
      </c>
      <c r="AR41" s="75">
        <v>56</v>
      </c>
      <c r="AS41" s="74">
        <v>56</v>
      </c>
      <c r="AT41" s="44">
        <v>56</v>
      </c>
      <c r="AU41" s="73">
        <v>56</v>
      </c>
      <c r="AV41" s="75">
        <v>56</v>
      </c>
      <c r="AW41" s="75">
        <v>56</v>
      </c>
      <c r="AX41" s="75">
        <v>56</v>
      </c>
      <c r="AY41" s="74">
        <v>56</v>
      </c>
      <c r="AZ41" s="73">
        <v>56</v>
      </c>
      <c r="BA41" s="75">
        <v>56</v>
      </c>
      <c r="BB41" s="75">
        <v>56</v>
      </c>
      <c r="BC41" s="75">
        <v>56</v>
      </c>
      <c r="BD41" s="75">
        <v>56</v>
      </c>
      <c r="BE41" s="75">
        <v>56</v>
      </c>
      <c r="BF41" s="75">
        <v>56</v>
      </c>
      <c r="BG41" s="75">
        <v>56</v>
      </c>
      <c r="BH41" s="74">
        <v>56</v>
      </c>
      <c r="BI41" s="44">
        <v>56</v>
      </c>
      <c r="BJ41" s="73">
        <v>56</v>
      </c>
      <c r="BK41" s="74">
        <v>56</v>
      </c>
      <c r="BL41" s="44">
        <v>56</v>
      </c>
      <c r="BM41" s="44">
        <v>56</v>
      </c>
      <c r="BN41" s="44">
        <v>56</v>
      </c>
      <c r="BO41" s="73">
        <v>56</v>
      </c>
      <c r="BP41" s="75">
        <v>56</v>
      </c>
      <c r="BQ41" s="74">
        <v>56</v>
      </c>
      <c r="BR41" s="44">
        <v>56</v>
      </c>
      <c r="BS41" s="44">
        <v>56</v>
      </c>
      <c r="BT41" s="44">
        <v>56</v>
      </c>
      <c r="BU41" s="44">
        <v>56</v>
      </c>
      <c r="BV41" s="44">
        <v>56</v>
      </c>
      <c r="BW41" s="44">
        <v>56</v>
      </c>
      <c r="BX41" s="44">
        <v>56</v>
      </c>
      <c r="BY41" s="44">
        <v>56</v>
      </c>
      <c r="BZ41" s="45">
        <v>56</v>
      </c>
    </row>
    <row r="42" ht="17" customHeight="1">
      <c r="A42" t="s" s="336">
        <v>98</v>
      </c>
      <c r="B42" s="337">
        <v>28.65</v>
      </c>
      <c r="C42" s="74">
        <v>28.65</v>
      </c>
      <c r="D42" s="44">
        <v>28.65</v>
      </c>
      <c r="E42" s="73">
        <v>28.65</v>
      </c>
      <c r="F42" s="75">
        <v>28.65</v>
      </c>
      <c r="G42" s="74">
        <v>28.65</v>
      </c>
      <c r="H42" s="44">
        <v>28.65</v>
      </c>
      <c r="I42" s="73">
        <v>28.65</v>
      </c>
      <c r="J42" s="75">
        <v>28.65</v>
      </c>
      <c r="K42" s="75">
        <v>28.65</v>
      </c>
      <c r="L42" s="74">
        <v>28.65</v>
      </c>
      <c r="M42" s="44">
        <v>28.65</v>
      </c>
      <c r="N42" s="73">
        <v>28.65</v>
      </c>
      <c r="O42" s="75">
        <v>28.65</v>
      </c>
      <c r="P42" s="75">
        <v>28.65</v>
      </c>
      <c r="Q42" s="75">
        <v>28.65</v>
      </c>
      <c r="R42" s="75">
        <v>28.65</v>
      </c>
      <c r="S42" s="75">
        <v>28.65</v>
      </c>
      <c r="T42" s="75">
        <v>28.7</v>
      </c>
      <c r="U42" s="75">
        <v>28.65</v>
      </c>
      <c r="V42" s="74">
        <v>28.65</v>
      </c>
      <c r="W42" s="44">
        <v>28.65</v>
      </c>
      <c r="X42" s="73">
        <v>28.65</v>
      </c>
      <c r="Y42" s="75">
        <v>28.65</v>
      </c>
      <c r="Z42" s="74">
        <v>28.65</v>
      </c>
      <c r="AA42" s="44">
        <v>28.65</v>
      </c>
      <c r="AB42" s="73">
        <v>28.65</v>
      </c>
      <c r="AC42" s="75">
        <v>28.65</v>
      </c>
      <c r="AD42" s="75">
        <v>28.65</v>
      </c>
      <c r="AE42" s="74">
        <v>28.65</v>
      </c>
      <c r="AF42" s="44">
        <v>28.65</v>
      </c>
      <c r="AG42" s="73">
        <v>28.65</v>
      </c>
      <c r="AH42" s="75">
        <v>28.65</v>
      </c>
      <c r="AI42" s="75">
        <v>28.65</v>
      </c>
      <c r="AJ42" s="75">
        <v>28.65</v>
      </c>
      <c r="AK42" s="75">
        <v>28.65</v>
      </c>
      <c r="AL42" s="75">
        <v>28.65</v>
      </c>
      <c r="AM42" s="75">
        <v>28.7</v>
      </c>
      <c r="AN42" s="75">
        <v>28.65</v>
      </c>
      <c r="AO42" s="74">
        <v>28.65</v>
      </c>
      <c r="AP42" s="44">
        <v>28.65</v>
      </c>
      <c r="AQ42" s="73">
        <v>28.65</v>
      </c>
      <c r="AR42" s="75">
        <v>28.65</v>
      </c>
      <c r="AS42" s="74">
        <v>28.65</v>
      </c>
      <c r="AT42" s="44">
        <v>28.65</v>
      </c>
      <c r="AU42" s="73">
        <v>28.7</v>
      </c>
      <c r="AV42" s="75">
        <v>28.66666666666667</v>
      </c>
      <c r="AW42" s="75">
        <v>28.65833333333333</v>
      </c>
      <c r="AX42" s="75">
        <v>28.66666666666667</v>
      </c>
      <c r="AY42" s="74">
        <v>28.66666666666667</v>
      </c>
      <c r="AZ42" s="73">
        <v>28.7</v>
      </c>
      <c r="BA42" s="75">
        <v>28.67777777777778</v>
      </c>
      <c r="BB42" s="75">
        <v>28.66481481481482</v>
      </c>
      <c r="BC42" s="75">
        <v>28.7</v>
      </c>
      <c r="BD42" s="75">
        <v>28.7</v>
      </c>
      <c r="BE42" s="75">
        <v>28.7</v>
      </c>
      <c r="BF42" s="75">
        <v>28.7</v>
      </c>
      <c r="BG42" s="75">
        <v>28.6736111111111</v>
      </c>
      <c r="BH42" s="74">
        <v>28.65</v>
      </c>
      <c r="BI42" s="44">
        <v>28.65</v>
      </c>
      <c r="BJ42" s="73">
        <v>28.65</v>
      </c>
      <c r="BK42" s="74">
        <v>28.65</v>
      </c>
      <c r="BL42" s="44">
        <v>28.65</v>
      </c>
      <c r="BM42" s="44">
        <v>28.65</v>
      </c>
      <c r="BN42" s="44">
        <v>28.65</v>
      </c>
      <c r="BO42" s="73">
        <v>28.65</v>
      </c>
      <c r="BP42" s="75">
        <v>28.65</v>
      </c>
      <c r="BQ42" s="74">
        <v>28.65</v>
      </c>
      <c r="BR42" s="44">
        <v>28.65</v>
      </c>
      <c r="BS42" s="44">
        <v>28.65</v>
      </c>
      <c r="BT42" s="44">
        <v>28.65</v>
      </c>
      <c r="BU42" s="44">
        <v>28.65</v>
      </c>
      <c r="BV42" s="44">
        <v>28.65</v>
      </c>
      <c r="BW42" s="44">
        <v>28.65</v>
      </c>
      <c r="BX42" s="44">
        <v>28.65</v>
      </c>
      <c r="BY42" s="44">
        <v>28.65</v>
      </c>
      <c r="BZ42" s="45">
        <v>28.65</v>
      </c>
    </row>
    <row r="43" ht="17" customHeight="1">
      <c r="A43" t="s" s="336">
        <v>99</v>
      </c>
      <c r="B43" s="337">
        <v>34.5</v>
      </c>
      <c r="C43" s="74">
        <v>34.5</v>
      </c>
      <c r="D43" s="44">
        <v>34.5</v>
      </c>
      <c r="E43" s="73">
        <v>34.5</v>
      </c>
      <c r="F43" s="75">
        <v>34.5</v>
      </c>
      <c r="G43" s="74">
        <v>34.5</v>
      </c>
      <c r="H43" s="44">
        <v>34.5</v>
      </c>
      <c r="I43" s="73">
        <v>34.5</v>
      </c>
      <c r="J43" s="75">
        <v>34.5</v>
      </c>
      <c r="K43" s="75">
        <v>34.5</v>
      </c>
      <c r="L43" s="74">
        <v>34.5</v>
      </c>
      <c r="M43" s="44">
        <v>34.5</v>
      </c>
      <c r="N43" s="73">
        <v>34.5</v>
      </c>
      <c r="O43" s="75">
        <v>34.5</v>
      </c>
      <c r="P43" s="75">
        <v>34.5</v>
      </c>
      <c r="Q43" s="75">
        <v>34.5</v>
      </c>
      <c r="R43" s="75">
        <v>34.5</v>
      </c>
      <c r="S43" s="75">
        <v>34.5</v>
      </c>
      <c r="T43" s="75">
        <v>34.5</v>
      </c>
      <c r="U43" s="75">
        <v>34.5</v>
      </c>
      <c r="V43" s="74">
        <v>34.5</v>
      </c>
      <c r="W43" s="44">
        <v>34.5</v>
      </c>
      <c r="X43" s="73">
        <v>34.5</v>
      </c>
      <c r="Y43" s="75">
        <v>34.5</v>
      </c>
      <c r="Z43" s="74">
        <v>34.5</v>
      </c>
      <c r="AA43" s="44">
        <v>34.5</v>
      </c>
      <c r="AB43" s="73">
        <v>34.5</v>
      </c>
      <c r="AC43" s="75">
        <v>34.5</v>
      </c>
      <c r="AD43" s="75">
        <v>34.5</v>
      </c>
      <c r="AE43" s="74">
        <v>34.5</v>
      </c>
      <c r="AF43" s="44">
        <v>34.5</v>
      </c>
      <c r="AG43" s="73">
        <v>34.5</v>
      </c>
      <c r="AH43" s="75">
        <v>34.5</v>
      </c>
      <c r="AI43" s="75">
        <v>34.5</v>
      </c>
      <c r="AJ43" s="75">
        <v>34.5</v>
      </c>
      <c r="AK43" s="75">
        <v>34.5</v>
      </c>
      <c r="AL43" s="75">
        <v>34.5</v>
      </c>
      <c r="AM43" s="75">
        <v>34.5</v>
      </c>
      <c r="AN43" s="75">
        <v>34.5</v>
      </c>
      <c r="AO43" s="74">
        <v>34.5</v>
      </c>
      <c r="AP43" s="44">
        <v>34.5</v>
      </c>
      <c r="AQ43" s="73">
        <v>34.5</v>
      </c>
      <c r="AR43" s="75">
        <v>34.5</v>
      </c>
      <c r="AS43" s="74">
        <v>34.5</v>
      </c>
      <c r="AT43" s="44">
        <v>34.5</v>
      </c>
      <c r="AU43" s="73">
        <v>34.5</v>
      </c>
      <c r="AV43" s="75">
        <v>34.5</v>
      </c>
      <c r="AW43" s="75">
        <v>34.5</v>
      </c>
      <c r="AX43" s="75">
        <v>34.5</v>
      </c>
      <c r="AY43" s="74">
        <v>34.5</v>
      </c>
      <c r="AZ43" s="73">
        <v>34.5</v>
      </c>
      <c r="BA43" s="75">
        <v>34.5</v>
      </c>
      <c r="BB43" s="75">
        <v>34.5</v>
      </c>
      <c r="BC43" s="75">
        <v>34.5</v>
      </c>
      <c r="BD43" s="75">
        <v>34.5</v>
      </c>
      <c r="BE43" s="75">
        <v>34.5</v>
      </c>
      <c r="BF43" s="75">
        <v>34.5</v>
      </c>
      <c r="BG43" s="75">
        <v>34.5</v>
      </c>
      <c r="BH43" s="74">
        <v>34.5</v>
      </c>
      <c r="BI43" s="44">
        <v>34.5</v>
      </c>
      <c r="BJ43" s="73">
        <v>34.5</v>
      </c>
      <c r="BK43" s="74">
        <v>34.5</v>
      </c>
      <c r="BL43" s="44">
        <v>34.5</v>
      </c>
      <c r="BM43" s="44">
        <v>34.5</v>
      </c>
      <c r="BN43" s="44">
        <v>34.5</v>
      </c>
      <c r="BO43" s="73">
        <v>34.5</v>
      </c>
      <c r="BP43" s="75">
        <v>34.5</v>
      </c>
      <c r="BQ43" s="74">
        <v>34.5</v>
      </c>
      <c r="BR43" s="44">
        <v>34.5</v>
      </c>
      <c r="BS43" s="44">
        <v>34.5</v>
      </c>
      <c r="BT43" s="44">
        <v>34.5</v>
      </c>
      <c r="BU43" s="44">
        <v>34.5</v>
      </c>
      <c r="BV43" s="44">
        <v>34.5</v>
      </c>
      <c r="BW43" s="44">
        <v>34.5</v>
      </c>
      <c r="BX43" s="44">
        <v>34.5</v>
      </c>
      <c r="BY43" s="44">
        <v>34.5</v>
      </c>
      <c r="BZ43" s="45">
        <v>34.5</v>
      </c>
    </row>
    <row r="44" ht="17" customHeight="1">
      <c r="A44" t="s" s="336">
        <v>100</v>
      </c>
      <c r="B44" s="337">
        <v>34</v>
      </c>
      <c r="C44" s="74">
        <v>34</v>
      </c>
      <c r="D44" s="44">
        <v>34</v>
      </c>
      <c r="E44" s="73">
        <v>34</v>
      </c>
      <c r="F44" s="75">
        <v>34</v>
      </c>
      <c r="G44" s="74">
        <v>34</v>
      </c>
      <c r="H44" s="44">
        <v>34</v>
      </c>
      <c r="I44" s="73">
        <v>34</v>
      </c>
      <c r="J44" s="75">
        <v>34</v>
      </c>
      <c r="K44" s="75">
        <v>34</v>
      </c>
      <c r="L44" s="74">
        <v>34</v>
      </c>
      <c r="M44" s="44">
        <v>34</v>
      </c>
      <c r="N44" s="73">
        <v>34</v>
      </c>
      <c r="O44" s="75">
        <v>34</v>
      </c>
      <c r="P44" s="75">
        <v>34</v>
      </c>
      <c r="Q44" s="75">
        <v>34</v>
      </c>
      <c r="R44" s="75">
        <v>34</v>
      </c>
      <c r="S44" s="75">
        <v>34</v>
      </c>
      <c r="T44" s="75">
        <v>34</v>
      </c>
      <c r="U44" s="75">
        <v>34</v>
      </c>
      <c r="V44" s="74">
        <v>34</v>
      </c>
      <c r="W44" s="44">
        <v>34</v>
      </c>
      <c r="X44" s="73">
        <v>34</v>
      </c>
      <c r="Y44" s="75">
        <v>34</v>
      </c>
      <c r="Z44" s="74">
        <v>34</v>
      </c>
      <c r="AA44" s="44">
        <v>34</v>
      </c>
      <c r="AB44" s="73">
        <v>34</v>
      </c>
      <c r="AC44" s="75">
        <v>34</v>
      </c>
      <c r="AD44" s="75">
        <v>34</v>
      </c>
      <c r="AE44" s="74">
        <v>34</v>
      </c>
      <c r="AF44" s="44">
        <v>34</v>
      </c>
      <c r="AG44" s="73">
        <v>34</v>
      </c>
      <c r="AH44" s="75">
        <v>34</v>
      </c>
      <c r="AI44" s="75">
        <v>34</v>
      </c>
      <c r="AJ44" s="75">
        <v>34</v>
      </c>
      <c r="AK44" s="75">
        <v>34</v>
      </c>
      <c r="AL44" s="75">
        <v>34</v>
      </c>
      <c r="AM44" s="75">
        <v>34</v>
      </c>
      <c r="AN44" s="75">
        <v>34</v>
      </c>
      <c r="AO44" s="74">
        <v>34</v>
      </c>
      <c r="AP44" s="44">
        <v>34</v>
      </c>
      <c r="AQ44" s="73">
        <v>34</v>
      </c>
      <c r="AR44" s="75">
        <v>34</v>
      </c>
      <c r="AS44" s="74">
        <v>34</v>
      </c>
      <c r="AT44" s="44">
        <v>34</v>
      </c>
      <c r="AU44" s="73">
        <v>34</v>
      </c>
      <c r="AV44" s="75">
        <v>34</v>
      </c>
      <c r="AW44" s="75">
        <v>34</v>
      </c>
      <c r="AX44" s="75">
        <v>34</v>
      </c>
      <c r="AY44" s="74">
        <v>34</v>
      </c>
      <c r="AZ44" s="73">
        <v>34</v>
      </c>
      <c r="BA44" s="75">
        <v>34</v>
      </c>
      <c r="BB44" s="75">
        <v>34</v>
      </c>
      <c r="BC44" s="75">
        <v>34</v>
      </c>
      <c r="BD44" s="75">
        <v>34</v>
      </c>
      <c r="BE44" s="75">
        <v>34</v>
      </c>
      <c r="BF44" s="75">
        <v>34</v>
      </c>
      <c r="BG44" s="75">
        <v>34</v>
      </c>
      <c r="BH44" s="74">
        <v>34</v>
      </c>
      <c r="BI44" s="44">
        <v>34</v>
      </c>
      <c r="BJ44" s="73">
        <v>34</v>
      </c>
      <c r="BK44" s="74">
        <v>34</v>
      </c>
      <c r="BL44" s="44">
        <v>34</v>
      </c>
      <c r="BM44" s="44">
        <v>34</v>
      </c>
      <c r="BN44" s="44">
        <v>34</v>
      </c>
      <c r="BO44" s="73">
        <v>34</v>
      </c>
      <c r="BP44" s="75">
        <v>34</v>
      </c>
      <c r="BQ44" s="74">
        <v>34</v>
      </c>
      <c r="BR44" s="44">
        <v>34</v>
      </c>
      <c r="BS44" s="44">
        <v>34</v>
      </c>
      <c r="BT44" s="44">
        <v>34</v>
      </c>
      <c r="BU44" s="44">
        <v>34</v>
      </c>
      <c r="BV44" s="44">
        <v>34</v>
      </c>
      <c r="BW44" s="44">
        <v>34</v>
      </c>
      <c r="BX44" s="44">
        <v>34</v>
      </c>
      <c r="BY44" s="44">
        <v>34</v>
      </c>
      <c r="BZ44" s="45">
        <v>34</v>
      </c>
    </row>
    <row r="45" ht="17" customHeight="1">
      <c r="A45" t="s" s="204">
        <v>101</v>
      </c>
      <c r="B45" s="333">
        <v>529.75</v>
      </c>
      <c r="C45" s="65">
        <v>529.75</v>
      </c>
      <c r="D45" s="63">
        <v>529.75</v>
      </c>
      <c r="E45" s="64">
        <v>529.75</v>
      </c>
      <c r="F45" s="149">
        <v>529.75</v>
      </c>
      <c r="G45" s="65">
        <v>529.75</v>
      </c>
      <c r="H45" s="63">
        <v>529.75</v>
      </c>
      <c r="I45" s="64">
        <v>529.75</v>
      </c>
      <c r="J45" s="149">
        <v>529.75</v>
      </c>
      <c r="K45" s="149">
        <v>529.75</v>
      </c>
      <c r="L45" s="65">
        <v>529.75</v>
      </c>
      <c r="M45" s="63">
        <v>529.75</v>
      </c>
      <c r="N45" s="64">
        <v>529.75</v>
      </c>
      <c r="O45" s="149">
        <v>529.75</v>
      </c>
      <c r="P45" s="149">
        <v>529.75</v>
      </c>
      <c r="Q45" s="65">
        <v>529.75</v>
      </c>
      <c r="R45" s="63">
        <v>529.75</v>
      </c>
      <c r="S45" s="64">
        <v>529.75</v>
      </c>
      <c r="T45" s="149">
        <v>529.8</v>
      </c>
      <c r="U45" s="149">
        <v>529.75</v>
      </c>
      <c r="V45" s="65">
        <v>481.75</v>
      </c>
      <c r="W45" s="63">
        <v>481.75</v>
      </c>
      <c r="X45" s="64">
        <v>481.75</v>
      </c>
      <c r="Y45" s="149">
        <v>481.75</v>
      </c>
      <c r="Z45" s="65">
        <v>481.75</v>
      </c>
      <c r="AA45" s="63">
        <v>481.75</v>
      </c>
      <c r="AB45" s="64">
        <v>481.75</v>
      </c>
      <c r="AC45" s="149">
        <v>481.75</v>
      </c>
      <c r="AD45" s="149">
        <v>481.75</v>
      </c>
      <c r="AE45" s="65">
        <v>481.75</v>
      </c>
      <c r="AF45" s="63">
        <v>481.75</v>
      </c>
      <c r="AG45" s="64">
        <v>481.75</v>
      </c>
      <c r="AH45" s="149">
        <v>481.75</v>
      </c>
      <c r="AI45" s="149">
        <v>481.75</v>
      </c>
      <c r="AJ45" s="65">
        <v>572.91</v>
      </c>
      <c r="AK45" s="63">
        <v>572.91</v>
      </c>
      <c r="AL45" s="64">
        <v>572.91</v>
      </c>
      <c r="AM45" s="149">
        <v>572.924</v>
      </c>
      <c r="AN45" s="149">
        <v>504.54</v>
      </c>
      <c r="AO45" s="65">
        <v>572.92</v>
      </c>
      <c r="AP45" s="63">
        <v>572.92</v>
      </c>
      <c r="AQ45" s="64">
        <v>572.9200000000001</v>
      </c>
      <c r="AR45" s="149">
        <v>572.9200000000001</v>
      </c>
      <c r="AS45" s="65">
        <v>572.9200000000001</v>
      </c>
      <c r="AT45" s="63">
        <v>572.9200000000001</v>
      </c>
      <c r="AU45" s="64">
        <v>572.96</v>
      </c>
      <c r="AV45" s="149">
        <v>572.9333333333334</v>
      </c>
      <c r="AW45" s="149">
        <v>572.9266666666667</v>
      </c>
      <c r="AX45" s="65">
        <v>572.92</v>
      </c>
      <c r="AY45" s="63">
        <v>572.92</v>
      </c>
      <c r="AZ45" s="64">
        <v>572.92</v>
      </c>
      <c r="BA45" s="149">
        <v>572.92</v>
      </c>
      <c r="BB45" s="149">
        <v>572.9244444444444</v>
      </c>
      <c r="BC45" s="65">
        <v>572.92</v>
      </c>
      <c r="BD45" s="63">
        <v>572.92</v>
      </c>
      <c r="BE45" s="64">
        <v>572.92</v>
      </c>
      <c r="BF45" s="149">
        <v>572.92</v>
      </c>
      <c r="BG45" s="149">
        <v>572.9233333333333</v>
      </c>
      <c r="BH45" s="65">
        <v>581.63</v>
      </c>
      <c r="BI45" s="63">
        <v>581.63</v>
      </c>
      <c r="BJ45" s="64">
        <v>581.63</v>
      </c>
      <c r="BK45" s="65">
        <v>581.63</v>
      </c>
      <c r="BL45" s="63">
        <v>581.6299999999999</v>
      </c>
      <c r="BM45" s="63">
        <v>581.6299999999999</v>
      </c>
      <c r="BN45" s="63">
        <v>581.6299999999999</v>
      </c>
      <c r="BO45" s="64">
        <v>581.6299999999999</v>
      </c>
      <c r="BP45" s="149">
        <v>581.6299999999999</v>
      </c>
      <c r="BQ45" s="65">
        <v>497.63</v>
      </c>
      <c r="BR45" s="63">
        <v>497.63</v>
      </c>
      <c r="BS45" s="63">
        <v>497.63</v>
      </c>
      <c r="BT45" s="63">
        <v>497.63</v>
      </c>
      <c r="BU45" s="63">
        <v>553.5270588235294</v>
      </c>
      <c r="BV45" s="63">
        <v>497.63</v>
      </c>
      <c r="BW45" s="63">
        <v>497.63</v>
      </c>
      <c r="BX45" s="63">
        <v>497.63</v>
      </c>
      <c r="BY45" s="63">
        <v>497.63</v>
      </c>
      <c r="BZ45" s="346">
        <v>539.3992307692307</v>
      </c>
    </row>
    <row r="46" ht="17" customHeight="1">
      <c r="A46" t="s" s="336">
        <v>102</v>
      </c>
      <c r="B46" s="337">
        <v>525</v>
      </c>
      <c r="C46" s="74">
        <v>525</v>
      </c>
      <c r="D46" s="44">
        <v>525</v>
      </c>
      <c r="E46" s="73">
        <v>525</v>
      </c>
      <c r="F46" s="75">
        <v>525</v>
      </c>
      <c r="G46" s="74">
        <v>525</v>
      </c>
      <c r="H46" s="44">
        <v>525</v>
      </c>
      <c r="I46" s="73">
        <v>525</v>
      </c>
      <c r="J46" s="75">
        <v>525</v>
      </c>
      <c r="K46" s="75">
        <v>525</v>
      </c>
      <c r="L46" s="74">
        <v>525</v>
      </c>
      <c r="M46" s="44">
        <v>525</v>
      </c>
      <c r="N46" s="73">
        <v>525</v>
      </c>
      <c r="O46" s="75">
        <v>525</v>
      </c>
      <c r="P46" s="75">
        <v>525</v>
      </c>
      <c r="Q46" s="75">
        <v>525</v>
      </c>
      <c r="R46" s="74">
        <v>525</v>
      </c>
      <c r="S46" s="73">
        <v>525</v>
      </c>
      <c r="T46" s="75">
        <v>525</v>
      </c>
      <c r="U46" s="75">
        <v>525</v>
      </c>
      <c r="V46" s="74">
        <v>477</v>
      </c>
      <c r="W46" s="44">
        <v>477</v>
      </c>
      <c r="X46" s="73">
        <v>477</v>
      </c>
      <c r="Y46" s="75">
        <v>477</v>
      </c>
      <c r="Z46" s="74">
        <v>477</v>
      </c>
      <c r="AA46" s="44">
        <v>477</v>
      </c>
      <c r="AB46" s="73">
        <v>477</v>
      </c>
      <c r="AC46" s="75">
        <v>477</v>
      </c>
      <c r="AD46" s="75">
        <v>477</v>
      </c>
      <c r="AE46" s="74">
        <v>477</v>
      </c>
      <c r="AF46" s="44">
        <v>477</v>
      </c>
      <c r="AG46" s="73">
        <v>477</v>
      </c>
      <c r="AH46" s="75">
        <v>477</v>
      </c>
      <c r="AI46" s="75">
        <v>477</v>
      </c>
      <c r="AJ46" s="75">
        <v>568.16</v>
      </c>
      <c r="AK46" s="75">
        <v>568.16</v>
      </c>
      <c r="AL46" s="75">
        <v>568.16</v>
      </c>
      <c r="AM46" s="74">
        <v>568.16</v>
      </c>
      <c r="AN46" s="73">
        <v>499.79</v>
      </c>
      <c r="AO46" s="75">
        <v>568.16</v>
      </c>
      <c r="AP46" s="74">
        <v>568.16</v>
      </c>
      <c r="AQ46" s="73">
        <v>568.1600000000001</v>
      </c>
      <c r="AR46" s="75">
        <v>568.1600000000001</v>
      </c>
      <c r="AS46" s="74">
        <v>568.1600000000001</v>
      </c>
      <c r="AT46" s="44">
        <v>568.1600000000001</v>
      </c>
      <c r="AU46" s="73">
        <v>568.2</v>
      </c>
      <c r="AV46" s="75">
        <v>568.1733333333334</v>
      </c>
      <c r="AW46" s="75">
        <v>568.1666666666666</v>
      </c>
      <c r="AX46" s="74">
        <v>568.16</v>
      </c>
      <c r="AY46" s="44">
        <v>568.16</v>
      </c>
      <c r="AZ46" s="73">
        <v>568.16</v>
      </c>
      <c r="BA46" s="75">
        <v>568.16</v>
      </c>
      <c r="BB46" s="75">
        <v>568.1644444444444</v>
      </c>
      <c r="BC46" s="75">
        <v>568.16</v>
      </c>
      <c r="BD46" s="75">
        <v>568.16</v>
      </c>
      <c r="BE46" s="75">
        <v>568.16</v>
      </c>
      <c r="BF46" s="74">
        <v>568.16</v>
      </c>
      <c r="BG46" s="73">
        <v>568.1633333333333</v>
      </c>
      <c r="BH46" s="75">
        <v>576.88</v>
      </c>
      <c r="BI46" s="74">
        <v>576.88</v>
      </c>
      <c r="BJ46" s="73">
        <v>576.88</v>
      </c>
      <c r="BK46" s="74">
        <v>576.88</v>
      </c>
      <c r="BL46" s="73">
        <v>576.8799999999999</v>
      </c>
      <c r="BM46" s="75">
        <v>576.8799999999999</v>
      </c>
      <c r="BN46" s="74">
        <v>576.8799999999999</v>
      </c>
      <c r="BO46" s="73">
        <v>576.8799999999999</v>
      </c>
      <c r="BP46" s="75">
        <v>576.8799999999999</v>
      </c>
      <c r="BQ46" s="75">
        <v>492.88</v>
      </c>
      <c r="BR46" s="75">
        <v>492.88</v>
      </c>
      <c r="BS46" s="75">
        <v>492.88</v>
      </c>
      <c r="BT46" s="75">
        <v>492.88</v>
      </c>
      <c r="BU46" s="75">
        <v>548.7770588235294</v>
      </c>
      <c r="BV46" s="75">
        <v>492.88</v>
      </c>
      <c r="BW46" s="75">
        <v>492.88</v>
      </c>
      <c r="BX46" s="75">
        <v>492.88</v>
      </c>
      <c r="BY46" s="75">
        <v>492.88</v>
      </c>
      <c r="BZ46" s="347">
        <v>534.6492307692307</v>
      </c>
    </row>
    <row r="47" ht="17" customHeight="1">
      <c r="A47" t="s" s="336">
        <v>103</v>
      </c>
      <c r="B47" s="337">
        <v>300</v>
      </c>
      <c r="C47" s="74">
        <v>300</v>
      </c>
      <c r="D47" s="44">
        <v>300</v>
      </c>
      <c r="E47" s="73">
        <v>300</v>
      </c>
      <c r="F47" s="75">
        <v>300</v>
      </c>
      <c r="G47" s="74">
        <v>300</v>
      </c>
      <c r="H47" s="44">
        <v>300</v>
      </c>
      <c r="I47" s="73">
        <v>300</v>
      </c>
      <c r="J47" s="75">
        <v>300</v>
      </c>
      <c r="K47" s="75">
        <v>300</v>
      </c>
      <c r="L47" s="74">
        <v>300</v>
      </c>
      <c r="M47" s="44">
        <v>300</v>
      </c>
      <c r="N47" s="73">
        <v>300</v>
      </c>
      <c r="O47" s="75">
        <v>300</v>
      </c>
      <c r="P47" s="75">
        <v>300</v>
      </c>
      <c r="Q47" s="75">
        <v>300</v>
      </c>
      <c r="R47" s="74">
        <v>300</v>
      </c>
      <c r="S47" s="73">
        <v>300</v>
      </c>
      <c r="T47" s="75">
        <v>300</v>
      </c>
      <c r="U47" s="75">
        <v>300</v>
      </c>
      <c r="V47" s="74">
        <v>252</v>
      </c>
      <c r="W47" s="44">
        <v>252</v>
      </c>
      <c r="X47" s="73">
        <v>252</v>
      </c>
      <c r="Y47" s="75">
        <v>252</v>
      </c>
      <c r="Z47" s="74">
        <v>252</v>
      </c>
      <c r="AA47" s="44">
        <v>252</v>
      </c>
      <c r="AB47" s="73">
        <v>252</v>
      </c>
      <c r="AC47" s="75">
        <v>252</v>
      </c>
      <c r="AD47" s="75">
        <v>252</v>
      </c>
      <c r="AE47" s="74">
        <v>252</v>
      </c>
      <c r="AF47" s="44">
        <v>252</v>
      </c>
      <c r="AG47" s="73">
        <v>252</v>
      </c>
      <c r="AH47" s="75">
        <v>252</v>
      </c>
      <c r="AI47" s="75">
        <v>252</v>
      </c>
      <c r="AJ47" s="75">
        <v>252</v>
      </c>
      <c r="AK47" s="74">
        <v>252</v>
      </c>
      <c r="AL47" s="44">
        <v>252</v>
      </c>
      <c r="AM47" s="44">
        <v>252</v>
      </c>
      <c r="AN47" s="73">
        <v>252</v>
      </c>
      <c r="AO47" s="75">
        <v>252</v>
      </c>
      <c r="AP47" s="74">
        <v>252</v>
      </c>
      <c r="AQ47" s="73">
        <v>252</v>
      </c>
      <c r="AR47" s="74">
        <v>252</v>
      </c>
      <c r="AS47" s="73">
        <v>252</v>
      </c>
      <c r="AT47" s="74">
        <v>252</v>
      </c>
      <c r="AU47" s="73">
        <v>252</v>
      </c>
      <c r="AV47" s="75">
        <v>252</v>
      </c>
      <c r="AW47" s="75">
        <v>252</v>
      </c>
      <c r="AX47" s="75">
        <v>252</v>
      </c>
      <c r="AY47" s="74">
        <v>252</v>
      </c>
      <c r="AZ47" s="73">
        <v>252</v>
      </c>
      <c r="BA47" s="75">
        <v>252</v>
      </c>
      <c r="BB47" s="75">
        <v>252</v>
      </c>
      <c r="BC47" s="75">
        <v>252</v>
      </c>
      <c r="BD47" s="75">
        <v>252</v>
      </c>
      <c r="BE47" s="74">
        <v>252</v>
      </c>
      <c r="BF47" s="44">
        <v>252</v>
      </c>
      <c r="BG47" s="73">
        <v>252</v>
      </c>
      <c r="BH47" s="75">
        <v>168</v>
      </c>
      <c r="BI47" s="74">
        <v>168</v>
      </c>
      <c r="BJ47" s="73">
        <v>168</v>
      </c>
      <c r="BK47" s="74">
        <v>168</v>
      </c>
      <c r="BL47" s="44">
        <v>168</v>
      </c>
      <c r="BM47" s="44">
        <v>168</v>
      </c>
      <c r="BN47" s="44">
        <v>168</v>
      </c>
      <c r="BO47" s="73">
        <v>168</v>
      </c>
      <c r="BP47" s="75">
        <v>168</v>
      </c>
      <c r="BQ47" s="349">
        <v>84</v>
      </c>
      <c r="BR47" s="349">
        <v>84</v>
      </c>
      <c r="BS47" s="349">
        <v>84</v>
      </c>
      <c r="BT47" s="349">
        <v>84</v>
      </c>
      <c r="BU47" s="349">
        <v>139.8970588235294</v>
      </c>
      <c r="BV47" s="349">
        <v>84</v>
      </c>
      <c r="BW47" s="349">
        <v>84</v>
      </c>
      <c r="BX47" s="349">
        <v>84</v>
      </c>
      <c r="BY47" s="349">
        <v>84</v>
      </c>
      <c r="BZ47" s="351">
        <v>125.7692307692308</v>
      </c>
    </row>
    <row r="48" ht="17" customHeight="1">
      <c r="A48" t="s" s="336">
        <v>123</v>
      </c>
      <c r="B48" s="337">
        <v>225</v>
      </c>
      <c r="C48" s="74">
        <v>225</v>
      </c>
      <c r="D48" s="44">
        <v>225</v>
      </c>
      <c r="E48" s="73">
        <v>225</v>
      </c>
      <c r="F48" s="75">
        <v>225</v>
      </c>
      <c r="G48" s="74">
        <v>225</v>
      </c>
      <c r="H48" s="44">
        <v>225</v>
      </c>
      <c r="I48" s="73">
        <v>225</v>
      </c>
      <c r="J48" s="75">
        <v>225</v>
      </c>
      <c r="K48" s="75">
        <v>225</v>
      </c>
      <c r="L48" s="74">
        <v>225</v>
      </c>
      <c r="M48" s="44">
        <v>225</v>
      </c>
      <c r="N48" s="73">
        <v>225</v>
      </c>
      <c r="O48" s="75">
        <v>225</v>
      </c>
      <c r="P48" s="75">
        <v>225</v>
      </c>
      <c r="Q48" s="75">
        <v>225</v>
      </c>
      <c r="R48" s="74">
        <v>225</v>
      </c>
      <c r="S48" s="73">
        <v>225</v>
      </c>
      <c r="T48" s="75">
        <v>225</v>
      </c>
      <c r="U48" s="75">
        <v>225</v>
      </c>
      <c r="V48" s="74">
        <v>225</v>
      </c>
      <c r="W48" s="44">
        <v>225</v>
      </c>
      <c r="X48" s="73">
        <v>225</v>
      </c>
      <c r="Y48" s="75">
        <v>225</v>
      </c>
      <c r="Z48" s="74">
        <v>225</v>
      </c>
      <c r="AA48" s="44">
        <v>225</v>
      </c>
      <c r="AB48" s="73">
        <v>225</v>
      </c>
      <c r="AC48" s="75">
        <v>225</v>
      </c>
      <c r="AD48" s="75">
        <v>225</v>
      </c>
      <c r="AE48" s="74">
        <v>225</v>
      </c>
      <c r="AF48" s="44">
        <v>225</v>
      </c>
      <c r="AG48" s="73">
        <v>225</v>
      </c>
      <c r="AH48" s="75">
        <v>225</v>
      </c>
      <c r="AI48" s="75">
        <v>225</v>
      </c>
      <c r="AJ48" s="75">
        <v>316.16</v>
      </c>
      <c r="AK48" s="75">
        <v>316.16</v>
      </c>
      <c r="AL48" s="75">
        <v>316.16</v>
      </c>
      <c r="AM48" s="74">
        <v>316.16</v>
      </c>
      <c r="AN48" s="73">
        <v>247.79</v>
      </c>
      <c r="AO48" s="75">
        <v>316.16</v>
      </c>
      <c r="AP48" s="74">
        <v>316.16</v>
      </c>
      <c r="AQ48" s="73">
        <v>316.16</v>
      </c>
      <c r="AR48" s="74">
        <v>316.16</v>
      </c>
      <c r="AS48" s="73">
        <v>316.16</v>
      </c>
      <c r="AT48" s="74">
        <v>316.16</v>
      </c>
      <c r="AU48" s="73">
        <v>316.2</v>
      </c>
      <c r="AV48" s="75">
        <v>316.1733333333333</v>
      </c>
      <c r="AW48" s="75">
        <v>316.1666666666667</v>
      </c>
      <c r="AX48" s="75">
        <v>316.16</v>
      </c>
      <c r="AY48" s="75">
        <v>316.16</v>
      </c>
      <c r="AZ48" s="74">
        <v>316.16</v>
      </c>
      <c r="BA48" s="73">
        <v>316.16</v>
      </c>
      <c r="BB48" s="75">
        <v>316.1644444444444</v>
      </c>
      <c r="BC48" s="75">
        <v>316.16</v>
      </c>
      <c r="BD48" s="75">
        <v>316.16</v>
      </c>
      <c r="BE48" s="75">
        <v>316.16</v>
      </c>
      <c r="BF48" s="74">
        <v>316.16</v>
      </c>
      <c r="BG48" s="73">
        <v>316.1633333333332</v>
      </c>
      <c r="BH48" s="75">
        <v>408.88</v>
      </c>
      <c r="BI48" s="75">
        <v>408.88</v>
      </c>
      <c r="BJ48" s="74">
        <v>408.88</v>
      </c>
      <c r="BK48" s="44">
        <v>408.88</v>
      </c>
      <c r="BL48" s="44">
        <v>408.8799999999999</v>
      </c>
      <c r="BM48" s="44">
        <v>408.8799999999999</v>
      </c>
      <c r="BN48" s="44">
        <v>408.8799999999999</v>
      </c>
      <c r="BO48" s="73">
        <v>408.8799999999999</v>
      </c>
      <c r="BP48" s="75">
        <v>408.88</v>
      </c>
      <c r="BQ48" s="75">
        <v>408.88</v>
      </c>
      <c r="BR48" s="75">
        <v>408.88</v>
      </c>
      <c r="BS48" s="75">
        <v>408.88</v>
      </c>
      <c r="BT48" s="75">
        <v>408.88</v>
      </c>
      <c r="BU48" s="75">
        <v>408.88</v>
      </c>
      <c r="BV48" s="75">
        <v>408.88</v>
      </c>
      <c r="BW48" s="75">
        <v>408.88</v>
      </c>
      <c r="BX48" s="75">
        <v>408.88</v>
      </c>
      <c r="BY48" s="75">
        <v>408.88</v>
      </c>
      <c r="BZ48" s="347">
        <v>408.88</v>
      </c>
    </row>
    <row r="49" ht="17" customHeight="1">
      <c r="A49" t="s" s="336">
        <v>105</v>
      </c>
      <c r="B49" s="337">
        <v>225</v>
      </c>
      <c r="C49" s="74">
        <v>225</v>
      </c>
      <c r="D49" s="44">
        <v>225</v>
      </c>
      <c r="E49" s="73">
        <v>225</v>
      </c>
      <c r="F49" s="75">
        <v>225</v>
      </c>
      <c r="G49" s="74">
        <v>225</v>
      </c>
      <c r="H49" s="44">
        <v>225</v>
      </c>
      <c r="I49" s="73">
        <v>225</v>
      </c>
      <c r="J49" s="75">
        <v>225</v>
      </c>
      <c r="K49" s="75">
        <v>225</v>
      </c>
      <c r="L49" s="74">
        <v>225</v>
      </c>
      <c r="M49" s="44">
        <v>225</v>
      </c>
      <c r="N49" s="73">
        <v>225</v>
      </c>
      <c r="O49" s="75">
        <v>225</v>
      </c>
      <c r="P49" s="75">
        <v>225</v>
      </c>
      <c r="Q49" s="75">
        <v>225</v>
      </c>
      <c r="R49" s="74">
        <v>225</v>
      </c>
      <c r="S49" s="73">
        <v>225</v>
      </c>
      <c r="T49" s="75">
        <v>225</v>
      </c>
      <c r="U49" s="75">
        <v>225</v>
      </c>
      <c r="V49" s="75">
        <v>225</v>
      </c>
      <c r="W49" s="75">
        <v>225</v>
      </c>
      <c r="X49" s="75">
        <v>225</v>
      </c>
      <c r="Y49" s="75">
        <v>225</v>
      </c>
      <c r="Z49" s="75">
        <v>225</v>
      </c>
      <c r="AA49" s="75">
        <v>225</v>
      </c>
      <c r="AB49" s="75">
        <v>225</v>
      </c>
      <c r="AC49" s="75">
        <v>225</v>
      </c>
      <c r="AD49" s="75">
        <v>225</v>
      </c>
      <c r="AE49" s="75">
        <v>225</v>
      </c>
      <c r="AF49" s="75">
        <v>225</v>
      </c>
      <c r="AG49" s="75">
        <v>225</v>
      </c>
      <c r="AH49" s="75">
        <v>225</v>
      </c>
      <c r="AI49" s="75">
        <v>225</v>
      </c>
      <c r="AJ49" s="75">
        <v>225</v>
      </c>
      <c r="AK49" s="74">
        <v>225</v>
      </c>
      <c r="AL49" s="73">
        <v>225</v>
      </c>
      <c r="AM49" s="75">
        <v>225</v>
      </c>
      <c r="AN49" s="75">
        <v>225</v>
      </c>
      <c r="AO49" s="75">
        <v>225</v>
      </c>
      <c r="AP49" s="75">
        <v>225</v>
      </c>
      <c r="AQ49" s="75">
        <v>225</v>
      </c>
      <c r="AR49" s="75">
        <v>225</v>
      </c>
      <c r="AS49" s="75">
        <v>225</v>
      </c>
      <c r="AT49" s="75">
        <v>225</v>
      </c>
      <c r="AU49" s="75">
        <v>225</v>
      </c>
      <c r="AV49" s="75">
        <v>225</v>
      </c>
      <c r="AW49" s="75">
        <v>225</v>
      </c>
      <c r="AX49" s="75">
        <v>225</v>
      </c>
      <c r="AY49" s="75">
        <v>225</v>
      </c>
      <c r="AZ49" s="75">
        <v>225</v>
      </c>
      <c r="BA49" s="75">
        <v>225</v>
      </c>
      <c r="BB49" s="75">
        <v>225</v>
      </c>
      <c r="BC49" s="75">
        <v>225</v>
      </c>
      <c r="BD49" s="75">
        <v>225</v>
      </c>
      <c r="BE49" s="75">
        <v>225</v>
      </c>
      <c r="BF49" s="75">
        <v>225</v>
      </c>
      <c r="BG49" s="75">
        <v>225</v>
      </c>
      <c r="BH49" s="75">
        <v>225</v>
      </c>
      <c r="BI49" s="75">
        <v>225</v>
      </c>
      <c r="BJ49" s="75">
        <v>225</v>
      </c>
      <c r="BK49" s="75">
        <v>225</v>
      </c>
      <c r="BL49" s="75">
        <v>225</v>
      </c>
      <c r="BM49" s="75">
        <v>225</v>
      </c>
      <c r="BN49" s="75">
        <v>225</v>
      </c>
      <c r="BO49" s="75">
        <v>225</v>
      </c>
      <c r="BP49" s="75">
        <v>225</v>
      </c>
      <c r="BQ49" s="75">
        <v>225</v>
      </c>
      <c r="BR49" s="75">
        <v>225</v>
      </c>
      <c r="BS49" s="75">
        <v>225</v>
      </c>
      <c r="BT49" s="75">
        <v>225</v>
      </c>
      <c r="BU49" s="75">
        <v>225</v>
      </c>
      <c r="BV49" s="75">
        <v>225</v>
      </c>
      <c r="BW49" s="75">
        <v>225</v>
      </c>
      <c r="BX49" s="75">
        <v>225</v>
      </c>
      <c r="BY49" s="75">
        <v>225</v>
      </c>
      <c r="BZ49" s="347">
        <v>225</v>
      </c>
    </row>
    <row r="50" ht="17" customHeight="1">
      <c r="A50" t="s" s="336">
        <v>106</v>
      </c>
      <c r="B50" s="337"/>
      <c r="C50" s="74"/>
      <c r="D50" s="44"/>
      <c r="E50" s="73"/>
      <c r="F50" s="75"/>
      <c r="G50" s="74"/>
      <c r="H50" s="44"/>
      <c r="I50" s="73"/>
      <c r="J50" s="75"/>
      <c r="K50" s="75"/>
      <c r="L50" s="74"/>
      <c r="M50" s="44"/>
      <c r="N50" s="73"/>
      <c r="O50" s="75"/>
      <c r="P50" s="75"/>
      <c r="Q50" s="74"/>
      <c r="R50" s="44"/>
      <c r="S50" s="73"/>
      <c r="T50" s="75"/>
      <c r="U50" s="75"/>
      <c r="V50" s="74"/>
      <c r="W50" s="44"/>
      <c r="X50" s="73"/>
      <c r="Y50" s="75"/>
      <c r="Z50" s="74"/>
      <c r="AA50" s="44"/>
      <c r="AB50" s="73"/>
      <c r="AC50" s="75"/>
      <c r="AD50" s="75"/>
      <c r="AE50" s="74"/>
      <c r="AF50" s="44"/>
      <c r="AG50" s="73"/>
      <c r="AH50" s="75"/>
      <c r="AI50" s="75"/>
      <c r="AJ50" s="75">
        <v>91.16</v>
      </c>
      <c r="AK50" s="75">
        <v>91.16</v>
      </c>
      <c r="AL50" s="75">
        <v>91.16</v>
      </c>
      <c r="AM50" s="74">
        <v>91.16</v>
      </c>
      <c r="AN50" s="73">
        <v>22.79</v>
      </c>
      <c r="AO50" s="75">
        <v>91.16</v>
      </c>
      <c r="AP50" s="74">
        <v>91.16</v>
      </c>
      <c r="AQ50" s="73">
        <v>91.16</v>
      </c>
      <c r="AR50" s="74">
        <v>91.16000000000001</v>
      </c>
      <c r="AS50" s="73">
        <v>91.16</v>
      </c>
      <c r="AT50" s="74">
        <v>91.16</v>
      </c>
      <c r="AU50" s="73">
        <v>91.2</v>
      </c>
      <c r="AV50" s="75">
        <v>91.17333333333333</v>
      </c>
      <c r="AW50" s="75">
        <v>91.16666666666664</v>
      </c>
      <c r="AX50" s="75">
        <v>91.16</v>
      </c>
      <c r="AY50" s="75">
        <v>91.16</v>
      </c>
      <c r="AZ50" s="74">
        <v>91.16</v>
      </c>
      <c r="BA50" s="73">
        <v>91.16000000000001</v>
      </c>
      <c r="BB50" s="75">
        <v>91.16444444444443</v>
      </c>
      <c r="BC50" s="75">
        <v>91.16</v>
      </c>
      <c r="BD50" s="75">
        <v>91.16</v>
      </c>
      <c r="BE50" s="75">
        <v>91.16</v>
      </c>
      <c r="BF50" s="74">
        <v>91.16000000000001</v>
      </c>
      <c r="BG50" s="73">
        <v>91.16333333333331</v>
      </c>
      <c r="BH50" s="75">
        <v>91.16</v>
      </c>
      <c r="BI50" s="74">
        <v>91.16</v>
      </c>
      <c r="BJ50" s="73">
        <v>91.16</v>
      </c>
      <c r="BK50" s="74">
        <v>91.16000000000001</v>
      </c>
      <c r="BL50" s="44">
        <v>91.16000000000001</v>
      </c>
      <c r="BM50" s="44">
        <v>91.16000000000001</v>
      </c>
      <c r="BN50" s="44">
        <v>91.16000000000001</v>
      </c>
      <c r="BO50" s="73">
        <v>91.16000000000001</v>
      </c>
      <c r="BP50" s="75">
        <v>91.16000000000001</v>
      </c>
      <c r="BQ50" s="75">
        <v>91.16</v>
      </c>
      <c r="BR50" s="75">
        <v>91.16</v>
      </c>
      <c r="BS50" s="75">
        <v>91.16</v>
      </c>
      <c r="BT50" s="75">
        <v>91.16</v>
      </c>
      <c r="BU50" s="75">
        <v>91.16000000000001</v>
      </c>
      <c r="BV50" s="75">
        <v>91.16</v>
      </c>
      <c r="BW50" s="75">
        <v>91.16</v>
      </c>
      <c r="BX50" s="75">
        <v>91.16</v>
      </c>
      <c r="BY50" s="75">
        <v>91.16000000000001</v>
      </c>
      <c r="BZ50" s="347">
        <v>91.16000000000001</v>
      </c>
    </row>
    <row r="51" ht="17" customHeight="1">
      <c r="A51" t="s" s="336">
        <v>107</v>
      </c>
      <c r="B51" s="337"/>
      <c r="C51" s="74"/>
      <c r="D51" s="44"/>
      <c r="E51" s="44"/>
      <c r="F51" s="73"/>
      <c r="G51" s="74"/>
      <c r="H51" s="44"/>
      <c r="I51" s="73"/>
      <c r="J51" s="75"/>
      <c r="K51" s="75"/>
      <c r="L51" s="74"/>
      <c r="M51" s="44"/>
      <c r="N51" s="73"/>
      <c r="O51" s="75"/>
      <c r="P51" s="75"/>
      <c r="Q51" s="74"/>
      <c r="R51" s="44"/>
      <c r="S51" s="73"/>
      <c r="T51" s="75"/>
      <c r="U51" s="75"/>
      <c r="V51" s="74"/>
      <c r="W51" s="44"/>
      <c r="X51" s="73"/>
      <c r="Y51" s="75"/>
      <c r="Z51" s="74"/>
      <c r="AA51" s="44"/>
      <c r="AB51" s="73"/>
      <c r="AC51" s="75"/>
      <c r="AD51" s="75"/>
      <c r="AE51" s="74"/>
      <c r="AF51" s="44"/>
      <c r="AG51" s="73"/>
      <c r="AH51" s="75"/>
      <c r="AI51" s="75"/>
      <c r="AJ51" s="74"/>
      <c r="AK51" s="44"/>
      <c r="AL51" s="73"/>
      <c r="AM51" s="74"/>
      <c r="AN51" s="73"/>
      <c r="AO51" s="75"/>
      <c r="AP51" s="74"/>
      <c r="AQ51" s="73"/>
      <c r="AR51" s="74"/>
      <c r="AS51" s="73"/>
      <c r="AT51" s="74"/>
      <c r="AU51" s="73"/>
      <c r="AV51" s="75"/>
      <c r="AW51" s="75"/>
      <c r="AX51" s="75"/>
      <c r="AY51" s="75">
        <v>92.72</v>
      </c>
      <c r="AZ51" s="74">
        <v>92.72</v>
      </c>
      <c r="BA51" s="73">
        <v>61.81333333333333</v>
      </c>
      <c r="BB51" s="75">
        <v>20.60444444444444</v>
      </c>
      <c r="BC51" s="75">
        <v>92.72</v>
      </c>
      <c r="BD51" s="75">
        <v>92.72</v>
      </c>
      <c r="BE51" s="75">
        <v>92.72</v>
      </c>
      <c r="BF51" s="74">
        <v>92.71999999999998</v>
      </c>
      <c r="BG51" s="73">
        <v>38.63333333333333</v>
      </c>
      <c r="BH51" s="75">
        <v>92.72</v>
      </c>
      <c r="BI51" s="74">
        <v>92.72</v>
      </c>
      <c r="BJ51" s="73">
        <v>92.72</v>
      </c>
      <c r="BK51" s="74">
        <v>92.72</v>
      </c>
      <c r="BL51" s="44">
        <v>92.71999999999998</v>
      </c>
      <c r="BM51" s="44">
        <v>92.71999999999998</v>
      </c>
      <c r="BN51" s="44">
        <v>92.71999999999998</v>
      </c>
      <c r="BO51" s="73">
        <v>92.71999999999998</v>
      </c>
      <c r="BP51" s="75">
        <v>92.72</v>
      </c>
      <c r="BQ51" s="75">
        <v>92.72</v>
      </c>
      <c r="BR51" s="75">
        <v>92.72</v>
      </c>
      <c r="BS51" s="75">
        <v>92.72</v>
      </c>
      <c r="BT51" s="75">
        <v>92.72</v>
      </c>
      <c r="BU51" s="75">
        <v>92.72</v>
      </c>
      <c r="BV51" s="75">
        <v>92.72</v>
      </c>
      <c r="BW51" s="75">
        <v>92.72</v>
      </c>
      <c r="BX51" s="75">
        <v>92.72</v>
      </c>
      <c r="BY51" s="75">
        <v>92.72</v>
      </c>
      <c r="BZ51" s="347">
        <v>92.72</v>
      </c>
    </row>
    <row r="52" ht="17" customHeight="1">
      <c r="A52" t="s" s="336">
        <v>108</v>
      </c>
      <c r="B52" s="337">
        <v>4.75</v>
      </c>
      <c r="C52" s="75">
        <v>4.75</v>
      </c>
      <c r="D52" s="75">
        <v>4.75</v>
      </c>
      <c r="E52" s="74">
        <v>4.75</v>
      </c>
      <c r="F52" s="73">
        <v>4.75</v>
      </c>
      <c r="G52" s="74">
        <v>4.75</v>
      </c>
      <c r="H52" s="44">
        <v>4.75</v>
      </c>
      <c r="I52" s="73">
        <v>4.75</v>
      </c>
      <c r="J52" s="75">
        <v>4.75</v>
      </c>
      <c r="K52" s="75">
        <v>4.75</v>
      </c>
      <c r="L52" s="74">
        <v>4.75</v>
      </c>
      <c r="M52" s="44">
        <v>4.75</v>
      </c>
      <c r="N52" s="73">
        <v>4.75</v>
      </c>
      <c r="O52" s="75">
        <v>4.75</v>
      </c>
      <c r="P52" s="75">
        <v>4.75</v>
      </c>
      <c r="Q52" s="74">
        <v>4.75</v>
      </c>
      <c r="R52" s="352">
        <v>4.75</v>
      </c>
      <c r="S52" s="73">
        <v>4.75</v>
      </c>
      <c r="T52" s="75">
        <v>4.8</v>
      </c>
      <c r="U52" s="75">
        <v>4.75</v>
      </c>
      <c r="V52" s="74">
        <v>4.75</v>
      </c>
      <c r="W52" s="44">
        <v>4.75</v>
      </c>
      <c r="X52" s="73">
        <v>4.75</v>
      </c>
      <c r="Y52" s="75">
        <v>4.75</v>
      </c>
      <c r="Z52" s="74">
        <v>4.75</v>
      </c>
      <c r="AA52" s="44">
        <v>4.75</v>
      </c>
      <c r="AB52" s="73">
        <v>4.75</v>
      </c>
      <c r="AC52" s="75">
        <v>4.75</v>
      </c>
      <c r="AD52" s="75">
        <v>4.75</v>
      </c>
      <c r="AE52" s="74">
        <v>4.75</v>
      </c>
      <c r="AF52" s="44">
        <v>4.75</v>
      </c>
      <c r="AG52" s="73">
        <v>4.75</v>
      </c>
      <c r="AH52" s="75">
        <v>4.75</v>
      </c>
      <c r="AI52" s="75">
        <v>4.75</v>
      </c>
      <c r="AJ52" s="74">
        <v>4.75</v>
      </c>
      <c r="AK52" s="352">
        <v>4.75</v>
      </c>
      <c r="AL52" s="73">
        <v>4.75</v>
      </c>
      <c r="AM52" s="75">
        <v>4.764</v>
      </c>
      <c r="AN52" s="75">
        <v>4.75</v>
      </c>
      <c r="AO52" s="75">
        <v>4.76</v>
      </c>
      <c r="AP52" s="75">
        <v>4.76</v>
      </c>
      <c r="AQ52" s="75">
        <v>4.76</v>
      </c>
      <c r="AR52" s="75">
        <v>4.76</v>
      </c>
      <c r="AS52" s="75">
        <v>4.76</v>
      </c>
      <c r="AT52" s="75">
        <v>4.76</v>
      </c>
      <c r="AU52" s="75">
        <v>4.76</v>
      </c>
      <c r="AV52" s="75">
        <v>4.76</v>
      </c>
      <c r="AW52" s="75">
        <v>4.76</v>
      </c>
      <c r="AX52" s="75">
        <v>4.76</v>
      </c>
      <c r="AY52" s="75">
        <v>4.76</v>
      </c>
      <c r="AZ52" s="75">
        <v>4.76</v>
      </c>
      <c r="BA52" s="75">
        <v>4.76</v>
      </c>
      <c r="BB52" s="75">
        <v>4.76</v>
      </c>
      <c r="BC52" s="75">
        <v>4.76</v>
      </c>
      <c r="BD52" s="75">
        <v>4.76</v>
      </c>
      <c r="BE52" s="75">
        <v>4.76</v>
      </c>
      <c r="BF52" s="75">
        <v>4.76</v>
      </c>
      <c r="BG52" s="75">
        <v>4.76</v>
      </c>
      <c r="BH52" s="75">
        <v>4.75</v>
      </c>
      <c r="BI52" s="75">
        <v>4.75</v>
      </c>
      <c r="BJ52" s="75">
        <v>4.75</v>
      </c>
      <c r="BK52" s="75">
        <v>4.75</v>
      </c>
      <c r="BL52" s="75">
        <v>4.75</v>
      </c>
      <c r="BM52" s="75">
        <v>4.75</v>
      </c>
      <c r="BN52" s="337">
        <v>4.75</v>
      </c>
      <c r="BO52" s="75">
        <v>4.75</v>
      </c>
      <c r="BP52" s="75">
        <v>4.75</v>
      </c>
      <c r="BQ52" s="75">
        <v>4.75</v>
      </c>
      <c r="BR52" s="75">
        <v>4.75</v>
      </c>
      <c r="BS52" s="75">
        <v>4.75</v>
      </c>
      <c r="BT52" s="75">
        <v>4.75</v>
      </c>
      <c r="BU52" s="75">
        <v>4.75</v>
      </c>
      <c r="BV52" s="75">
        <v>4.75</v>
      </c>
      <c r="BW52" s="75">
        <v>4.75</v>
      </c>
      <c r="BX52" s="75">
        <v>4.75</v>
      </c>
      <c r="BY52" s="75">
        <v>4.75</v>
      </c>
      <c r="BZ52" s="347">
        <v>4.75</v>
      </c>
    </row>
    <row r="53" ht="17" customHeight="1">
      <c r="A53" t="s" s="204">
        <v>109</v>
      </c>
      <c r="B53" s="333">
        <v>1476.872</v>
      </c>
      <c r="C53" s="65">
        <v>1453.619</v>
      </c>
      <c r="D53" s="63">
        <v>1453.064</v>
      </c>
      <c r="E53" s="64">
        <v>1453.064</v>
      </c>
      <c r="F53" s="149">
        <v>1453.064</v>
      </c>
      <c r="G53" s="65">
        <v>1453.064</v>
      </c>
      <c r="H53" s="63">
        <v>1453.064</v>
      </c>
      <c r="I53" s="64">
        <v>1453.064</v>
      </c>
      <c r="J53" s="149">
        <v>1453.064</v>
      </c>
      <c r="K53" s="149">
        <v>1453.1565</v>
      </c>
      <c r="L53" s="65">
        <v>1453.064</v>
      </c>
      <c r="M53" s="63">
        <v>1455.414</v>
      </c>
      <c r="N53" s="64">
        <v>1455.414</v>
      </c>
      <c r="O53" s="149">
        <v>1454.630666666667</v>
      </c>
      <c r="P53" s="149">
        <v>1453.647888888889</v>
      </c>
      <c r="Q53" s="65">
        <v>1449.998</v>
      </c>
      <c r="R53" s="63">
        <v>1453.453</v>
      </c>
      <c r="S53" s="64">
        <v>1448.879</v>
      </c>
      <c r="T53" s="149">
        <v>1450.804</v>
      </c>
      <c r="U53" s="149">
        <v>1452.930083333333</v>
      </c>
      <c r="V53" s="65">
        <v>1452.619</v>
      </c>
      <c r="W53" s="63">
        <v>1452.619</v>
      </c>
      <c r="X53" s="64">
        <v>1452.619</v>
      </c>
      <c r="Y53" s="149">
        <v>1452.619</v>
      </c>
      <c r="Z53" s="65">
        <v>1452.619</v>
      </c>
      <c r="AA53" s="63">
        <v>1453.115</v>
      </c>
      <c r="AB53" s="64">
        <v>1453.115</v>
      </c>
      <c r="AC53" s="149">
        <v>1452.949666666667</v>
      </c>
      <c r="AD53" s="149">
        <v>1452.784333333333</v>
      </c>
      <c r="AE53" s="65">
        <v>1500.194</v>
      </c>
      <c r="AF53" s="63">
        <v>1500.243</v>
      </c>
      <c r="AG53" s="64">
        <v>1500.243</v>
      </c>
      <c r="AH53" s="149">
        <v>1500.226666666667</v>
      </c>
      <c r="AI53" s="149">
        <v>1468.598444444445</v>
      </c>
      <c r="AJ53" s="65">
        <v>1501.401</v>
      </c>
      <c r="AK53" s="63">
        <v>1501.395</v>
      </c>
      <c r="AL53" s="64">
        <v>1501.903</v>
      </c>
      <c r="AM53" s="149">
        <v>1501.568173913043</v>
      </c>
      <c r="AN53" s="149">
        <v>1476.840416666667</v>
      </c>
      <c r="AO53" s="65">
        <v>1502.603</v>
      </c>
      <c r="AP53" s="63">
        <v>1502.601</v>
      </c>
      <c r="AQ53" s="64">
        <v>1502.603</v>
      </c>
      <c r="AR53" s="149">
        <v>1502.602333333333</v>
      </c>
      <c r="AS53" s="65">
        <v>1502.391</v>
      </c>
      <c r="AT53" s="63">
        <v>1502.185</v>
      </c>
      <c r="AU53" s="64">
        <v>1502.605</v>
      </c>
      <c r="AV53" s="149">
        <v>1502.393666666667</v>
      </c>
      <c r="AW53" s="149">
        <v>1502.498</v>
      </c>
      <c r="AX53" s="65">
        <v>1504.831</v>
      </c>
      <c r="AY53" s="63">
        <v>1505.551</v>
      </c>
      <c r="AZ53" s="64">
        <v>1505.551</v>
      </c>
      <c r="BA53" s="149">
        <v>1505.311</v>
      </c>
      <c r="BB53" s="149">
        <v>1503.435666666666</v>
      </c>
      <c r="BC53" s="65">
        <v>1509.418</v>
      </c>
      <c r="BD53" s="63">
        <v>1509.418</v>
      </c>
      <c r="BE53" s="64">
        <v>1509.418</v>
      </c>
      <c r="BF53" s="149">
        <v>1509.418</v>
      </c>
      <c r="BG53" s="149">
        <v>1504.93125</v>
      </c>
      <c r="BH53" s="65">
        <v>1502.54</v>
      </c>
      <c r="BI53" s="63">
        <v>1502.54</v>
      </c>
      <c r="BJ53" s="64">
        <v>1502.54</v>
      </c>
      <c r="BK53" s="65">
        <v>1502.54</v>
      </c>
      <c r="BL53" s="63">
        <v>1500.37</v>
      </c>
      <c r="BM53" s="63">
        <v>1500.37</v>
      </c>
      <c r="BN53" s="63">
        <v>1499.76</v>
      </c>
      <c r="BO53" s="64">
        <v>1500.168901098901</v>
      </c>
      <c r="BP53" s="149">
        <v>1501.347900552486</v>
      </c>
      <c r="BQ53" s="65">
        <v>1499.76</v>
      </c>
      <c r="BR53" s="63">
        <v>1499.865</v>
      </c>
      <c r="BS53" s="63">
        <v>1487.561</v>
      </c>
      <c r="BT53" s="63">
        <v>1495.772967032967</v>
      </c>
      <c r="BU53" s="63">
        <v>1499.482757352941</v>
      </c>
      <c r="BV53" s="63">
        <v>1488.636</v>
      </c>
      <c r="BW53" s="63">
        <v>1488.699</v>
      </c>
      <c r="BX53" s="63">
        <v>1488.219</v>
      </c>
      <c r="BY53" s="63">
        <v>1488.537260869565</v>
      </c>
      <c r="BZ53" s="346">
        <v>1496.716313186813</v>
      </c>
    </row>
    <row r="54" ht="17" customHeight="1">
      <c r="A54" t="s" s="336">
        <v>110</v>
      </c>
      <c r="B54" s="337">
        <v>1252.974</v>
      </c>
      <c r="C54" s="74">
        <v>1252.974</v>
      </c>
      <c r="D54" s="44">
        <v>1252.974</v>
      </c>
      <c r="E54" s="73">
        <v>1252.974</v>
      </c>
      <c r="F54" s="75">
        <v>1252.974</v>
      </c>
      <c r="G54" s="74">
        <v>1252.974</v>
      </c>
      <c r="H54" s="44">
        <v>1252.974</v>
      </c>
      <c r="I54" s="73">
        <v>1252.974</v>
      </c>
      <c r="J54" s="75">
        <v>1252.974</v>
      </c>
      <c r="K54" s="75">
        <v>1252.974</v>
      </c>
      <c r="L54" s="74">
        <v>1252.974</v>
      </c>
      <c r="M54" s="44">
        <v>1252.974</v>
      </c>
      <c r="N54" s="73">
        <v>1252.974</v>
      </c>
      <c r="O54" s="75">
        <v>1252.974</v>
      </c>
      <c r="P54" s="75">
        <v>1252.974</v>
      </c>
      <c r="Q54" s="74">
        <v>1252.974</v>
      </c>
      <c r="R54" s="44">
        <v>1252.974</v>
      </c>
      <c r="S54" s="73">
        <v>1248.4</v>
      </c>
      <c r="T54" s="75">
        <v>1251.476666666667</v>
      </c>
      <c r="U54" s="75">
        <v>1252.592833333333</v>
      </c>
      <c r="V54" s="74">
        <v>1250.398</v>
      </c>
      <c r="W54" s="44">
        <v>1250.398</v>
      </c>
      <c r="X54" s="73">
        <v>1250.398</v>
      </c>
      <c r="Y54" s="75">
        <v>1250.398</v>
      </c>
      <c r="Z54" s="74">
        <v>1250.398</v>
      </c>
      <c r="AA54" s="44">
        <v>1250.398</v>
      </c>
      <c r="AB54" s="73">
        <v>1250.398</v>
      </c>
      <c r="AC54" s="75">
        <v>1250.398</v>
      </c>
      <c r="AD54" s="75">
        <v>1250.398</v>
      </c>
      <c r="AE54" s="74">
        <v>1299.117</v>
      </c>
      <c r="AF54" s="44">
        <v>1299.117</v>
      </c>
      <c r="AG54" s="73">
        <v>1299.117</v>
      </c>
      <c r="AH54" s="75">
        <v>1299.117</v>
      </c>
      <c r="AI54" s="75">
        <v>1266.637666666667</v>
      </c>
      <c r="AJ54" s="74">
        <v>1299.2</v>
      </c>
      <c r="AK54" s="44">
        <v>1299.2</v>
      </c>
      <c r="AL54" s="73">
        <v>1299.2</v>
      </c>
      <c r="AM54" s="75">
        <v>1299.2</v>
      </c>
      <c r="AN54" s="75">
        <v>1274.77825</v>
      </c>
      <c r="AO54" s="74">
        <v>1299.9</v>
      </c>
      <c r="AP54" s="44">
        <v>1299.9</v>
      </c>
      <c r="AQ54" s="73">
        <v>1299.9</v>
      </c>
      <c r="AR54" s="75">
        <v>1299.9</v>
      </c>
      <c r="AS54" s="74">
        <v>1299.9</v>
      </c>
      <c r="AT54" s="44">
        <v>1299.9</v>
      </c>
      <c r="AU54" s="73">
        <v>1299.9</v>
      </c>
      <c r="AV54" s="75">
        <v>1299.9</v>
      </c>
      <c r="AW54" s="75">
        <v>1299.9</v>
      </c>
      <c r="AX54" s="74">
        <v>1299.9</v>
      </c>
      <c r="AY54" s="44">
        <v>1299.9</v>
      </c>
      <c r="AZ54" s="73">
        <v>1299.9</v>
      </c>
      <c r="BA54" s="75">
        <v>1299.9</v>
      </c>
      <c r="BB54" s="75">
        <v>1299.9</v>
      </c>
      <c r="BC54" s="75">
        <v>1299.9</v>
      </c>
      <c r="BD54" s="74">
        <v>1299.9</v>
      </c>
      <c r="BE54" s="73">
        <v>1299.9</v>
      </c>
      <c r="BF54" s="75">
        <v>1299.9</v>
      </c>
      <c r="BG54" s="75">
        <v>1299.9</v>
      </c>
      <c r="BH54" s="74">
        <v>1299.917</v>
      </c>
      <c r="BI54" s="44">
        <v>1299.917</v>
      </c>
      <c r="BJ54" s="73">
        <v>1299.917</v>
      </c>
      <c r="BK54" s="74">
        <v>1299.917</v>
      </c>
      <c r="BL54" s="44">
        <v>1299.917</v>
      </c>
      <c r="BM54" s="44">
        <v>1299.917</v>
      </c>
      <c r="BN54" s="44">
        <v>1299.917</v>
      </c>
      <c r="BO54" s="73">
        <v>1299.917</v>
      </c>
      <c r="BP54" s="75">
        <v>1299.917</v>
      </c>
      <c r="BQ54" s="74">
        <v>1299.917</v>
      </c>
      <c r="BR54" s="44">
        <v>1299.917</v>
      </c>
      <c r="BS54" s="44">
        <v>1286.915</v>
      </c>
      <c r="BT54" s="44">
        <v>1295.630626373626</v>
      </c>
      <c r="BU54" s="44">
        <v>1298.482955882353</v>
      </c>
      <c r="BV54" s="44">
        <v>1286.915</v>
      </c>
      <c r="BW54" s="44">
        <v>1286.915</v>
      </c>
      <c r="BX54" s="44">
        <v>1286.915</v>
      </c>
      <c r="BY54" s="44">
        <v>1286.915</v>
      </c>
      <c r="BZ54" s="45">
        <v>1295.559186813187</v>
      </c>
    </row>
    <row r="55" ht="17" customHeight="1">
      <c r="A55" t="s" s="336">
        <v>111</v>
      </c>
      <c r="B55" s="337">
        <v>320</v>
      </c>
      <c r="C55" s="74">
        <v>320</v>
      </c>
      <c r="D55" s="44">
        <v>320</v>
      </c>
      <c r="E55" s="73">
        <v>320</v>
      </c>
      <c r="F55" s="75">
        <v>320</v>
      </c>
      <c r="G55" s="74">
        <v>320</v>
      </c>
      <c r="H55" s="44">
        <v>320</v>
      </c>
      <c r="I55" s="73">
        <v>320</v>
      </c>
      <c r="J55" s="75">
        <v>320</v>
      </c>
      <c r="K55" s="75">
        <v>320</v>
      </c>
      <c r="L55" s="74">
        <v>320</v>
      </c>
      <c r="M55" s="44">
        <v>320</v>
      </c>
      <c r="N55" s="73">
        <v>320</v>
      </c>
      <c r="O55" s="75">
        <v>320</v>
      </c>
      <c r="P55" s="75">
        <v>320</v>
      </c>
      <c r="Q55" s="75">
        <v>320</v>
      </c>
      <c r="R55" s="74">
        <v>320</v>
      </c>
      <c r="S55" s="73">
        <v>320</v>
      </c>
      <c r="T55" s="75">
        <v>320</v>
      </c>
      <c r="U55" s="75">
        <v>320</v>
      </c>
      <c r="V55" s="74">
        <v>320</v>
      </c>
      <c r="W55" s="44">
        <v>320</v>
      </c>
      <c r="X55" s="73">
        <v>320</v>
      </c>
      <c r="Y55" s="75">
        <v>320</v>
      </c>
      <c r="Z55" s="74">
        <v>320</v>
      </c>
      <c r="AA55" s="44">
        <v>320</v>
      </c>
      <c r="AB55" s="73">
        <v>320</v>
      </c>
      <c r="AC55" s="75">
        <v>320</v>
      </c>
      <c r="AD55" s="75">
        <v>320</v>
      </c>
      <c r="AE55" s="74">
        <v>368</v>
      </c>
      <c r="AF55" s="44">
        <v>368</v>
      </c>
      <c r="AG55" s="73">
        <v>368</v>
      </c>
      <c r="AH55" s="75">
        <v>368</v>
      </c>
      <c r="AI55" s="75">
        <v>336</v>
      </c>
      <c r="AJ55" s="75">
        <v>368</v>
      </c>
      <c r="AK55" s="74">
        <v>368</v>
      </c>
      <c r="AL55" s="73">
        <v>368</v>
      </c>
      <c r="AM55" s="75">
        <v>368</v>
      </c>
      <c r="AN55" s="75">
        <v>344</v>
      </c>
      <c r="AO55" s="75">
        <v>368</v>
      </c>
      <c r="AP55" s="74">
        <v>368</v>
      </c>
      <c r="AQ55" s="73">
        <v>368</v>
      </c>
      <c r="AR55" s="74">
        <v>368</v>
      </c>
      <c r="AS55" s="73">
        <v>368</v>
      </c>
      <c r="AT55" s="74">
        <v>368</v>
      </c>
      <c r="AU55" s="73">
        <v>368</v>
      </c>
      <c r="AV55" s="75">
        <v>368</v>
      </c>
      <c r="AW55" s="75">
        <v>368</v>
      </c>
      <c r="AX55" s="74">
        <v>368</v>
      </c>
      <c r="AY55" s="44">
        <v>368</v>
      </c>
      <c r="AZ55" s="73">
        <v>368</v>
      </c>
      <c r="BA55" s="75">
        <v>368</v>
      </c>
      <c r="BB55" s="75">
        <v>368</v>
      </c>
      <c r="BC55" s="75">
        <v>368</v>
      </c>
      <c r="BD55" s="75">
        <v>368</v>
      </c>
      <c r="BE55" s="75">
        <v>368</v>
      </c>
      <c r="BF55" s="75">
        <v>368</v>
      </c>
      <c r="BG55" s="75">
        <v>368</v>
      </c>
      <c r="BH55" s="75">
        <v>368</v>
      </c>
      <c r="BI55" s="74">
        <v>368</v>
      </c>
      <c r="BJ55" s="73">
        <v>368</v>
      </c>
      <c r="BK55" s="74">
        <v>368</v>
      </c>
      <c r="BL55" s="44">
        <v>368</v>
      </c>
      <c r="BM55" s="44">
        <v>368</v>
      </c>
      <c r="BN55" s="44">
        <v>368</v>
      </c>
      <c r="BO55" s="73">
        <v>368</v>
      </c>
      <c r="BP55" s="75">
        <v>368</v>
      </c>
      <c r="BQ55" s="75">
        <v>368</v>
      </c>
      <c r="BR55" s="75">
        <v>368</v>
      </c>
      <c r="BS55" s="75">
        <v>368</v>
      </c>
      <c r="BT55" s="75">
        <v>368</v>
      </c>
      <c r="BU55" s="75">
        <v>368</v>
      </c>
      <c r="BV55" s="75">
        <v>368</v>
      </c>
      <c r="BW55" s="75">
        <v>368</v>
      </c>
      <c r="BX55" s="75">
        <v>368</v>
      </c>
      <c r="BY55" s="75">
        <v>368</v>
      </c>
      <c r="BZ55" s="347">
        <v>368</v>
      </c>
    </row>
    <row r="56" ht="17" customHeight="1">
      <c r="A56" t="s" s="336">
        <v>112</v>
      </c>
      <c r="B56" s="337">
        <v>12</v>
      </c>
      <c r="C56" s="74">
        <v>12</v>
      </c>
      <c r="D56" s="44">
        <v>12</v>
      </c>
      <c r="E56" s="73">
        <v>12</v>
      </c>
      <c r="F56" s="75">
        <v>12</v>
      </c>
      <c r="G56" s="74">
        <v>12</v>
      </c>
      <c r="H56" s="44">
        <v>12</v>
      </c>
      <c r="I56" s="73">
        <v>12</v>
      </c>
      <c r="J56" s="75">
        <v>12</v>
      </c>
      <c r="K56" s="75">
        <v>12</v>
      </c>
      <c r="L56" s="74">
        <v>12</v>
      </c>
      <c r="M56" s="44">
        <v>12</v>
      </c>
      <c r="N56" s="73">
        <v>12</v>
      </c>
      <c r="O56" s="75">
        <v>12</v>
      </c>
      <c r="P56" s="75">
        <v>12</v>
      </c>
      <c r="Q56" s="75">
        <v>12</v>
      </c>
      <c r="R56" s="74">
        <v>12</v>
      </c>
      <c r="S56" s="73">
        <v>12</v>
      </c>
      <c r="T56" s="75">
        <v>12</v>
      </c>
      <c r="U56" s="75">
        <v>12</v>
      </c>
      <c r="V56" s="74">
        <v>12</v>
      </c>
      <c r="W56" s="44">
        <v>12</v>
      </c>
      <c r="X56" s="73">
        <v>12</v>
      </c>
      <c r="Y56" s="75">
        <v>12</v>
      </c>
      <c r="Z56" s="74">
        <v>12</v>
      </c>
      <c r="AA56" s="44">
        <v>12</v>
      </c>
      <c r="AB56" s="73">
        <v>12</v>
      </c>
      <c r="AC56" s="75">
        <v>12</v>
      </c>
      <c r="AD56" s="75">
        <v>12</v>
      </c>
      <c r="AE56" s="74">
        <v>12</v>
      </c>
      <c r="AF56" s="44">
        <v>12</v>
      </c>
      <c r="AG56" s="73">
        <v>12</v>
      </c>
      <c r="AH56" s="75">
        <v>12</v>
      </c>
      <c r="AI56" s="75">
        <v>12</v>
      </c>
      <c r="AJ56" s="75">
        <v>12</v>
      </c>
      <c r="AK56" s="74">
        <v>12</v>
      </c>
      <c r="AL56" s="73">
        <v>12</v>
      </c>
      <c r="AM56" s="75">
        <v>12</v>
      </c>
      <c r="AN56" s="75">
        <v>12</v>
      </c>
      <c r="AO56" s="75">
        <v>12</v>
      </c>
      <c r="AP56" s="74">
        <v>12</v>
      </c>
      <c r="AQ56" s="73">
        <v>12</v>
      </c>
      <c r="AR56" s="74">
        <v>12</v>
      </c>
      <c r="AS56" s="73">
        <v>12</v>
      </c>
      <c r="AT56" s="74">
        <v>12</v>
      </c>
      <c r="AU56" s="73">
        <v>12</v>
      </c>
      <c r="AV56" s="75">
        <v>12</v>
      </c>
      <c r="AW56" s="75">
        <v>12</v>
      </c>
      <c r="AX56" s="74">
        <v>12</v>
      </c>
      <c r="AY56" s="44">
        <v>12</v>
      </c>
      <c r="AZ56" s="73">
        <v>12</v>
      </c>
      <c r="BA56" s="75">
        <v>12</v>
      </c>
      <c r="BB56" s="75">
        <v>12</v>
      </c>
      <c r="BC56" s="75">
        <v>12</v>
      </c>
      <c r="BD56" s="75">
        <v>12</v>
      </c>
      <c r="BE56" s="75">
        <v>12</v>
      </c>
      <c r="BF56" s="75">
        <v>12</v>
      </c>
      <c r="BG56" s="75">
        <v>12</v>
      </c>
      <c r="BH56" s="75">
        <v>12</v>
      </c>
      <c r="BI56" s="74">
        <v>12</v>
      </c>
      <c r="BJ56" s="73">
        <v>12</v>
      </c>
      <c r="BK56" s="74">
        <v>12</v>
      </c>
      <c r="BL56" s="44">
        <v>12</v>
      </c>
      <c r="BM56" s="44">
        <v>12</v>
      </c>
      <c r="BN56" s="44">
        <v>12</v>
      </c>
      <c r="BO56" s="73">
        <v>12</v>
      </c>
      <c r="BP56" s="75">
        <v>12</v>
      </c>
      <c r="BQ56" s="75">
        <v>12</v>
      </c>
      <c r="BR56" s="75">
        <v>12</v>
      </c>
      <c r="BS56" s="75">
        <v>12</v>
      </c>
      <c r="BT56" s="75">
        <v>12</v>
      </c>
      <c r="BU56" s="75">
        <v>12</v>
      </c>
      <c r="BV56" s="75">
        <v>12</v>
      </c>
      <c r="BW56" s="75">
        <v>12</v>
      </c>
      <c r="BX56" s="75">
        <v>12</v>
      </c>
      <c r="BY56" s="75">
        <v>12</v>
      </c>
      <c r="BZ56" s="347">
        <v>12</v>
      </c>
    </row>
    <row r="57" ht="17" customHeight="1">
      <c r="A57" t="s" s="336">
        <v>113</v>
      </c>
      <c r="B57" s="337">
        <v>680</v>
      </c>
      <c r="C57" s="74">
        <v>680</v>
      </c>
      <c r="D57" s="44">
        <v>680</v>
      </c>
      <c r="E57" s="73">
        <v>680</v>
      </c>
      <c r="F57" s="75">
        <v>680</v>
      </c>
      <c r="G57" s="74">
        <v>680</v>
      </c>
      <c r="H57" s="44">
        <v>680</v>
      </c>
      <c r="I57" s="73">
        <v>680</v>
      </c>
      <c r="J57" s="75">
        <v>680</v>
      </c>
      <c r="K57" s="75">
        <v>680</v>
      </c>
      <c r="L57" s="74">
        <v>680</v>
      </c>
      <c r="M57" s="44">
        <v>680</v>
      </c>
      <c r="N57" s="73">
        <v>680</v>
      </c>
      <c r="O57" s="75">
        <v>680</v>
      </c>
      <c r="P57" s="75">
        <v>680</v>
      </c>
      <c r="Q57" s="75">
        <v>680</v>
      </c>
      <c r="R57" s="74">
        <v>680</v>
      </c>
      <c r="S57" s="73">
        <v>680</v>
      </c>
      <c r="T57" s="75">
        <v>680</v>
      </c>
      <c r="U57" s="75">
        <v>680</v>
      </c>
      <c r="V57" s="74">
        <v>680</v>
      </c>
      <c r="W57" s="44">
        <v>680</v>
      </c>
      <c r="X57" s="73">
        <v>680</v>
      </c>
      <c r="Y57" s="75">
        <v>680</v>
      </c>
      <c r="Z57" s="74">
        <v>680</v>
      </c>
      <c r="AA57" s="44">
        <v>680</v>
      </c>
      <c r="AB57" s="73">
        <v>680</v>
      </c>
      <c r="AC57" s="75">
        <v>680</v>
      </c>
      <c r="AD57" s="75">
        <v>680</v>
      </c>
      <c r="AE57" s="74">
        <v>680</v>
      </c>
      <c r="AF57" s="44">
        <v>680</v>
      </c>
      <c r="AG57" s="73">
        <v>680</v>
      </c>
      <c r="AH57" s="75">
        <v>680</v>
      </c>
      <c r="AI57" s="75">
        <v>680</v>
      </c>
      <c r="AJ57" s="75">
        <v>680</v>
      </c>
      <c r="AK57" s="74">
        <v>680</v>
      </c>
      <c r="AL57" s="73">
        <v>680</v>
      </c>
      <c r="AM57" s="75">
        <v>680</v>
      </c>
      <c r="AN57" s="75">
        <v>680</v>
      </c>
      <c r="AO57" s="75">
        <v>680</v>
      </c>
      <c r="AP57" s="74">
        <v>680</v>
      </c>
      <c r="AQ57" s="73">
        <v>680</v>
      </c>
      <c r="AR57" s="74">
        <v>680</v>
      </c>
      <c r="AS57" s="73">
        <v>680</v>
      </c>
      <c r="AT57" s="74">
        <v>680</v>
      </c>
      <c r="AU57" s="73">
        <v>680</v>
      </c>
      <c r="AV57" s="75">
        <v>680</v>
      </c>
      <c r="AW57" s="75">
        <v>680</v>
      </c>
      <c r="AX57" s="74">
        <v>680</v>
      </c>
      <c r="AY57" s="44">
        <v>680</v>
      </c>
      <c r="AZ57" s="73">
        <v>680</v>
      </c>
      <c r="BA57" s="75">
        <v>680</v>
      </c>
      <c r="BB57" s="75">
        <v>680</v>
      </c>
      <c r="BC57" s="75">
        <v>680</v>
      </c>
      <c r="BD57" s="163">
        <v>680</v>
      </c>
      <c r="BE57" s="163">
        <v>680</v>
      </c>
      <c r="BF57" s="75">
        <v>680</v>
      </c>
      <c r="BG57" s="75">
        <v>680</v>
      </c>
      <c r="BH57" s="75">
        <v>680</v>
      </c>
      <c r="BI57" s="74">
        <v>680</v>
      </c>
      <c r="BJ57" s="73">
        <v>680</v>
      </c>
      <c r="BK57" s="74">
        <v>680</v>
      </c>
      <c r="BL57" s="44">
        <v>680</v>
      </c>
      <c r="BM57" s="44">
        <v>680</v>
      </c>
      <c r="BN57" s="44">
        <v>680</v>
      </c>
      <c r="BO57" s="73">
        <v>680</v>
      </c>
      <c r="BP57" s="75">
        <v>680</v>
      </c>
      <c r="BQ57" s="75">
        <v>680</v>
      </c>
      <c r="BR57" s="75">
        <v>680</v>
      </c>
      <c r="BS57" s="75">
        <v>680</v>
      </c>
      <c r="BT57" s="75">
        <v>680</v>
      </c>
      <c r="BU57" s="75">
        <v>680</v>
      </c>
      <c r="BV57" s="75">
        <v>680</v>
      </c>
      <c r="BW57" s="75">
        <v>680</v>
      </c>
      <c r="BX57" s="75">
        <v>680</v>
      </c>
      <c r="BY57" s="75">
        <v>680</v>
      </c>
      <c r="BZ57" s="347">
        <v>680</v>
      </c>
    </row>
    <row r="58" ht="17" customHeight="1">
      <c r="A58" t="s" s="336">
        <v>89</v>
      </c>
      <c r="B58" s="337">
        <v>90.315</v>
      </c>
      <c r="C58" s="74">
        <v>90.315</v>
      </c>
      <c r="D58" s="44">
        <v>90.315</v>
      </c>
      <c r="E58" s="73">
        <v>90.315</v>
      </c>
      <c r="F58" s="75">
        <v>90.315</v>
      </c>
      <c r="G58" s="74">
        <v>90.315</v>
      </c>
      <c r="H58" s="44">
        <v>90.315</v>
      </c>
      <c r="I58" s="73">
        <v>90.315</v>
      </c>
      <c r="J58" s="75">
        <v>90.315</v>
      </c>
      <c r="K58" s="75">
        <v>90.315</v>
      </c>
      <c r="L58" s="74">
        <v>90.315</v>
      </c>
      <c r="M58" s="44">
        <v>90.315</v>
      </c>
      <c r="N58" s="73">
        <v>90.315</v>
      </c>
      <c r="O58" s="75">
        <v>90.315</v>
      </c>
      <c r="P58" s="75">
        <v>90.315</v>
      </c>
      <c r="Q58" s="75">
        <v>90.315</v>
      </c>
      <c r="R58" s="74">
        <v>90.315</v>
      </c>
      <c r="S58" s="73">
        <v>85.7</v>
      </c>
      <c r="T58" s="75">
        <v>88.77666666666666</v>
      </c>
      <c r="U58" s="75">
        <v>89.93041666666669</v>
      </c>
      <c r="V58" s="74">
        <v>88.384</v>
      </c>
      <c r="W58" s="44">
        <v>88.384</v>
      </c>
      <c r="X58" s="73">
        <v>88.384</v>
      </c>
      <c r="Y58" s="75">
        <v>88.384</v>
      </c>
      <c r="Z58" s="74">
        <v>88.384</v>
      </c>
      <c r="AA58" s="44">
        <v>88.384</v>
      </c>
      <c r="AB58" s="73">
        <v>88.384</v>
      </c>
      <c r="AC58" s="75">
        <v>88.384</v>
      </c>
      <c r="AD58" s="75">
        <v>88.384</v>
      </c>
      <c r="AE58" s="74">
        <v>88.40000000000001</v>
      </c>
      <c r="AF58" s="44">
        <v>88.40000000000001</v>
      </c>
      <c r="AG58" s="73">
        <v>88.40000000000001</v>
      </c>
      <c r="AH58" s="75">
        <v>88.40000000000002</v>
      </c>
      <c r="AI58" s="75">
        <v>88.38933333333335</v>
      </c>
      <c r="AJ58" s="75">
        <v>88.40000000000001</v>
      </c>
      <c r="AK58" s="74">
        <v>88.40000000000001</v>
      </c>
      <c r="AL58" s="73">
        <v>88.40000000000001</v>
      </c>
      <c r="AM58" s="75">
        <v>88.40000000000001</v>
      </c>
      <c r="AN58" s="75">
        <v>88.392</v>
      </c>
      <c r="AO58" s="75">
        <v>89.3</v>
      </c>
      <c r="AP58" s="74">
        <v>89.3</v>
      </c>
      <c r="AQ58" s="73">
        <v>89.3</v>
      </c>
      <c r="AR58" s="74">
        <v>89.3</v>
      </c>
      <c r="AS58" s="73">
        <v>89.3</v>
      </c>
      <c r="AT58" s="74">
        <v>89.3</v>
      </c>
      <c r="AU58" s="73">
        <v>89.3</v>
      </c>
      <c r="AV58" s="75">
        <v>89.3</v>
      </c>
      <c r="AW58" s="75">
        <v>89.3</v>
      </c>
      <c r="AX58" s="74">
        <v>89.3</v>
      </c>
      <c r="AY58" s="44">
        <v>89.3</v>
      </c>
      <c r="AZ58" s="73">
        <v>89.3</v>
      </c>
      <c r="BA58" s="75">
        <v>89.3</v>
      </c>
      <c r="BB58" s="75">
        <v>89.29999999999998</v>
      </c>
      <c r="BC58" s="75">
        <v>89.3</v>
      </c>
      <c r="BD58" s="163">
        <v>89.3</v>
      </c>
      <c r="BE58" s="163">
        <v>89.3</v>
      </c>
      <c r="BF58" s="75">
        <v>89.3</v>
      </c>
      <c r="BG58" s="75">
        <v>89.29999999999997</v>
      </c>
      <c r="BH58" s="75">
        <v>89.3</v>
      </c>
      <c r="BI58" s="74">
        <v>89.3</v>
      </c>
      <c r="BJ58" s="73">
        <v>89.3</v>
      </c>
      <c r="BK58" s="74">
        <v>89.3</v>
      </c>
      <c r="BL58" s="44">
        <v>89.3</v>
      </c>
      <c r="BM58" s="44">
        <v>89.3</v>
      </c>
      <c r="BN58" s="44">
        <v>89.3</v>
      </c>
      <c r="BO58" s="73">
        <v>89.3</v>
      </c>
      <c r="BP58" s="75">
        <v>89.3</v>
      </c>
      <c r="BQ58" s="75">
        <v>89.3</v>
      </c>
      <c r="BR58" s="75">
        <v>89.3</v>
      </c>
      <c r="BS58" s="75">
        <v>88.38900000000002</v>
      </c>
      <c r="BT58" s="75">
        <v>88.99967032967032</v>
      </c>
      <c r="BU58" s="75">
        <v>89.19952205882352</v>
      </c>
      <c r="BV58" s="75">
        <v>88.38900000000002</v>
      </c>
      <c r="BW58" s="75">
        <v>88.38900000000002</v>
      </c>
      <c r="BX58" s="75">
        <v>88.38900000000002</v>
      </c>
      <c r="BY58" s="75">
        <v>88.38900000000002</v>
      </c>
      <c r="BZ58" s="347">
        <v>88.99466483516483</v>
      </c>
    </row>
    <row r="59" ht="17" customHeight="1">
      <c r="A59" t="s" s="336">
        <v>159</v>
      </c>
      <c r="B59" s="337">
        <v>72</v>
      </c>
      <c r="C59" s="74">
        <v>72</v>
      </c>
      <c r="D59" s="44">
        <v>72</v>
      </c>
      <c r="E59" s="73">
        <v>72</v>
      </c>
      <c r="F59" s="75">
        <v>72</v>
      </c>
      <c r="G59" s="74">
        <v>72</v>
      </c>
      <c r="H59" s="44">
        <v>72</v>
      </c>
      <c r="I59" s="73">
        <v>72</v>
      </c>
      <c r="J59" s="75">
        <v>72</v>
      </c>
      <c r="K59" s="75">
        <v>72</v>
      </c>
      <c r="L59" s="74">
        <v>72</v>
      </c>
      <c r="M59" s="44">
        <v>72</v>
      </c>
      <c r="N59" s="73">
        <v>72</v>
      </c>
      <c r="O59" s="75">
        <v>72</v>
      </c>
      <c r="P59" s="75">
        <v>72</v>
      </c>
      <c r="Q59" s="75">
        <v>72</v>
      </c>
      <c r="R59" s="74">
        <v>72</v>
      </c>
      <c r="S59" s="73">
        <v>72</v>
      </c>
      <c r="T59" s="75">
        <v>72</v>
      </c>
      <c r="U59" s="75">
        <v>72</v>
      </c>
      <c r="V59" s="74">
        <v>72</v>
      </c>
      <c r="W59" s="44">
        <v>72</v>
      </c>
      <c r="X59" s="73">
        <v>72</v>
      </c>
      <c r="Y59" s="75">
        <v>72</v>
      </c>
      <c r="Z59" s="74">
        <v>72</v>
      </c>
      <c r="AA59" s="44">
        <v>72</v>
      </c>
      <c r="AB59" s="73">
        <v>72</v>
      </c>
      <c r="AC59" s="75">
        <v>72</v>
      </c>
      <c r="AD59" s="75">
        <v>72</v>
      </c>
      <c r="AE59" s="74">
        <v>72</v>
      </c>
      <c r="AF59" s="44">
        <v>72</v>
      </c>
      <c r="AG59" s="73">
        <v>72</v>
      </c>
      <c r="AH59" s="75">
        <v>72</v>
      </c>
      <c r="AI59" s="75">
        <v>72</v>
      </c>
      <c r="AJ59" s="75">
        <v>72</v>
      </c>
      <c r="AK59" s="74">
        <v>72</v>
      </c>
      <c r="AL59" s="73">
        <v>72</v>
      </c>
      <c r="AM59" s="75">
        <v>72</v>
      </c>
      <c r="AN59" s="75">
        <v>72</v>
      </c>
      <c r="AO59" s="75">
        <v>72</v>
      </c>
      <c r="AP59" s="74">
        <v>72</v>
      </c>
      <c r="AQ59" s="73">
        <v>72</v>
      </c>
      <c r="AR59" s="74">
        <v>72</v>
      </c>
      <c r="AS59" s="73">
        <v>72</v>
      </c>
      <c r="AT59" s="74">
        <v>72</v>
      </c>
      <c r="AU59" s="73">
        <v>72</v>
      </c>
      <c r="AV59" s="75">
        <v>72</v>
      </c>
      <c r="AW59" s="75">
        <v>72</v>
      </c>
      <c r="AX59" s="74">
        <v>72</v>
      </c>
      <c r="AY59" s="44">
        <v>72</v>
      </c>
      <c r="AZ59" s="73">
        <v>72</v>
      </c>
      <c r="BA59" s="75">
        <v>72</v>
      </c>
      <c r="BB59" s="75">
        <v>72</v>
      </c>
      <c r="BC59" s="75">
        <v>72</v>
      </c>
      <c r="BD59" s="163">
        <v>72</v>
      </c>
      <c r="BE59" s="163">
        <v>72</v>
      </c>
      <c r="BF59" s="75">
        <v>72</v>
      </c>
      <c r="BG59" s="75">
        <v>72</v>
      </c>
      <c r="BH59" s="75">
        <v>72</v>
      </c>
      <c r="BI59" s="74">
        <v>72</v>
      </c>
      <c r="BJ59" s="73">
        <v>72</v>
      </c>
      <c r="BK59" s="74">
        <v>72</v>
      </c>
      <c r="BL59" s="44">
        <v>72</v>
      </c>
      <c r="BM59" s="44">
        <v>72</v>
      </c>
      <c r="BN59" s="44">
        <v>72</v>
      </c>
      <c r="BO59" s="73">
        <v>72</v>
      </c>
      <c r="BP59" s="75">
        <v>72</v>
      </c>
      <c r="BQ59" s="75">
        <v>72</v>
      </c>
      <c r="BR59" s="75">
        <v>72</v>
      </c>
      <c r="BS59" s="75">
        <v>60</v>
      </c>
      <c r="BT59" s="75">
        <v>68.04395604395604</v>
      </c>
      <c r="BU59" s="75">
        <v>70.67647058823529</v>
      </c>
      <c r="BV59" s="75">
        <v>60</v>
      </c>
      <c r="BW59" s="75">
        <v>60</v>
      </c>
      <c r="BX59" s="75">
        <v>60</v>
      </c>
      <c r="BY59" s="75">
        <v>60</v>
      </c>
      <c r="BZ59" s="347">
        <v>67.97802197802197</v>
      </c>
    </row>
    <row r="60" ht="17" customHeight="1">
      <c r="A60" t="s" s="336">
        <v>114</v>
      </c>
      <c r="B60" s="337">
        <v>78.65900000000001</v>
      </c>
      <c r="C60" s="74">
        <v>78.65900000000001</v>
      </c>
      <c r="D60" s="44">
        <v>78.65900000000001</v>
      </c>
      <c r="E60" s="73">
        <v>78.65900000000001</v>
      </c>
      <c r="F60" s="75">
        <v>78.65900000000001</v>
      </c>
      <c r="G60" s="74">
        <v>78.65900000000001</v>
      </c>
      <c r="H60" s="44">
        <v>78.65900000000001</v>
      </c>
      <c r="I60" s="73">
        <v>78.65900000000001</v>
      </c>
      <c r="J60" s="75">
        <v>78.65900000000001</v>
      </c>
      <c r="K60" s="75">
        <v>78.65900000000001</v>
      </c>
      <c r="L60" s="74">
        <v>78.65900000000001</v>
      </c>
      <c r="M60" s="44">
        <v>78.65900000000001</v>
      </c>
      <c r="N60" s="73">
        <v>78.65900000000001</v>
      </c>
      <c r="O60" s="75">
        <v>78.65900000000001</v>
      </c>
      <c r="P60" s="75">
        <v>78.65900000000001</v>
      </c>
      <c r="Q60" s="75">
        <v>78.65900000000001</v>
      </c>
      <c r="R60" s="74">
        <v>78.65900000000001</v>
      </c>
      <c r="S60" s="73">
        <v>78.7</v>
      </c>
      <c r="T60" s="75">
        <v>78.7</v>
      </c>
      <c r="U60" s="75">
        <v>78.66241666666666</v>
      </c>
      <c r="V60" s="74">
        <v>78.014</v>
      </c>
      <c r="W60" s="44">
        <v>78.014</v>
      </c>
      <c r="X60" s="73">
        <v>78.014</v>
      </c>
      <c r="Y60" s="75">
        <v>78.014</v>
      </c>
      <c r="Z60" s="74">
        <v>78.014</v>
      </c>
      <c r="AA60" s="44">
        <v>78.014</v>
      </c>
      <c r="AB60" s="73">
        <v>78.014</v>
      </c>
      <c r="AC60" s="75">
        <v>78.014</v>
      </c>
      <c r="AD60" s="75">
        <v>78.014</v>
      </c>
      <c r="AE60" s="74">
        <v>78.717</v>
      </c>
      <c r="AF60" s="44">
        <v>78.717</v>
      </c>
      <c r="AG60" s="73">
        <v>78.717</v>
      </c>
      <c r="AH60" s="75">
        <v>78.717</v>
      </c>
      <c r="AI60" s="75">
        <v>78.24833333333333</v>
      </c>
      <c r="AJ60" s="75">
        <v>78.8</v>
      </c>
      <c r="AK60" s="74">
        <v>78.8</v>
      </c>
      <c r="AL60" s="73">
        <v>78.8</v>
      </c>
      <c r="AM60" s="75">
        <v>78.8</v>
      </c>
      <c r="AN60" s="75">
        <v>78.38625</v>
      </c>
      <c r="AO60" s="75">
        <v>78.59999999999999</v>
      </c>
      <c r="AP60" s="74">
        <v>78.59999999999999</v>
      </c>
      <c r="AQ60" s="73">
        <v>78.59999999999999</v>
      </c>
      <c r="AR60" s="74">
        <v>78.59999999999999</v>
      </c>
      <c r="AS60" s="73">
        <v>78.59999999999999</v>
      </c>
      <c r="AT60" s="74">
        <v>78.59999999999999</v>
      </c>
      <c r="AU60" s="73">
        <v>78.59999999999999</v>
      </c>
      <c r="AV60" s="75">
        <v>78.59999999999999</v>
      </c>
      <c r="AW60" s="75">
        <v>78.60000000000001</v>
      </c>
      <c r="AX60" s="74">
        <v>78.59999999999999</v>
      </c>
      <c r="AY60" s="44">
        <v>78.59999999999999</v>
      </c>
      <c r="AZ60" s="73">
        <v>78.59999999999999</v>
      </c>
      <c r="BA60" s="75">
        <v>78.59999999999999</v>
      </c>
      <c r="BB60" s="75">
        <v>78.60000000000001</v>
      </c>
      <c r="BC60" s="75">
        <v>78.59999999999999</v>
      </c>
      <c r="BD60" s="163">
        <v>78.59999999999999</v>
      </c>
      <c r="BE60" s="163">
        <v>78.59999999999999</v>
      </c>
      <c r="BF60" s="75">
        <v>78.59999999999999</v>
      </c>
      <c r="BG60" s="75">
        <v>78.60000000000001</v>
      </c>
      <c r="BH60" s="75">
        <v>78.617</v>
      </c>
      <c r="BI60" s="75">
        <v>78.617</v>
      </c>
      <c r="BJ60" s="75">
        <v>78.617</v>
      </c>
      <c r="BK60" s="75">
        <v>78.617</v>
      </c>
      <c r="BL60" s="75">
        <v>78.617</v>
      </c>
      <c r="BM60" s="75">
        <v>78.617</v>
      </c>
      <c r="BN60" s="74">
        <v>78.617</v>
      </c>
      <c r="BO60" s="73">
        <v>78.617</v>
      </c>
      <c r="BP60" s="75">
        <v>78.617</v>
      </c>
      <c r="BQ60" s="75">
        <v>78.617</v>
      </c>
      <c r="BR60" s="75">
        <v>78.617</v>
      </c>
      <c r="BS60" s="75">
        <v>78.52600000000002</v>
      </c>
      <c r="BT60" s="75">
        <v>78.58700000000002</v>
      </c>
      <c r="BU60" s="75">
        <v>78.60696323529413</v>
      </c>
      <c r="BV60" s="75">
        <v>78.52600000000002</v>
      </c>
      <c r="BW60" s="75">
        <v>78.52600000000002</v>
      </c>
      <c r="BX60" s="75">
        <v>78.52600000000002</v>
      </c>
      <c r="BY60" s="75">
        <v>78.52600000000002</v>
      </c>
      <c r="BZ60" s="347">
        <v>78.58650000000002</v>
      </c>
    </row>
    <row r="61" ht="17" customHeight="1">
      <c r="A61" t="s" s="336">
        <v>115</v>
      </c>
      <c r="B61" s="337">
        <v>212.898</v>
      </c>
      <c r="C61" s="74">
        <v>189.645</v>
      </c>
      <c r="D61" s="44">
        <v>189.645</v>
      </c>
      <c r="E61" s="73">
        <v>189.645</v>
      </c>
      <c r="F61" s="75">
        <v>189.645</v>
      </c>
      <c r="G61" s="74">
        <v>189.645</v>
      </c>
      <c r="H61" s="44">
        <v>189.645</v>
      </c>
      <c r="I61" s="73">
        <v>189.645</v>
      </c>
      <c r="J61" s="75">
        <v>189.645</v>
      </c>
      <c r="K61" s="75">
        <v>189.645</v>
      </c>
      <c r="L61" s="74">
        <v>189.645</v>
      </c>
      <c r="M61" s="44">
        <v>191.995</v>
      </c>
      <c r="N61" s="73">
        <v>191.995</v>
      </c>
      <c r="O61" s="75">
        <v>191.2116666666667</v>
      </c>
      <c r="P61" s="75">
        <v>190.1672222222222</v>
      </c>
      <c r="Q61" s="74">
        <v>186.579</v>
      </c>
      <c r="R61" s="353">
        <v>186.579</v>
      </c>
      <c r="S61" s="73">
        <v>186.579</v>
      </c>
      <c r="T61" s="75">
        <v>186.579</v>
      </c>
      <c r="U61" s="75">
        <v>186.579</v>
      </c>
      <c r="V61" s="74">
        <v>188.318</v>
      </c>
      <c r="W61" s="44">
        <v>188.318</v>
      </c>
      <c r="X61" s="73">
        <v>188.318</v>
      </c>
      <c r="Y61" s="75">
        <v>188.318</v>
      </c>
      <c r="Z61" s="74">
        <v>188.318</v>
      </c>
      <c r="AA61" s="44">
        <v>188.814</v>
      </c>
      <c r="AB61" s="73">
        <v>188.814</v>
      </c>
      <c r="AC61" s="75">
        <v>188.6486666666667</v>
      </c>
      <c r="AD61" s="75">
        <v>188.4833333333333</v>
      </c>
      <c r="AE61" s="74">
        <v>187.174</v>
      </c>
      <c r="AF61" s="44">
        <v>187.223</v>
      </c>
      <c r="AG61" s="73">
        <v>187.223</v>
      </c>
      <c r="AH61" s="75">
        <v>187.2066666666667</v>
      </c>
      <c r="AI61" s="75">
        <v>188.0577777777778</v>
      </c>
      <c r="AJ61" s="75">
        <v>187.188</v>
      </c>
      <c r="AK61" s="74">
        <v>187.182</v>
      </c>
      <c r="AL61" s="73">
        <v>187.182</v>
      </c>
      <c r="AM61" s="75">
        <v>187.184</v>
      </c>
      <c r="AN61" s="75">
        <v>187.8393333333333</v>
      </c>
      <c r="AO61" s="75">
        <v>187.182</v>
      </c>
      <c r="AP61" s="74">
        <v>187.18</v>
      </c>
      <c r="AQ61" s="73">
        <v>187.182</v>
      </c>
      <c r="AR61" s="74">
        <v>187.1813333333333</v>
      </c>
      <c r="AS61" s="44">
        <v>186.97</v>
      </c>
      <c r="AT61" s="44">
        <v>186.764</v>
      </c>
      <c r="AU61" s="73">
        <v>187.184</v>
      </c>
      <c r="AV61" s="75">
        <v>186.9726666666667</v>
      </c>
      <c r="AW61" s="75">
        <v>187.077</v>
      </c>
      <c r="AX61" s="74">
        <v>189.41</v>
      </c>
      <c r="AY61" s="44">
        <v>190.13</v>
      </c>
      <c r="AZ61" s="73">
        <v>190.13</v>
      </c>
      <c r="BA61" s="75">
        <v>189.89</v>
      </c>
      <c r="BB61" s="75">
        <v>188.0146666666667</v>
      </c>
      <c r="BC61" s="75">
        <v>193.997</v>
      </c>
      <c r="BD61" s="163">
        <v>193.997</v>
      </c>
      <c r="BE61" s="163">
        <v>193.997</v>
      </c>
      <c r="BF61" s="75">
        <v>193.997</v>
      </c>
      <c r="BG61" s="75">
        <v>189.51025</v>
      </c>
      <c r="BH61" s="75">
        <v>187.102</v>
      </c>
      <c r="BI61" s="75">
        <v>187.102</v>
      </c>
      <c r="BJ61" s="74">
        <v>187.102</v>
      </c>
      <c r="BK61" s="44">
        <v>187.102</v>
      </c>
      <c r="BL61" s="44">
        <v>184.932</v>
      </c>
      <c r="BM61" s="44">
        <v>184.932</v>
      </c>
      <c r="BN61" s="44">
        <v>184.322</v>
      </c>
      <c r="BO61" s="73">
        <v>184.7309010989011</v>
      </c>
      <c r="BP61" s="75">
        <v>185.9099005524862</v>
      </c>
      <c r="BQ61" s="75">
        <v>184.322</v>
      </c>
      <c r="BR61" s="163">
        <v>184.427</v>
      </c>
      <c r="BS61" s="163">
        <v>185.125</v>
      </c>
      <c r="BT61" s="163">
        <v>184.6213406593407</v>
      </c>
      <c r="BU61" s="163">
        <v>185.4788014705882</v>
      </c>
      <c r="BV61" s="163">
        <v>186.2</v>
      </c>
      <c r="BW61" s="163">
        <v>186.263</v>
      </c>
      <c r="BX61" s="163">
        <v>185.783</v>
      </c>
      <c r="BY61" s="163">
        <v>186.1012608695652</v>
      </c>
      <c r="BZ61" s="354">
        <v>185.6361263736264</v>
      </c>
    </row>
    <row r="62" ht="17" customHeight="1">
      <c r="A62" t="s" s="336">
        <v>116</v>
      </c>
      <c r="B62" s="337">
        <v>5</v>
      </c>
      <c r="C62" s="74">
        <v>5</v>
      </c>
      <c r="D62" s="44">
        <v>5</v>
      </c>
      <c r="E62" s="73">
        <v>5</v>
      </c>
      <c r="F62" s="75">
        <v>5</v>
      </c>
      <c r="G62" s="74">
        <v>7.5</v>
      </c>
      <c r="H62" s="44">
        <v>7.5</v>
      </c>
      <c r="I62" s="73">
        <v>7.5</v>
      </c>
      <c r="J62" s="75">
        <v>7.5</v>
      </c>
      <c r="K62" s="75">
        <v>6.25</v>
      </c>
      <c r="L62" s="74">
        <v>7.5</v>
      </c>
      <c r="M62" s="44">
        <v>7.5</v>
      </c>
      <c r="N62" s="73">
        <v>7.5</v>
      </c>
      <c r="O62" s="75">
        <v>7.5</v>
      </c>
      <c r="P62" s="75">
        <v>6.666666666666667</v>
      </c>
      <c r="Q62" s="74">
        <v>7.5</v>
      </c>
      <c r="R62" s="44">
        <v>7.5</v>
      </c>
      <c r="S62" s="73">
        <v>7.5</v>
      </c>
      <c r="T62" s="75">
        <v>7.5</v>
      </c>
      <c r="U62" s="75">
        <v>7.5</v>
      </c>
      <c r="V62" s="74">
        <v>7.5</v>
      </c>
      <c r="W62" s="44">
        <v>7.5</v>
      </c>
      <c r="X62" s="73">
        <v>7.5</v>
      </c>
      <c r="Y62" s="75">
        <v>7.5</v>
      </c>
      <c r="Z62" s="74">
        <v>7.5</v>
      </c>
      <c r="AA62" s="44">
        <v>7.5</v>
      </c>
      <c r="AB62" s="73">
        <v>7.5</v>
      </c>
      <c r="AC62" s="75">
        <v>7.5</v>
      </c>
      <c r="AD62" s="75">
        <v>7.5</v>
      </c>
      <c r="AE62" s="74">
        <v>7.5</v>
      </c>
      <c r="AF62" s="44">
        <v>7.5</v>
      </c>
      <c r="AG62" s="73">
        <v>7.5</v>
      </c>
      <c r="AH62" s="75">
        <v>7.5</v>
      </c>
      <c r="AI62" s="75">
        <v>7.5</v>
      </c>
      <c r="AJ62" s="75">
        <v>7.5</v>
      </c>
      <c r="AK62" s="74">
        <v>7.5</v>
      </c>
      <c r="AL62" s="73">
        <v>7.5</v>
      </c>
      <c r="AM62" s="75">
        <v>7.5</v>
      </c>
      <c r="AN62" s="75">
        <v>7.5</v>
      </c>
      <c r="AO62" s="75">
        <v>7.5</v>
      </c>
      <c r="AP62" s="74">
        <v>7.5</v>
      </c>
      <c r="AQ62" s="73">
        <v>7.5</v>
      </c>
      <c r="AR62" s="75">
        <v>7.5</v>
      </c>
      <c r="AS62" s="74">
        <v>7.5</v>
      </c>
      <c r="AT62" s="44">
        <v>7.5</v>
      </c>
      <c r="AU62" s="73">
        <v>7.5</v>
      </c>
      <c r="AV62" s="75">
        <v>7.5</v>
      </c>
      <c r="AW62" s="75">
        <v>7.5</v>
      </c>
      <c r="AX62" s="74">
        <v>7.5</v>
      </c>
      <c r="AY62" s="44">
        <v>7.5</v>
      </c>
      <c r="AZ62" s="73">
        <v>7.5</v>
      </c>
      <c r="BA62" s="75">
        <v>7.5</v>
      </c>
      <c r="BB62" s="75">
        <v>7.5</v>
      </c>
      <c r="BC62" s="75">
        <v>7.5</v>
      </c>
      <c r="BD62" s="163">
        <v>7.5</v>
      </c>
      <c r="BE62" s="163">
        <v>7.5</v>
      </c>
      <c r="BF62" s="75">
        <v>7.5</v>
      </c>
      <c r="BG62" s="75">
        <v>7.5</v>
      </c>
      <c r="BH62" s="75">
        <v>7.5</v>
      </c>
      <c r="BI62" s="74">
        <v>7.5</v>
      </c>
      <c r="BJ62" s="73">
        <v>7.5</v>
      </c>
      <c r="BK62" s="74">
        <v>7.5</v>
      </c>
      <c r="BL62" s="44">
        <v>7.5</v>
      </c>
      <c r="BM62" s="44">
        <v>7.5</v>
      </c>
      <c r="BN62" s="44">
        <v>7.5</v>
      </c>
      <c r="BO62" s="73">
        <v>7.5</v>
      </c>
      <c r="BP62" s="75">
        <v>7.5</v>
      </c>
      <c r="BQ62" s="75">
        <v>7.5</v>
      </c>
      <c r="BR62" s="75">
        <v>7.5</v>
      </c>
      <c r="BS62" s="75">
        <v>7.5</v>
      </c>
      <c r="BT62" s="75">
        <v>7.5</v>
      </c>
      <c r="BU62" s="75">
        <v>7.5</v>
      </c>
      <c r="BV62" s="75">
        <v>7.5</v>
      </c>
      <c r="BW62" s="75">
        <v>7.5</v>
      </c>
      <c r="BX62" s="75">
        <v>7.5</v>
      </c>
      <c r="BY62" s="75">
        <v>7.5</v>
      </c>
      <c r="BZ62" s="347">
        <v>7.5</v>
      </c>
    </row>
    <row r="63" ht="17" customHeight="1">
      <c r="A63" t="s" s="336">
        <v>117</v>
      </c>
      <c r="B63" s="337">
        <v>11</v>
      </c>
      <c r="C63" s="74">
        <v>11</v>
      </c>
      <c r="D63" s="44">
        <v>10.445</v>
      </c>
      <c r="E63" s="73">
        <v>10.445</v>
      </c>
      <c r="F63" s="75">
        <v>10.445</v>
      </c>
      <c r="G63" s="74">
        <v>10.445</v>
      </c>
      <c r="H63" s="44">
        <v>10.445</v>
      </c>
      <c r="I63" s="73">
        <v>10.445</v>
      </c>
      <c r="J63" s="75">
        <v>10.445</v>
      </c>
      <c r="K63" s="75">
        <v>10.5375</v>
      </c>
      <c r="L63" s="74">
        <v>10.445</v>
      </c>
      <c r="M63" s="44">
        <v>10.445</v>
      </c>
      <c r="N63" s="73">
        <v>10.445</v>
      </c>
      <c r="O63" s="75">
        <v>10.445</v>
      </c>
      <c r="P63" s="75">
        <v>10.50666666666667</v>
      </c>
      <c r="Q63" s="74">
        <v>10.445</v>
      </c>
      <c r="R63" s="44">
        <v>13.9</v>
      </c>
      <c r="S63" s="73">
        <v>13.9</v>
      </c>
      <c r="T63" s="75">
        <v>12.74833333333333</v>
      </c>
      <c r="U63" s="75">
        <v>11.06708333333333</v>
      </c>
      <c r="V63" s="74">
        <v>13.903</v>
      </c>
      <c r="W63" s="44">
        <v>13.903</v>
      </c>
      <c r="X63" s="73">
        <v>13.903</v>
      </c>
      <c r="Y63" s="75">
        <v>13.903</v>
      </c>
      <c r="Z63" s="74">
        <v>13.903</v>
      </c>
      <c r="AA63" s="44">
        <v>13.903</v>
      </c>
      <c r="AB63" s="73">
        <v>13.903</v>
      </c>
      <c r="AC63" s="75">
        <v>13.903</v>
      </c>
      <c r="AD63" s="75">
        <v>13.903</v>
      </c>
      <c r="AE63" s="74">
        <v>13.903</v>
      </c>
      <c r="AF63" s="44">
        <v>13.903</v>
      </c>
      <c r="AG63" s="73">
        <v>13.903</v>
      </c>
      <c r="AH63" s="75">
        <v>13.903</v>
      </c>
      <c r="AI63" s="75">
        <v>13.903</v>
      </c>
      <c r="AJ63" s="75">
        <v>15.013</v>
      </c>
      <c r="AK63" s="74">
        <v>15.013</v>
      </c>
      <c r="AL63" s="73">
        <v>15.521</v>
      </c>
      <c r="AM63" s="75">
        <v>15.18417391304348</v>
      </c>
      <c r="AN63" s="75">
        <v>14.22283333333333</v>
      </c>
      <c r="AO63" s="74">
        <v>15.521</v>
      </c>
      <c r="AP63" s="44">
        <v>15.521</v>
      </c>
      <c r="AQ63" s="73">
        <v>15.521</v>
      </c>
      <c r="AR63" s="75">
        <v>15.521</v>
      </c>
      <c r="AS63" s="74">
        <v>15.521</v>
      </c>
      <c r="AT63" s="44">
        <v>15.521</v>
      </c>
      <c r="AU63" s="73">
        <v>15.521</v>
      </c>
      <c r="AV63" s="75">
        <v>15.521</v>
      </c>
      <c r="AW63" s="75">
        <v>15.521</v>
      </c>
      <c r="AX63" s="74">
        <v>15.521</v>
      </c>
      <c r="AY63" s="44">
        <v>15.521</v>
      </c>
      <c r="AZ63" s="73">
        <v>15.521</v>
      </c>
      <c r="BA63" s="75">
        <v>15.521</v>
      </c>
      <c r="BB63" s="75">
        <v>15.521</v>
      </c>
      <c r="BC63" s="75">
        <v>15.521</v>
      </c>
      <c r="BD63" s="75">
        <v>15.521</v>
      </c>
      <c r="BE63" s="75">
        <v>15.521</v>
      </c>
      <c r="BF63" s="75">
        <v>15.521</v>
      </c>
      <c r="BG63" s="75">
        <v>15.52100000000001</v>
      </c>
      <c r="BH63" s="75">
        <v>15.521</v>
      </c>
      <c r="BI63" s="75">
        <v>15.521</v>
      </c>
      <c r="BJ63" s="75">
        <v>15.521</v>
      </c>
      <c r="BK63" s="74">
        <v>15.521</v>
      </c>
      <c r="BL63" s="73">
        <v>15.521</v>
      </c>
      <c r="BM63" s="75">
        <v>15.521</v>
      </c>
      <c r="BN63" s="337">
        <v>15.521</v>
      </c>
      <c r="BO63" s="75">
        <v>15.521</v>
      </c>
      <c r="BP63" s="75">
        <v>15.521</v>
      </c>
      <c r="BQ63" s="74">
        <v>15.521</v>
      </c>
      <c r="BR63" s="44">
        <v>15.521</v>
      </c>
      <c r="BS63" s="44">
        <v>15.521</v>
      </c>
      <c r="BT63" s="44">
        <v>15.521</v>
      </c>
      <c r="BU63" s="44">
        <v>15.521</v>
      </c>
      <c r="BV63" s="44">
        <v>15.521</v>
      </c>
      <c r="BW63" s="44">
        <v>15.521</v>
      </c>
      <c r="BX63" s="44">
        <v>15.521</v>
      </c>
      <c r="BY63" s="44">
        <v>15.521</v>
      </c>
      <c r="BZ63" s="45">
        <v>15.521</v>
      </c>
    </row>
    <row r="64" ht="17" customHeight="1">
      <c r="A64" t="s" s="331">
        <v>118</v>
      </c>
      <c r="B64" s="329">
        <v>217</v>
      </c>
      <c r="C64" s="109">
        <v>217</v>
      </c>
      <c r="D64" s="108">
        <v>217</v>
      </c>
      <c r="E64" s="136">
        <v>217</v>
      </c>
      <c r="F64" s="135">
        <v>217</v>
      </c>
      <c r="G64" s="109">
        <v>217</v>
      </c>
      <c r="H64" s="108">
        <v>217</v>
      </c>
      <c r="I64" s="136">
        <v>217</v>
      </c>
      <c r="J64" s="135">
        <v>217</v>
      </c>
      <c r="K64" s="135">
        <v>217</v>
      </c>
      <c r="L64" s="109">
        <v>217</v>
      </c>
      <c r="M64" s="108">
        <v>217</v>
      </c>
      <c r="N64" s="136">
        <v>217</v>
      </c>
      <c r="O64" s="135">
        <v>217</v>
      </c>
      <c r="P64" s="135">
        <v>217</v>
      </c>
      <c r="Q64" s="109">
        <v>217</v>
      </c>
      <c r="R64" s="108">
        <v>217</v>
      </c>
      <c r="S64" s="136">
        <v>217</v>
      </c>
      <c r="T64" s="135">
        <v>217</v>
      </c>
      <c r="U64" s="135">
        <v>217</v>
      </c>
      <c r="V64" s="109">
        <v>217</v>
      </c>
      <c r="W64" s="108">
        <v>217</v>
      </c>
      <c r="X64" s="136">
        <v>217</v>
      </c>
      <c r="Y64" s="135">
        <v>217</v>
      </c>
      <c r="Z64" s="109">
        <v>217</v>
      </c>
      <c r="AA64" s="108">
        <v>217</v>
      </c>
      <c r="AB64" s="136">
        <v>217</v>
      </c>
      <c r="AC64" s="135">
        <v>217</v>
      </c>
      <c r="AD64" s="135">
        <v>217</v>
      </c>
      <c r="AE64" s="109">
        <v>217</v>
      </c>
      <c r="AF64" s="108">
        <v>217</v>
      </c>
      <c r="AG64" s="136">
        <v>217</v>
      </c>
      <c r="AH64" s="135">
        <v>217</v>
      </c>
      <c r="AI64" s="135">
        <v>217</v>
      </c>
      <c r="AJ64" s="109">
        <v>217</v>
      </c>
      <c r="AK64" s="108">
        <v>217</v>
      </c>
      <c r="AL64" s="136">
        <v>217</v>
      </c>
      <c r="AM64" s="135">
        <v>217</v>
      </c>
      <c r="AN64" s="135">
        <v>217</v>
      </c>
      <c r="AO64" s="109">
        <v>217</v>
      </c>
      <c r="AP64" s="108">
        <v>217</v>
      </c>
      <c r="AQ64" s="136">
        <v>217</v>
      </c>
      <c r="AR64" s="135">
        <v>217</v>
      </c>
      <c r="AS64" s="109">
        <v>217</v>
      </c>
      <c r="AT64" s="108">
        <v>217</v>
      </c>
      <c r="AU64" s="136">
        <v>217</v>
      </c>
      <c r="AV64" s="135">
        <v>217</v>
      </c>
      <c r="AW64" s="135">
        <v>217</v>
      </c>
      <c r="AX64" s="109">
        <v>217</v>
      </c>
      <c r="AY64" s="108">
        <v>217</v>
      </c>
      <c r="AZ64" s="136">
        <v>217</v>
      </c>
      <c r="BA64" s="135">
        <v>217</v>
      </c>
      <c r="BB64" s="135">
        <v>217</v>
      </c>
      <c r="BC64" s="135">
        <v>217</v>
      </c>
      <c r="BD64" s="109">
        <v>217</v>
      </c>
      <c r="BE64" s="136">
        <v>217</v>
      </c>
      <c r="BF64" s="135">
        <v>217</v>
      </c>
      <c r="BG64" s="135">
        <v>217</v>
      </c>
      <c r="BH64" s="135">
        <v>217</v>
      </c>
      <c r="BI64" s="135">
        <v>217</v>
      </c>
      <c r="BJ64" s="135">
        <v>217</v>
      </c>
      <c r="BK64" s="109">
        <v>217</v>
      </c>
      <c r="BL64" s="108">
        <v>217</v>
      </c>
      <c r="BM64" s="108">
        <v>217</v>
      </c>
      <c r="BN64" s="108">
        <v>217</v>
      </c>
      <c r="BO64" s="136">
        <v>217</v>
      </c>
      <c r="BP64" s="135">
        <v>217</v>
      </c>
      <c r="BQ64" s="109">
        <v>217</v>
      </c>
      <c r="BR64" s="108">
        <v>217.25</v>
      </c>
      <c r="BS64" s="108">
        <v>217.25</v>
      </c>
      <c r="BT64" s="108">
        <v>217.1648351648352</v>
      </c>
      <c r="BU64" s="108">
        <v>217.0551470588235</v>
      </c>
      <c r="BV64" s="108">
        <v>215.25</v>
      </c>
      <c r="BW64" s="108">
        <v>215.25</v>
      </c>
      <c r="BX64" s="108">
        <v>215.25</v>
      </c>
      <c r="BY64" s="108">
        <v>215.25</v>
      </c>
      <c r="BZ64" s="332">
        <v>216.5989010989011</v>
      </c>
    </row>
    <row r="65" ht="17" customHeight="1">
      <c r="A65" t="s" s="355">
        <v>119</v>
      </c>
      <c r="B65" s="337">
        <v>72</v>
      </c>
      <c r="C65" s="74">
        <v>72</v>
      </c>
      <c r="D65" s="44">
        <v>72</v>
      </c>
      <c r="E65" s="73">
        <v>72</v>
      </c>
      <c r="F65" s="75">
        <v>72</v>
      </c>
      <c r="G65" s="74">
        <v>72</v>
      </c>
      <c r="H65" s="44">
        <v>72</v>
      </c>
      <c r="I65" s="73">
        <v>72</v>
      </c>
      <c r="J65" s="75">
        <v>72</v>
      </c>
      <c r="K65" s="75">
        <v>72</v>
      </c>
      <c r="L65" s="74">
        <v>72</v>
      </c>
      <c r="M65" s="44">
        <v>72</v>
      </c>
      <c r="N65" s="73">
        <v>72</v>
      </c>
      <c r="O65" s="75">
        <v>72</v>
      </c>
      <c r="P65" s="75">
        <v>72</v>
      </c>
      <c r="Q65" s="75">
        <v>72</v>
      </c>
      <c r="R65" s="74">
        <v>72</v>
      </c>
      <c r="S65" s="73">
        <v>72</v>
      </c>
      <c r="T65" s="75">
        <v>72</v>
      </c>
      <c r="U65" s="75">
        <v>72</v>
      </c>
      <c r="V65" s="74">
        <v>72</v>
      </c>
      <c r="W65" s="44">
        <v>72</v>
      </c>
      <c r="X65" s="73">
        <v>72</v>
      </c>
      <c r="Y65" s="75">
        <v>72</v>
      </c>
      <c r="Z65" s="74">
        <v>72</v>
      </c>
      <c r="AA65" s="44">
        <v>72</v>
      </c>
      <c r="AB65" s="73">
        <v>72</v>
      </c>
      <c r="AC65" s="75">
        <v>72</v>
      </c>
      <c r="AD65" s="75">
        <v>72</v>
      </c>
      <c r="AE65" s="74">
        <v>72</v>
      </c>
      <c r="AF65" s="44">
        <v>72</v>
      </c>
      <c r="AG65" s="73">
        <v>72</v>
      </c>
      <c r="AH65" s="75">
        <v>72</v>
      </c>
      <c r="AI65" s="75">
        <v>72</v>
      </c>
      <c r="AJ65" s="74">
        <v>72</v>
      </c>
      <c r="AK65" s="44">
        <v>72</v>
      </c>
      <c r="AL65" s="73">
        <v>72</v>
      </c>
      <c r="AM65" s="75">
        <v>72</v>
      </c>
      <c r="AN65" s="75">
        <v>72</v>
      </c>
      <c r="AO65" s="74">
        <v>72</v>
      </c>
      <c r="AP65" s="44">
        <v>72</v>
      </c>
      <c r="AQ65" s="73">
        <v>72</v>
      </c>
      <c r="AR65" s="75">
        <v>72</v>
      </c>
      <c r="AS65" s="74">
        <v>72</v>
      </c>
      <c r="AT65" s="44">
        <v>72</v>
      </c>
      <c r="AU65" s="73">
        <v>72</v>
      </c>
      <c r="AV65" s="75">
        <v>72</v>
      </c>
      <c r="AW65" s="75">
        <v>72</v>
      </c>
      <c r="AX65" s="75">
        <v>72</v>
      </c>
      <c r="AY65" s="74">
        <v>72</v>
      </c>
      <c r="AZ65" s="73">
        <v>72</v>
      </c>
      <c r="BA65" s="75">
        <v>72</v>
      </c>
      <c r="BB65" s="75">
        <v>72</v>
      </c>
      <c r="BC65" s="75">
        <v>72</v>
      </c>
      <c r="BD65" s="74">
        <v>72</v>
      </c>
      <c r="BE65" s="73">
        <v>72</v>
      </c>
      <c r="BF65" s="75">
        <v>72</v>
      </c>
      <c r="BG65" s="75">
        <v>72</v>
      </c>
      <c r="BH65" s="74">
        <v>72</v>
      </c>
      <c r="BI65" s="44">
        <v>72</v>
      </c>
      <c r="BJ65" s="73">
        <v>72</v>
      </c>
      <c r="BK65" s="74">
        <v>72</v>
      </c>
      <c r="BL65" s="44">
        <v>72</v>
      </c>
      <c r="BM65" s="44">
        <v>72</v>
      </c>
      <c r="BN65" s="44">
        <v>72</v>
      </c>
      <c r="BO65" s="73">
        <v>72</v>
      </c>
      <c r="BP65" s="75">
        <v>72</v>
      </c>
      <c r="BQ65" s="74">
        <v>72</v>
      </c>
      <c r="BR65" s="44">
        <v>72</v>
      </c>
      <c r="BS65" s="44">
        <v>72</v>
      </c>
      <c r="BT65" s="44">
        <v>72</v>
      </c>
      <c r="BU65" s="44">
        <v>72</v>
      </c>
      <c r="BV65" s="44">
        <v>72</v>
      </c>
      <c r="BW65" s="44">
        <v>72</v>
      </c>
      <c r="BX65" s="44">
        <v>72</v>
      </c>
      <c r="BY65" s="44">
        <v>72</v>
      </c>
      <c r="BZ65" s="45">
        <v>72</v>
      </c>
    </row>
    <row r="66" ht="17" customHeight="1">
      <c r="A66" t="s" s="355">
        <v>120</v>
      </c>
      <c r="B66" s="337">
        <v>72</v>
      </c>
      <c r="C66" s="74">
        <v>72</v>
      </c>
      <c r="D66" s="44">
        <v>72</v>
      </c>
      <c r="E66" s="73">
        <v>72</v>
      </c>
      <c r="F66" s="75">
        <v>72</v>
      </c>
      <c r="G66" s="74">
        <v>72</v>
      </c>
      <c r="H66" s="44">
        <v>72</v>
      </c>
      <c r="I66" s="73">
        <v>72</v>
      </c>
      <c r="J66" s="75">
        <v>72</v>
      </c>
      <c r="K66" s="75">
        <v>72</v>
      </c>
      <c r="L66" s="74">
        <v>72</v>
      </c>
      <c r="M66" s="44">
        <v>72</v>
      </c>
      <c r="N66" s="73">
        <v>72</v>
      </c>
      <c r="O66" s="75">
        <v>72</v>
      </c>
      <c r="P66" s="75">
        <v>72</v>
      </c>
      <c r="Q66" s="75">
        <v>72</v>
      </c>
      <c r="R66" s="74">
        <v>72</v>
      </c>
      <c r="S66" s="73">
        <v>72</v>
      </c>
      <c r="T66" s="75">
        <v>72</v>
      </c>
      <c r="U66" s="75">
        <v>72</v>
      </c>
      <c r="V66" s="74">
        <v>72</v>
      </c>
      <c r="W66" s="44">
        <v>72</v>
      </c>
      <c r="X66" s="73">
        <v>72</v>
      </c>
      <c r="Y66" s="75">
        <v>72</v>
      </c>
      <c r="Z66" s="74">
        <v>72</v>
      </c>
      <c r="AA66" s="44">
        <v>72</v>
      </c>
      <c r="AB66" s="73">
        <v>72</v>
      </c>
      <c r="AC66" s="75">
        <v>72</v>
      </c>
      <c r="AD66" s="75">
        <v>72</v>
      </c>
      <c r="AE66" s="74">
        <v>72</v>
      </c>
      <c r="AF66" s="44">
        <v>72</v>
      </c>
      <c r="AG66" s="73">
        <v>72</v>
      </c>
      <c r="AH66" s="75">
        <v>72</v>
      </c>
      <c r="AI66" s="75">
        <v>72</v>
      </c>
      <c r="AJ66" s="74">
        <v>72</v>
      </c>
      <c r="AK66" s="44">
        <v>72</v>
      </c>
      <c r="AL66" s="73">
        <v>72</v>
      </c>
      <c r="AM66" s="75">
        <v>72</v>
      </c>
      <c r="AN66" s="75">
        <v>72</v>
      </c>
      <c r="AO66" s="74">
        <v>72</v>
      </c>
      <c r="AP66" s="44">
        <v>72</v>
      </c>
      <c r="AQ66" s="73">
        <v>72</v>
      </c>
      <c r="AR66" s="75">
        <v>72</v>
      </c>
      <c r="AS66" s="74">
        <v>72</v>
      </c>
      <c r="AT66" s="44">
        <v>72</v>
      </c>
      <c r="AU66" s="73">
        <v>72</v>
      </c>
      <c r="AV66" s="75">
        <v>72</v>
      </c>
      <c r="AW66" s="75">
        <v>72</v>
      </c>
      <c r="AX66" s="75">
        <v>72</v>
      </c>
      <c r="AY66" s="74">
        <v>72</v>
      </c>
      <c r="AZ66" s="73">
        <v>72</v>
      </c>
      <c r="BA66" s="75">
        <v>72</v>
      </c>
      <c r="BB66" s="75">
        <v>72</v>
      </c>
      <c r="BC66" s="75">
        <v>72</v>
      </c>
      <c r="BD66" s="74">
        <v>72</v>
      </c>
      <c r="BE66" s="73">
        <v>72</v>
      </c>
      <c r="BF66" s="75">
        <v>72</v>
      </c>
      <c r="BG66" s="75">
        <v>72</v>
      </c>
      <c r="BH66" s="74">
        <v>72</v>
      </c>
      <c r="BI66" s="44">
        <v>72</v>
      </c>
      <c r="BJ66" s="73">
        <v>72</v>
      </c>
      <c r="BK66" s="74">
        <v>72</v>
      </c>
      <c r="BL66" s="44">
        <v>72</v>
      </c>
      <c r="BM66" s="44">
        <v>72</v>
      </c>
      <c r="BN66" s="44">
        <v>72</v>
      </c>
      <c r="BO66" s="73">
        <v>72</v>
      </c>
      <c r="BP66" s="75">
        <v>72</v>
      </c>
      <c r="BQ66" s="74">
        <v>72</v>
      </c>
      <c r="BR66" s="44">
        <v>72</v>
      </c>
      <c r="BS66" s="44">
        <v>72</v>
      </c>
      <c r="BT66" s="44">
        <v>72</v>
      </c>
      <c r="BU66" s="44">
        <v>72</v>
      </c>
      <c r="BV66" s="44">
        <v>72</v>
      </c>
      <c r="BW66" s="44">
        <v>72</v>
      </c>
      <c r="BX66" s="44">
        <v>72</v>
      </c>
      <c r="BY66" s="44">
        <v>72</v>
      </c>
      <c r="BZ66" s="45">
        <v>72</v>
      </c>
    </row>
    <row r="67" ht="17" customHeight="1">
      <c r="A67" t="s" s="355">
        <v>121</v>
      </c>
      <c r="B67" s="337">
        <v>73</v>
      </c>
      <c r="C67" s="74">
        <v>73</v>
      </c>
      <c r="D67" s="44">
        <v>73</v>
      </c>
      <c r="E67" s="73">
        <v>73</v>
      </c>
      <c r="F67" s="75">
        <v>73</v>
      </c>
      <c r="G67" s="74">
        <v>73</v>
      </c>
      <c r="H67" s="44">
        <v>73</v>
      </c>
      <c r="I67" s="73">
        <v>73</v>
      </c>
      <c r="J67" s="75">
        <v>73</v>
      </c>
      <c r="K67" s="75">
        <v>73</v>
      </c>
      <c r="L67" s="74">
        <v>73</v>
      </c>
      <c r="M67" s="44">
        <v>73</v>
      </c>
      <c r="N67" s="73">
        <v>73</v>
      </c>
      <c r="O67" s="75">
        <v>73</v>
      </c>
      <c r="P67" s="75">
        <v>73</v>
      </c>
      <c r="Q67" s="75">
        <v>73</v>
      </c>
      <c r="R67" s="74">
        <v>73</v>
      </c>
      <c r="S67" s="73">
        <v>73</v>
      </c>
      <c r="T67" s="75">
        <v>73</v>
      </c>
      <c r="U67" s="75">
        <v>73</v>
      </c>
      <c r="V67" s="74">
        <v>73</v>
      </c>
      <c r="W67" s="44">
        <v>73</v>
      </c>
      <c r="X67" s="73">
        <v>73</v>
      </c>
      <c r="Y67" s="75">
        <v>73</v>
      </c>
      <c r="Z67" s="74">
        <v>73</v>
      </c>
      <c r="AA67" s="44">
        <v>73</v>
      </c>
      <c r="AB67" s="73">
        <v>73</v>
      </c>
      <c r="AC67" s="75">
        <v>73</v>
      </c>
      <c r="AD67" s="75">
        <v>73</v>
      </c>
      <c r="AE67" s="74">
        <v>73</v>
      </c>
      <c r="AF67" s="44">
        <v>73</v>
      </c>
      <c r="AG67" s="73">
        <v>73</v>
      </c>
      <c r="AH67" s="75">
        <v>73</v>
      </c>
      <c r="AI67" s="75">
        <v>73</v>
      </c>
      <c r="AJ67" s="74">
        <v>73</v>
      </c>
      <c r="AK67" s="44">
        <v>73</v>
      </c>
      <c r="AL67" s="73">
        <v>73</v>
      </c>
      <c r="AM67" s="75">
        <v>73</v>
      </c>
      <c r="AN67" s="75">
        <v>73</v>
      </c>
      <c r="AO67" s="74">
        <v>73</v>
      </c>
      <c r="AP67" s="44">
        <v>73</v>
      </c>
      <c r="AQ67" s="73">
        <v>73</v>
      </c>
      <c r="AR67" s="75">
        <v>73</v>
      </c>
      <c r="AS67" s="74">
        <v>73</v>
      </c>
      <c r="AT67" s="44">
        <v>73</v>
      </c>
      <c r="AU67" s="73">
        <v>73</v>
      </c>
      <c r="AV67" s="75">
        <v>73</v>
      </c>
      <c r="AW67" s="75">
        <v>73</v>
      </c>
      <c r="AX67" s="75">
        <v>73</v>
      </c>
      <c r="AY67" s="74">
        <v>73</v>
      </c>
      <c r="AZ67" s="73">
        <v>73</v>
      </c>
      <c r="BA67" s="75">
        <v>73</v>
      </c>
      <c r="BB67" s="75">
        <v>73</v>
      </c>
      <c r="BC67" s="75">
        <v>73</v>
      </c>
      <c r="BD67" s="74">
        <v>73</v>
      </c>
      <c r="BE67" s="73">
        <v>73</v>
      </c>
      <c r="BF67" s="75">
        <v>73</v>
      </c>
      <c r="BG67" s="75">
        <v>73</v>
      </c>
      <c r="BH67" s="74">
        <v>73</v>
      </c>
      <c r="BI67" s="44">
        <v>73</v>
      </c>
      <c r="BJ67" s="73">
        <v>73</v>
      </c>
      <c r="BK67" s="74">
        <v>73</v>
      </c>
      <c r="BL67" s="44">
        <v>73</v>
      </c>
      <c r="BM67" s="44">
        <v>73</v>
      </c>
      <c r="BN67" s="44">
        <v>73</v>
      </c>
      <c r="BO67" s="73">
        <v>73</v>
      </c>
      <c r="BP67" s="75">
        <v>73</v>
      </c>
      <c r="BQ67" s="74">
        <v>73</v>
      </c>
      <c r="BR67" s="44">
        <v>73.25</v>
      </c>
      <c r="BS67" s="44">
        <v>73.25</v>
      </c>
      <c r="BT67" s="44">
        <v>73.16483516483517</v>
      </c>
      <c r="BU67" s="44">
        <v>73.05514705882354</v>
      </c>
      <c r="BV67" s="44">
        <v>71.25</v>
      </c>
      <c r="BW67" s="44">
        <v>71.25</v>
      </c>
      <c r="BX67" s="44">
        <v>71.25</v>
      </c>
      <c r="BY67" s="44">
        <v>71.25</v>
      </c>
      <c r="BZ67" s="45">
        <v>72.59890109890109</v>
      </c>
    </row>
    <row r="68" ht="17" customHeight="1">
      <c r="A68" s="175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356"/>
      <c r="AS68" s="115"/>
      <c r="AT68" s="114"/>
      <c r="AU68" s="221"/>
      <c r="AV68" s="221"/>
      <c r="AW68" s="221"/>
      <c r="AX68" s="115"/>
      <c r="AY68" s="113"/>
      <c r="AZ68" s="114"/>
      <c r="BA68" s="357"/>
      <c r="BB68" s="356"/>
      <c r="BC68" s="115"/>
      <c r="BD68" s="113"/>
      <c r="BE68" s="113"/>
      <c r="BF68" s="121"/>
      <c r="BG68" s="121"/>
      <c r="BH68" s="113"/>
      <c r="BI68" s="113"/>
      <c r="BJ68" s="113"/>
      <c r="BK68" s="113"/>
      <c r="BL68" s="356"/>
      <c r="BM68" s="115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2"/>
    </row>
  </sheetData>
  <pageMargins left="0.75" right="0.75" top="1" bottom="1" header="0.5" footer="0.5"/>
  <pageSetup firstPageNumber="1" fitToHeight="1" fitToWidth="1" scale="38" useFirstPageNumber="0" orientation="portrait" pageOrder="downThenOver"/>
  <headerFooter>
    <oddFooter>&amp;L&amp;"Helvetica,Regular"&amp;11&amp;K000000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BZ76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358" customWidth="1"/>
    <col min="2" max="2" width="9.875" style="358" customWidth="1"/>
    <col min="3" max="3" width="7.625" style="358" customWidth="1"/>
    <col min="4" max="4" width="7.625" style="358" customWidth="1"/>
    <col min="5" max="5" width="7.625" style="358" customWidth="1"/>
    <col min="6" max="6" width="7.625" style="358" customWidth="1"/>
    <col min="7" max="7" width="7.625" style="358" customWidth="1"/>
    <col min="8" max="8" width="7.625" style="358" customWidth="1"/>
    <col min="9" max="9" width="7.625" style="358" customWidth="1"/>
    <col min="10" max="10" width="7.625" style="358" customWidth="1"/>
    <col min="11" max="11" width="7.625" style="358" customWidth="1"/>
    <col min="12" max="12" width="7.625" style="358" customWidth="1"/>
    <col min="13" max="13" width="7.625" style="358" customWidth="1"/>
    <col min="14" max="14" width="7.625" style="358" customWidth="1"/>
    <col min="15" max="15" width="7.625" style="358" customWidth="1"/>
    <col min="16" max="16" width="7.625" style="358" customWidth="1"/>
    <col min="17" max="17" width="7.625" style="358" customWidth="1"/>
    <col min="18" max="18" width="7.625" style="358" customWidth="1"/>
    <col min="19" max="19" width="7.625" style="358" customWidth="1"/>
    <col min="20" max="20" width="7.625" style="358" customWidth="1"/>
    <col min="21" max="21" width="7.625" style="358" customWidth="1"/>
    <col min="22" max="22" width="7.625" style="358" customWidth="1"/>
    <col min="23" max="23" width="7.625" style="358" customWidth="1"/>
    <col min="24" max="24" width="7.625" style="358" customWidth="1"/>
    <col min="25" max="25" width="7.625" style="358" customWidth="1"/>
    <col min="26" max="26" width="7.625" style="358" customWidth="1"/>
    <col min="27" max="27" width="7.625" style="358" customWidth="1"/>
    <col min="28" max="28" width="7.625" style="358" customWidth="1"/>
    <col min="29" max="29" width="7.625" style="358" customWidth="1"/>
    <col min="30" max="30" width="7.625" style="358" customWidth="1"/>
    <col min="31" max="31" width="6.875" style="358" customWidth="1"/>
    <col min="32" max="32" width="6.875" style="358" customWidth="1"/>
    <col min="33" max="33" width="6.875" style="358" customWidth="1"/>
    <col min="34" max="34" width="7.625" style="358" customWidth="1"/>
    <col min="35" max="35" width="7.625" style="358" customWidth="1"/>
    <col min="36" max="36" width="7.625" style="358" customWidth="1"/>
    <col min="37" max="37" width="7.625" style="358" customWidth="1"/>
    <col min="38" max="38" width="7.625" style="358" customWidth="1"/>
    <col min="39" max="39" width="7.625" style="358" customWidth="1"/>
    <col min="40" max="40" width="6.875" style="358" customWidth="1"/>
    <col min="41" max="41" width="6.875" style="358" customWidth="1"/>
    <col min="42" max="42" width="6.875" style="358" customWidth="1"/>
    <col min="43" max="43" width="6.875" style="358" customWidth="1"/>
    <col min="44" max="44" width="6.875" style="358" customWidth="1"/>
    <col min="45" max="45" width="6.875" style="358" customWidth="1"/>
    <col min="46" max="46" width="6.875" style="358" customWidth="1"/>
    <col min="47" max="47" width="6.875" style="358" customWidth="1"/>
    <col min="48" max="48" width="6.875" style="358" customWidth="1"/>
    <col min="49" max="49" width="6.625" style="358" customWidth="1"/>
    <col min="50" max="50" width="8.25" style="358" customWidth="1"/>
    <col min="51" max="51" width="7.375" style="358" customWidth="1"/>
    <col min="52" max="52" width="7.375" style="358" customWidth="1"/>
    <col min="53" max="53" width="7.375" style="358" customWidth="1"/>
    <col min="54" max="54" width="6.875" style="358" customWidth="1"/>
    <col min="55" max="55" width="6.625" style="358" customWidth="1"/>
    <col min="56" max="56" width="6.875" style="358" customWidth="1"/>
    <col min="57" max="57" width="6.875" style="358" customWidth="1"/>
    <col min="58" max="58" width="6.875" style="358" customWidth="1"/>
    <col min="59" max="59" width="6.25" style="358" customWidth="1"/>
    <col min="60" max="60" width="6.875" style="358" customWidth="1"/>
    <col min="61" max="61" width="6.875" style="358" customWidth="1"/>
    <col min="62" max="62" width="6.875" style="358" customWidth="1"/>
    <col min="63" max="63" width="6.875" style="358" customWidth="1"/>
    <col min="64" max="64" width="6.875" style="358" customWidth="1"/>
    <col min="65" max="65" width="6.875" style="358" customWidth="1"/>
    <col min="66" max="66" width="6.875" style="358" customWidth="1"/>
    <col min="67" max="67" width="6.875" style="358" customWidth="1"/>
    <col min="68" max="68" width="6.875" style="358" customWidth="1"/>
    <col min="69" max="69" width="6.875" style="358" customWidth="1"/>
    <col min="70" max="70" width="6.875" style="358" customWidth="1"/>
    <col min="71" max="71" width="6.875" style="358" customWidth="1"/>
    <col min="72" max="72" width="6.875" style="358" customWidth="1"/>
    <col min="73" max="73" width="6.875" style="358" customWidth="1"/>
    <col min="74" max="74" width="6.875" style="358" customWidth="1"/>
    <col min="75" max="75" width="6.875" style="358" customWidth="1"/>
    <col min="76" max="76" width="6.875" style="358" customWidth="1"/>
    <col min="77" max="77" width="6.875" style="358" customWidth="1"/>
    <col min="78" max="78" width="6.875" style="358" customWidth="1"/>
    <col min="79" max="256" width="6.625" style="358" customWidth="1"/>
  </cols>
  <sheetData>
    <row r="1" ht="28.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8"/>
      <c r="AP1" t="s" s="4">
        <v>160</v>
      </c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9"/>
    </row>
    <row r="2" ht="18.75" customHeight="1">
      <c r="A2" s="230"/>
      <c r="B2" s="359">
        <v>2010</v>
      </c>
      <c r="C2" s="321">
        <v>2011</v>
      </c>
      <c r="D2" s="321"/>
      <c r="E2" s="321"/>
      <c r="F2" s="321"/>
      <c r="G2" s="321"/>
      <c r="H2" s="321"/>
      <c r="I2" s="321"/>
      <c r="J2" s="322"/>
      <c r="K2" s="323"/>
      <c r="L2" s="321"/>
      <c r="M2" s="321"/>
      <c r="N2" s="321"/>
      <c r="O2" s="321"/>
      <c r="P2" s="321"/>
      <c r="Q2" s="321"/>
      <c r="R2" s="321"/>
      <c r="S2" s="321"/>
      <c r="T2" s="321"/>
      <c r="U2" s="322"/>
      <c r="V2" s="323">
        <v>2012</v>
      </c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2"/>
      <c r="AO2" s="13">
        <v>2013</v>
      </c>
      <c r="AP2" s="11"/>
      <c r="AQ2" s="11"/>
      <c r="AR2" s="11"/>
      <c r="AS2" s="11"/>
      <c r="AT2" s="11"/>
      <c r="AU2" s="11"/>
      <c r="AV2" s="1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231">
        <v>2014</v>
      </c>
      <c r="BI2" s="11"/>
      <c r="BJ2" s="360"/>
      <c r="BK2" s="360"/>
      <c r="BL2" s="360"/>
      <c r="BM2" s="360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24"/>
      <c r="BY2" s="324"/>
      <c r="BZ2" s="325"/>
    </row>
    <row r="3" ht="17" customHeight="1">
      <c r="A3" s="362"/>
      <c r="B3" s="363"/>
      <c r="C3" t="s" s="28">
        <v>4</v>
      </c>
      <c r="D3" t="s" s="28">
        <v>5</v>
      </c>
      <c r="E3" t="s" s="28">
        <v>6</v>
      </c>
      <c r="F3" t="s" s="29">
        <v>7</v>
      </c>
      <c r="G3" t="s" s="30">
        <v>8</v>
      </c>
      <c r="H3" t="s" s="28">
        <v>9</v>
      </c>
      <c r="I3" t="s" s="28">
        <v>10</v>
      </c>
      <c r="J3" t="s" s="29">
        <v>11</v>
      </c>
      <c r="K3" t="s" s="30">
        <v>12</v>
      </c>
      <c r="L3" t="s" s="28">
        <v>13</v>
      </c>
      <c r="M3" t="s" s="28">
        <v>14</v>
      </c>
      <c r="N3" t="s" s="28">
        <v>15</v>
      </c>
      <c r="O3" t="s" s="28">
        <v>16</v>
      </c>
      <c r="P3" t="s" s="28">
        <v>17</v>
      </c>
      <c r="Q3" t="s" s="28">
        <v>18</v>
      </c>
      <c r="R3" t="s" s="28">
        <v>19</v>
      </c>
      <c r="S3" t="s" s="28">
        <v>20</v>
      </c>
      <c r="T3" t="s" s="29">
        <v>21</v>
      </c>
      <c r="U3" t="s" s="31">
        <v>22</v>
      </c>
      <c r="V3" t="s" s="30">
        <v>23</v>
      </c>
      <c r="W3" t="s" s="28">
        <v>24</v>
      </c>
      <c r="X3" t="s" s="28">
        <v>25</v>
      </c>
      <c r="Y3" t="s" s="29">
        <v>7</v>
      </c>
      <c r="Z3" t="s" s="30">
        <v>26</v>
      </c>
      <c r="AA3" t="s" s="28">
        <v>27</v>
      </c>
      <c r="AB3" t="s" s="28">
        <v>28</v>
      </c>
      <c r="AC3" t="s" s="29">
        <v>11</v>
      </c>
      <c r="AD3" t="s" s="30">
        <v>12</v>
      </c>
      <c r="AE3" t="s" s="28">
        <v>29</v>
      </c>
      <c r="AF3" t="s" s="28">
        <v>30</v>
      </c>
      <c r="AG3" t="s" s="28">
        <v>31</v>
      </c>
      <c r="AH3" t="s" s="28">
        <v>16</v>
      </c>
      <c r="AI3" t="s" s="28">
        <v>17</v>
      </c>
      <c r="AJ3" t="s" s="28">
        <v>32</v>
      </c>
      <c r="AK3" t="s" s="28">
        <v>33</v>
      </c>
      <c r="AL3" t="s" s="28">
        <v>34</v>
      </c>
      <c r="AM3" t="s" s="29">
        <v>21</v>
      </c>
      <c r="AN3" t="s" s="31">
        <v>22</v>
      </c>
      <c r="AO3" t="s" s="30">
        <v>35</v>
      </c>
      <c r="AP3" t="s" s="28">
        <v>36</v>
      </c>
      <c r="AQ3" t="s" s="28">
        <v>37</v>
      </c>
      <c r="AR3" t="s" s="29">
        <v>7</v>
      </c>
      <c r="AS3" t="s" s="30">
        <v>38</v>
      </c>
      <c r="AT3" t="s" s="28">
        <v>39</v>
      </c>
      <c r="AU3" t="s" s="28">
        <v>40</v>
      </c>
      <c r="AV3" t="s" s="29">
        <v>11</v>
      </c>
      <c r="AW3" t="s" s="30">
        <v>12</v>
      </c>
      <c r="AX3" t="s" s="28">
        <v>41</v>
      </c>
      <c r="AY3" t="s" s="28">
        <v>42</v>
      </c>
      <c r="AZ3" t="s" s="28">
        <v>43</v>
      </c>
      <c r="BA3" t="s" s="28">
        <v>16</v>
      </c>
      <c r="BB3" t="s" s="29">
        <v>17</v>
      </c>
      <c r="BC3" t="s" s="30">
        <v>44</v>
      </c>
      <c r="BD3" t="s" s="28">
        <v>45</v>
      </c>
      <c r="BE3" t="s" s="28">
        <v>46</v>
      </c>
      <c r="BF3" t="s" s="29">
        <v>21</v>
      </c>
      <c r="BG3" t="s" s="31">
        <v>22</v>
      </c>
      <c r="BH3" t="s" s="30">
        <v>49</v>
      </c>
      <c r="BI3" t="s" s="28">
        <v>50</v>
      </c>
      <c r="BJ3" t="s" s="28">
        <v>51</v>
      </c>
      <c r="BK3" t="s" s="29">
        <v>7</v>
      </c>
      <c r="BL3" t="s" s="31">
        <v>52</v>
      </c>
      <c r="BM3" t="s" s="31">
        <v>53</v>
      </c>
      <c r="BN3" t="s" s="30">
        <v>54</v>
      </c>
      <c r="BO3" t="s" s="29">
        <v>11</v>
      </c>
      <c r="BP3" t="s" s="31">
        <v>12</v>
      </c>
      <c r="BQ3" t="s" s="31">
        <v>55</v>
      </c>
      <c r="BR3" t="s" s="31">
        <v>56</v>
      </c>
      <c r="BS3" t="s" s="31">
        <v>57</v>
      </c>
      <c r="BT3" t="s" s="31">
        <v>16</v>
      </c>
      <c r="BU3" t="s" s="31">
        <v>17</v>
      </c>
      <c r="BV3" t="s" s="31">
        <v>58</v>
      </c>
      <c r="BW3" t="s" s="30">
        <v>59</v>
      </c>
      <c r="BX3" t="s" s="29">
        <v>60</v>
      </c>
      <c r="BY3" t="s" s="30">
        <v>21</v>
      </c>
      <c r="BZ3" t="s" s="328">
        <v>61</v>
      </c>
    </row>
    <row r="4" ht="17" customHeight="1">
      <c r="A4" t="s" s="130">
        <v>62</v>
      </c>
      <c r="B4" s="131">
        <v>16952.515</v>
      </c>
      <c r="C4" s="132">
        <v>16952.515</v>
      </c>
      <c r="D4" s="133">
        <v>17530.255</v>
      </c>
      <c r="E4" s="134">
        <v>17530.255</v>
      </c>
      <c r="F4" s="131">
        <v>17530.255</v>
      </c>
      <c r="G4" s="132">
        <v>17520.905</v>
      </c>
      <c r="H4" s="133">
        <v>17520.905</v>
      </c>
      <c r="I4" s="134">
        <v>17520.905</v>
      </c>
      <c r="J4" s="131">
        <v>17520.905</v>
      </c>
      <c r="K4" s="131">
        <v>17429.29</v>
      </c>
      <c r="L4" s="132">
        <v>17520.303</v>
      </c>
      <c r="M4" s="133">
        <v>17520.303</v>
      </c>
      <c r="N4" s="134">
        <v>17520.303</v>
      </c>
      <c r="O4" s="131">
        <v>17520.303</v>
      </c>
      <c r="P4" s="131">
        <v>17459.627666666664</v>
      </c>
      <c r="Q4" s="132">
        <v>17863.94</v>
      </c>
      <c r="R4" s="133">
        <v>17863.94</v>
      </c>
      <c r="S4" s="134">
        <v>17863.984</v>
      </c>
      <c r="T4" s="135">
        <v>17863.944</v>
      </c>
      <c r="U4" s="131">
        <v>17560.709416666665</v>
      </c>
      <c r="V4" s="132">
        <v>17862.5</v>
      </c>
      <c r="W4" s="133">
        <v>17862.5</v>
      </c>
      <c r="X4" s="134">
        <v>17862.5</v>
      </c>
      <c r="Y4" s="131">
        <v>17862.5</v>
      </c>
      <c r="Z4" s="132">
        <v>17862.5</v>
      </c>
      <c r="AA4" s="133">
        <v>17888.038</v>
      </c>
      <c r="AB4" s="134">
        <v>17912.038</v>
      </c>
      <c r="AC4" s="131">
        <v>17907.209666666666</v>
      </c>
      <c r="AD4" s="131">
        <v>17875.012666666666</v>
      </c>
      <c r="AE4" s="132">
        <v>17891.884</v>
      </c>
      <c r="AF4" s="133">
        <v>17891.884</v>
      </c>
      <c r="AG4" s="134">
        <v>17922.589</v>
      </c>
      <c r="AH4" s="131">
        <v>17902.115485507245</v>
      </c>
      <c r="AI4" s="131">
        <v>17884.048111111111</v>
      </c>
      <c r="AJ4" s="132">
        <v>17912.2577</v>
      </c>
      <c r="AK4" s="133">
        <v>17912.9237</v>
      </c>
      <c r="AL4" s="134">
        <v>17912.9627</v>
      </c>
      <c r="AM4" s="131">
        <v>17912.701366666664</v>
      </c>
      <c r="AN4" s="131">
        <v>17891.214758333332</v>
      </c>
      <c r="AO4" s="132">
        <v>17911.1567</v>
      </c>
      <c r="AP4" s="133">
        <v>17911.1567</v>
      </c>
      <c r="AQ4" s="134">
        <v>17911.1567</v>
      </c>
      <c r="AR4" s="131">
        <v>17911.1567</v>
      </c>
      <c r="AS4" s="132">
        <v>17911.157</v>
      </c>
      <c r="AT4" s="133">
        <v>17911.1567</v>
      </c>
      <c r="AU4" s="134">
        <v>17910.389</v>
      </c>
      <c r="AV4" s="131">
        <v>17873.2509</v>
      </c>
      <c r="AW4" s="131">
        <v>17911.0288</v>
      </c>
      <c r="AX4" s="132">
        <v>17909.953</v>
      </c>
      <c r="AY4" s="133">
        <v>17921.998</v>
      </c>
      <c r="AZ4" s="134">
        <v>17922.003</v>
      </c>
      <c r="BA4" s="131">
        <v>17917.909666666666</v>
      </c>
      <c r="BB4" s="131">
        <v>17913.347422222218</v>
      </c>
      <c r="BC4" s="132">
        <v>18010.75</v>
      </c>
      <c r="BD4" s="133">
        <v>17999.35</v>
      </c>
      <c r="BE4" s="134">
        <v>17999.35</v>
      </c>
      <c r="BF4" s="131">
        <v>17954.275</v>
      </c>
      <c r="BG4" s="131">
        <v>17935.798066666666</v>
      </c>
      <c r="BH4" s="132">
        <v>17855.825</v>
      </c>
      <c r="BI4" s="133">
        <v>17944.825</v>
      </c>
      <c r="BJ4" s="134">
        <v>17944.825</v>
      </c>
      <c r="BK4" s="132">
        <v>17944.825</v>
      </c>
      <c r="BL4" s="133">
        <v>17944.825</v>
      </c>
      <c r="BM4" s="133">
        <v>17944.825</v>
      </c>
      <c r="BN4" s="133">
        <v>17946.975</v>
      </c>
      <c r="BO4" s="134">
        <v>17945.533791208789</v>
      </c>
      <c r="BP4" s="132">
        <v>17945.181353591157</v>
      </c>
      <c r="BQ4" s="364">
        <v>17946.975</v>
      </c>
      <c r="BR4" s="364">
        <v>17946.975</v>
      </c>
      <c r="BS4" s="364">
        <v>17946.975</v>
      </c>
      <c r="BT4" s="364">
        <v>17946.975</v>
      </c>
      <c r="BU4" s="364">
        <v>17945.781433823526</v>
      </c>
      <c r="BV4" s="364">
        <v>17946.975</v>
      </c>
      <c r="BW4" s="364">
        <v>17946.975</v>
      </c>
      <c r="BX4" s="364">
        <v>17946.975</v>
      </c>
      <c r="BY4" s="364">
        <v>17946.975</v>
      </c>
      <c r="BZ4" s="365">
        <v>17946.0831043956</v>
      </c>
    </row>
    <row r="5" ht="17" customHeight="1">
      <c r="A5" t="s" s="331">
        <v>63</v>
      </c>
      <c r="B5" s="135">
        <v>12639.1</v>
      </c>
      <c r="C5" s="109">
        <v>12639.1</v>
      </c>
      <c r="D5" s="108">
        <v>12639.1</v>
      </c>
      <c r="E5" s="136">
        <v>12639.1</v>
      </c>
      <c r="F5" s="135">
        <v>12639.1</v>
      </c>
      <c r="G5" s="109">
        <v>12639.1</v>
      </c>
      <c r="H5" s="108">
        <v>12639.1</v>
      </c>
      <c r="I5" s="136">
        <v>12639.1</v>
      </c>
      <c r="J5" s="135">
        <v>12639.1</v>
      </c>
      <c r="K5" s="135">
        <v>12639.1</v>
      </c>
      <c r="L5" s="109">
        <v>12639.1</v>
      </c>
      <c r="M5" s="108">
        <v>12639.1</v>
      </c>
      <c r="N5" s="136">
        <v>12639.1</v>
      </c>
      <c r="O5" s="135">
        <v>12639.1</v>
      </c>
      <c r="P5" s="135">
        <v>12639.1</v>
      </c>
      <c r="Q5" s="109">
        <v>12639.1</v>
      </c>
      <c r="R5" s="108">
        <v>12639.1</v>
      </c>
      <c r="S5" s="136">
        <v>12639.1</v>
      </c>
      <c r="T5" s="135">
        <v>12639.1</v>
      </c>
      <c r="U5" s="135">
        <v>12639.1</v>
      </c>
      <c r="V5" s="109">
        <v>12585.1</v>
      </c>
      <c r="W5" s="108">
        <v>12585.1</v>
      </c>
      <c r="X5" s="136">
        <v>12585.1</v>
      </c>
      <c r="Y5" s="135">
        <v>12585.1</v>
      </c>
      <c r="Z5" s="109">
        <v>12585.1</v>
      </c>
      <c r="AA5" s="108">
        <v>12585.1</v>
      </c>
      <c r="AB5" s="136">
        <v>12585.1</v>
      </c>
      <c r="AC5" s="135">
        <v>12585.1</v>
      </c>
      <c r="AD5" s="135">
        <v>12585.1</v>
      </c>
      <c r="AE5" s="109">
        <v>12585.1</v>
      </c>
      <c r="AF5" s="108">
        <v>12585.1</v>
      </c>
      <c r="AG5" s="136">
        <v>12585.1</v>
      </c>
      <c r="AH5" s="135">
        <v>12585.1</v>
      </c>
      <c r="AI5" s="135">
        <v>12585.1</v>
      </c>
      <c r="AJ5" s="109">
        <v>12585.1</v>
      </c>
      <c r="AK5" s="108">
        <v>12585.1</v>
      </c>
      <c r="AL5" s="136">
        <v>12585.1</v>
      </c>
      <c r="AM5" s="135">
        <v>12585.1</v>
      </c>
      <c r="AN5" s="135">
        <v>12585.1</v>
      </c>
      <c r="AO5" s="109">
        <v>12585.1</v>
      </c>
      <c r="AP5" s="108">
        <v>12585.1</v>
      </c>
      <c r="AQ5" s="136">
        <v>12585.1</v>
      </c>
      <c r="AR5" s="135">
        <v>12585.1</v>
      </c>
      <c r="AS5" s="109">
        <v>12585.1</v>
      </c>
      <c r="AT5" s="108">
        <v>12585.1</v>
      </c>
      <c r="AU5" s="136">
        <v>12585.1</v>
      </c>
      <c r="AV5" s="135">
        <v>12585.1</v>
      </c>
      <c r="AW5" s="135">
        <v>12585.1</v>
      </c>
      <c r="AX5" s="109">
        <v>12585.1</v>
      </c>
      <c r="AY5" s="108">
        <v>12585.1</v>
      </c>
      <c r="AZ5" s="136">
        <v>12585.1</v>
      </c>
      <c r="BA5" s="135">
        <v>12585.1</v>
      </c>
      <c r="BB5" s="135">
        <v>12585.1</v>
      </c>
      <c r="BC5" s="135">
        <v>12585.1</v>
      </c>
      <c r="BD5" s="135">
        <v>12585.1</v>
      </c>
      <c r="BE5" s="109">
        <v>12585.1</v>
      </c>
      <c r="BF5" s="136">
        <v>12585.1</v>
      </c>
      <c r="BG5" s="135">
        <v>12585.1</v>
      </c>
      <c r="BH5" s="109">
        <v>12585.1</v>
      </c>
      <c r="BI5" s="108">
        <v>12585.1</v>
      </c>
      <c r="BJ5" s="136">
        <v>12585.1</v>
      </c>
      <c r="BK5" s="109">
        <v>12585.1</v>
      </c>
      <c r="BL5" s="136">
        <v>12585.1</v>
      </c>
      <c r="BM5" s="109">
        <v>12585.1</v>
      </c>
      <c r="BN5" s="108">
        <v>12585.1</v>
      </c>
      <c r="BO5" s="136">
        <v>12585.1</v>
      </c>
      <c r="BP5" s="109">
        <v>12585.1</v>
      </c>
      <c r="BQ5" s="366">
        <v>12585.1</v>
      </c>
      <c r="BR5" s="366">
        <v>12585.1</v>
      </c>
      <c r="BS5" s="366">
        <v>12585.1</v>
      </c>
      <c r="BT5" s="366">
        <v>12585.1</v>
      </c>
      <c r="BU5" s="366">
        <v>12585.1</v>
      </c>
      <c r="BV5" s="366">
        <v>12585.1</v>
      </c>
      <c r="BW5" s="366">
        <v>12585.1</v>
      </c>
      <c r="BX5" s="366">
        <v>12585.1</v>
      </c>
      <c r="BY5" s="366">
        <v>12585.1</v>
      </c>
      <c r="BZ5" s="367">
        <v>12585.1</v>
      </c>
    </row>
    <row r="6" ht="17" customHeight="1">
      <c r="A6" t="s" s="204">
        <v>64</v>
      </c>
      <c r="B6" s="149">
        <v>1385</v>
      </c>
      <c r="C6" s="65">
        <v>1385</v>
      </c>
      <c r="D6" s="63">
        <v>1385</v>
      </c>
      <c r="E6" s="64">
        <v>1385</v>
      </c>
      <c r="F6" s="149">
        <v>1385</v>
      </c>
      <c r="G6" s="65">
        <v>1385</v>
      </c>
      <c r="H6" s="63">
        <v>1385</v>
      </c>
      <c r="I6" s="64">
        <v>1385</v>
      </c>
      <c r="J6" s="149">
        <v>1385</v>
      </c>
      <c r="K6" s="149">
        <v>1385</v>
      </c>
      <c r="L6" s="65">
        <v>1385</v>
      </c>
      <c r="M6" s="63">
        <v>1385</v>
      </c>
      <c r="N6" s="64">
        <v>1385</v>
      </c>
      <c r="O6" s="149">
        <v>1385</v>
      </c>
      <c r="P6" s="149">
        <v>1385</v>
      </c>
      <c r="Q6" s="149">
        <v>1385</v>
      </c>
      <c r="R6" s="65">
        <v>1385</v>
      </c>
      <c r="S6" s="64">
        <v>1385</v>
      </c>
      <c r="T6" s="149">
        <v>1385</v>
      </c>
      <c r="U6" s="75">
        <v>1385</v>
      </c>
      <c r="V6" s="65">
        <v>1385</v>
      </c>
      <c r="W6" s="63">
        <v>1385</v>
      </c>
      <c r="X6" s="64">
        <v>1385</v>
      </c>
      <c r="Y6" s="149">
        <v>1385</v>
      </c>
      <c r="Z6" s="65">
        <v>1385</v>
      </c>
      <c r="AA6" s="63">
        <v>1385</v>
      </c>
      <c r="AB6" s="64">
        <v>1385</v>
      </c>
      <c r="AC6" s="149">
        <v>1385</v>
      </c>
      <c r="AD6" s="149">
        <v>1385</v>
      </c>
      <c r="AE6" s="65">
        <v>1385</v>
      </c>
      <c r="AF6" s="63">
        <v>1385</v>
      </c>
      <c r="AG6" s="64">
        <v>1385</v>
      </c>
      <c r="AH6" s="149">
        <v>1385</v>
      </c>
      <c r="AI6" s="149">
        <v>1385</v>
      </c>
      <c r="AJ6" s="149">
        <v>1385</v>
      </c>
      <c r="AK6" s="65">
        <v>1385</v>
      </c>
      <c r="AL6" s="64">
        <v>1385</v>
      </c>
      <c r="AM6" s="149">
        <v>1385</v>
      </c>
      <c r="AN6" s="75">
        <v>1385</v>
      </c>
      <c r="AO6" s="149">
        <v>1385</v>
      </c>
      <c r="AP6" s="149">
        <v>1385</v>
      </c>
      <c r="AQ6" s="149">
        <v>1385</v>
      </c>
      <c r="AR6" s="149">
        <v>1385</v>
      </c>
      <c r="AS6" s="65">
        <v>1385</v>
      </c>
      <c r="AT6" s="63">
        <v>1385</v>
      </c>
      <c r="AU6" s="64">
        <v>1385</v>
      </c>
      <c r="AV6" s="149">
        <v>1385</v>
      </c>
      <c r="AW6" s="149">
        <v>1385</v>
      </c>
      <c r="AX6" s="149">
        <v>1385</v>
      </c>
      <c r="AY6" s="65">
        <v>1385</v>
      </c>
      <c r="AZ6" s="64">
        <v>1385</v>
      </c>
      <c r="BA6" s="149">
        <v>1385</v>
      </c>
      <c r="BB6" s="149">
        <v>1385</v>
      </c>
      <c r="BC6" s="149">
        <v>1385</v>
      </c>
      <c r="BD6" s="149">
        <v>1385</v>
      </c>
      <c r="BE6" s="65">
        <v>1385</v>
      </c>
      <c r="BF6" s="64">
        <v>1385</v>
      </c>
      <c r="BG6" s="75">
        <v>1385</v>
      </c>
      <c r="BH6" s="149">
        <v>1385</v>
      </c>
      <c r="BI6" s="149">
        <v>1385</v>
      </c>
      <c r="BJ6" s="149">
        <v>1385</v>
      </c>
      <c r="BK6" s="65">
        <v>1385</v>
      </c>
      <c r="BL6" s="64">
        <v>1385</v>
      </c>
      <c r="BM6" s="149">
        <v>1385</v>
      </c>
      <c r="BN6" s="149">
        <v>1385</v>
      </c>
      <c r="BO6" s="149">
        <v>1385</v>
      </c>
      <c r="BP6" s="65">
        <v>1385</v>
      </c>
      <c r="BQ6" s="150">
        <v>1385</v>
      </c>
      <c r="BR6" s="68">
        <v>1385</v>
      </c>
      <c r="BS6" s="68">
        <v>1385</v>
      </c>
      <c r="BT6" s="68">
        <v>1385</v>
      </c>
      <c r="BU6" s="68">
        <v>1385</v>
      </c>
      <c r="BV6" s="68">
        <v>1385</v>
      </c>
      <c r="BW6" s="68">
        <v>1385</v>
      </c>
      <c r="BX6" s="68">
        <v>1385</v>
      </c>
      <c r="BY6" s="68">
        <v>1385</v>
      </c>
      <c r="BZ6" s="68">
        <v>1385</v>
      </c>
    </row>
    <row r="7" ht="17" customHeight="1">
      <c r="A7" t="s" s="336">
        <v>65</v>
      </c>
      <c r="B7" s="75">
        <v>820</v>
      </c>
      <c r="C7" s="74">
        <v>820</v>
      </c>
      <c r="D7" s="44">
        <v>820</v>
      </c>
      <c r="E7" s="73">
        <v>820</v>
      </c>
      <c r="F7" s="75">
        <v>820</v>
      </c>
      <c r="G7" s="74">
        <v>820</v>
      </c>
      <c r="H7" s="44">
        <v>820</v>
      </c>
      <c r="I7" s="73">
        <v>820</v>
      </c>
      <c r="J7" s="75">
        <v>820</v>
      </c>
      <c r="K7" s="75">
        <v>820</v>
      </c>
      <c r="L7" s="74">
        <v>820</v>
      </c>
      <c r="M7" s="44">
        <v>820</v>
      </c>
      <c r="N7" s="73">
        <v>820</v>
      </c>
      <c r="O7" s="75">
        <v>820</v>
      </c>
      <c r="P7" s="75">
        <v>820</v>
      </c>
      <c r="Q7" s="75">
        <v>820</v>
      </c>
      <c r="R7" s="74">
        <v>820</v>
      </c>
      <c r="S7" s="73">
        <v>820</v>
      </c>
      <c r="T7" s="75">
        <v>820</v>
      </c>
      <c r="U7" s="75">
        <v>820</v>
      </c>
      <c r="V7" s="74">
        <v>820</v>
      </c>
      <c r="W7" s="44">
        <v>820</v>
      </c>
      <c r="X7" s="73">
        <v>820</v>
      </c>
      <c r="Y7" s="75">
        <v>820</v>
      </c>
      <c r="Z7" s="74">
        <v>820</v>
      </c>
      <c r="AA7" s="44">
        <v>820</v>
      </c>
      <c r="AB7" s="73">
        <v>820</v>
      </c>
      <c r="AC7" s="75">
        <v>820</v>
      </c>
      <c r="AD7" s="75">
        <v>820</v>
      </c>
      <c r="AE7" s="74">
        <v>820</v>
      </c>
      <c r="AF7" s="44">
        <v>820</v>
      </c>
      <c r="AG7" s="73">
        <v>820</v>
      </c>
      <c r="AH7" s="75">
        <v>820</v>
      </c>
      <c r="AI7" s="75">
        <v>820</v>
      </c>
      <c r="AJ7" s="75">
        <v>820</v>
      </c>
      <c r="AK7" s="74">
        <v>820</v>
      </c>
      <c r="AL7" s="73">
        <v>820</v>
      </c>
      <c r="AM7" s="75">
        <v>820</v>
      </c>
      <c r="AN7" s="75">
        <v>820</v>
      </c>
      <c r="AO7" s="75">
        <v>820</v>
      </c>
      <c r="AP7" s="75">
        <v>820</v>
      </c>
      <c r="AQ7" s="75">
        <v>820</v>
      </c>
      <c r="AR7" s="75">
        <v>820</v>
      </c>
      <c r="AS7" s="74">
        <v>820</v>
      </c>
      <c r="AT7" s="44">
        <v>820</v>
      </c>
      <c r="AU7" s="73">
        <v>820</v>
      </c>
      <c r="AV7" s="75">
        <v>820</v>
      </c>
      <c r="AW7" s="74">
        <v>820</v>
      </c>
      <c r="AX7" s="73">
        <v>820</v>
      </c>
      <c r="AY7" s="75">
        <v>820</v>
      </c>
      <c r="AZ7" s="75">
        <v>820</v>
      </c>
      <c r="BA7" s="75">
        <v>820</v>
      </c>
      <c r="BB7" s="75">
        <v>820</v>
      </c>
      <c r="BC7" s="75">
        <v>820</v>
      </c>
      <c r="BD7" s="75">
        <v>820</v>
      </c>
      <c r="BE7" s="74">
        <v>820</v>
      </c>
      <c r="BF7" s="73">
        <v>820</v>
      </c>
      <c r="BG7" s="75">
        <v>820</v>
      </c>
      <c r="BH7" s="75">
        <v>820</v>
      </c>
      <c r="BI7" s="75">
        <v>820</v>
      </c>
      <c r="BJ7" s="75">
        <v>820</v>
      </c>
      <c r="BK7" s="74">
        <v>820</v>
      </c>
      <c r="BL7" s="73">
        <v>820</v>
      </c>
      <c r="BM7" s="75">
        <v>820</v>
      </c>
      <c r="BN7" s="75">
        <v>820</v>
      </c>
      <c r="BO7" s="75">
        <v>820</v>
      </c>
      <c r="BP7" s="74">
        <v>820</v>
      </c>
      <c r="BQ7" s="153">
        <v>820</v>
      </c>
      <c r="BR7" s="78">
        <v>820</v>
      </c>
      <c r="BS7" s="78">
        <v>820</v>
      </c>
      <c r="BT7" s="78">
        <v>820</v>
      </c>
      <c r="BU7" s="78">
        <v>820</v>
      </c>
      <c r="BV7" s="78">
        <v>820</v>
      </c>
      <c r="BW7" s="78">
        <v>820</v>
      </c>
      <c r="BX7" s="78">
        <v>820</v>
      </c>
      <c r="BY7" s="78">
        <v>820</v>
      </c>
      <c r="BZ7" s="78">
        <v>820</v>
      </c>
    </row>
    <row r="8" ht="17" customHeight="1">
      <c r="A8" t="s" s="336">
        <v>66</v>
      </c>
      <c r="B8" s="75">
        <v>165</v>
      </c>
      <c r="C8" s="74">
        <v>165</v>
      </c>
      <c r="D8" s="44">
        <v>165</v>
      </c>
      <c r="E8" s="73">
        <v>165</v>
      </c>
      <c r="F8" s="75">
        <v>165</v>
      </c>
      <c r="G8" s="74">
        <v>165</v>
      </c>
      <c r="H8" s="44">
        <v>165</v>
      </c>
      <c r="I8" s="73">
        <v>165</v>
      </c>
      <c r="J8" s="75">
        <v>165</v>
      </c>
      <c r="K8" s="75">
        <v>165</v>
      </c>
      <c r="L8" s="74">
        <v>165</v>
      </c>
      <c r="M8" s="44">
        <v>165</v>
      </c>
      <c r="N8" s="73">
        <v>165</v>
      </c>
      <c r="O8" s="75">
        <v>165</v>
      </c>
      <c r="P8" s="75">
        <v>165</v>
      </c>
      <c r="Q8" s="75">
        <v>165</v>
      </c>
      <c r="R8" s="74">
        <v>165</v>
      </c>
      <c r="S8" s="73">
        <v>165</v>
      </c>
      <c r="T8" s="75">
        <v>165</v>
      </c>
      <c r="U8" s="75">
        <v>165</v>
      </c>
      <c r="V8" s="74">
        <v>165</v>
      </c>
      <c r="W8" s="44">
        <v>165</v>
      </c>
      <c r="X8" s="73">
        <v>165</v>
      </c>
      <c r="Y8" s="75">
        <v>165</v>
      </c>
      <c r="Z8" s="74">
        <v>165</v>
      </c>
      <c r="AA8" s="44">
        <v>165</v>
      </c>
      <c r="AB8" s="73">
        <v>165</v>
      </c>
      <c r="AC8" s="75">
        <v>165</v>
      </c>
      <c r="AD8" s="75">
        <v>165</v>
      </c>
      <c r="AE8" s="74">
        <v>165</v>
      </c>
      <c r="AF8" s="44">
        <v>165</v>
      </c>
      <c r="AG8" s="73">
        <v>165</v>
      </c>
      <c r="AH8" s="75">
        <v>165</v>
      </c>
      <c r="AI8" s="75">
        <v>165</v>
      </c>
      <c r="AJ8" s="75">
        <v>165</v>
      </c>
      <c r="AK8" s="74">
        <v>165</v>
      </c>
      <c r="AL8" s="73">
        <v>165</v>
      </c>
      <c r="AM8" s="75">
        <v>165</v>
      </c>
      <c r="AN8" s="75">
        <v>165</v>
      </c>
      <c r="AO8" s="75">
        <v>165</v>
      </c>
      <c r="AP8" s="75">
        <v>165</v>
      </c>
      <c r="AQ8" s="75">
        <v>165</v>
      </c>
      <c r="AR8" s="75">
        <v>165</v>
      </c>
      <c r="AS8" s="74">
        <v>165</v>
      </c>
      <c r="AT8" s="44">
        <v>165</v>
      </c>
      <c r="AU8" s="73">
        <v>165</v>
      </c>
      <c r="AV8" s="75">
        <v>165</v>
      </c>
      <c r="AW8" s="74">
        <v>165</v>
      </c>
      <c r="AX8" s="73">
        <v>165</v>
      </c>
      <c r="AY8" s="75">
        <v>165</v>
      </c>
      <c r="AZ8" s="75">
        <v>165</v>
      </c>
      <c r="BA8" s="75">
        <v>165</v>
      </c>
      <c r="BB8" s="75">
        <v>165</v>
      </c>
      <c r="BC8" s="75">
        <v>165</v>
      </c>
      <c r="BD8" s="75">
        <v>165</v>
      </c>
      <c r="BE8" s="74">
        <v>165</v>
      </c>
      <c r="BF8" s="73">
        <v>165</v>
      </c>
      <c r="BG8" s="75">
        <v>165</v>
      </c>
      <c r="BH8" s="75">
        <v>165</v>
      </c>
      <c r="BI8" s="75">
        <v>165</v>
      </c>
      <c r="BJ8" s="75">
        <v>165</v>
      </c>
      <c r="BK8" s="74">
        <v>165</v>
      </c>
      <c r="BL8" s="73">
        <v>165</v>
      </c>
      <c r="BM8" s="75">
        <v>165</v>
      </c>
      <c r="BN8" s="75">
        <v>165</v>
      </c>
      <c r="BO8" s="75">
        <v>165</v>
      </c>
      <c r="BP8" s="74">
        <v>165</v>
      </c>
      <c r="BQ8" s="153">
        <v>165</v>
      </c>
      <c r="BR8" s="78">
        <v>165</v>
      </c>
      <c r="BS8" s="78">
        <v>165</v>
      </c>
      <c r="BT8" s="78">
        <v>165</v>
      </c>
      <c r="BU8" s="78">
        <v>165</v>
      </c>
      <c r="BV8" s="78">
        <v>165</v>
      </c>
      <c r="BW8" s="78">
        <v>165</v>
      </c>
      <c r="BX8" s="78">
        <v>165</v>
      </c>
      <c r="BY8" s="78">
        <v>165</v>
      </c>
      <c r="BZ8" s="78">
        <v>165</v>
      </c>
    </row>
    <row r="9" ht="17" customHeight="1">
      <c r="A9" t="s" s="336">
        <v>127</v>
      </c>
      <c r="B9" s="75">
        <v>400</v>
      </c>
      <c r="C9" s="74">
        <v>400</v>
      </c>
      <c r="D9" s="44">
        <v>400</v>
      </c>
      <c r="E9" s="73">
        <v>400</v>
      </c>
      <c r="F9" s="75">
        <v>400</v>
      </c>
      <c r="G9" s="74">
        <v>400</v>
      </c>
      <c r="H9" s="44">
        <v>400</v>
      </c>
      <c r="I9" s="73">
        <v>400</v>
      </c>
      <c r="J9" s="75">
        <v>400</v>
      </c>
      <c r="K9" s="75">
        <v>400</v>
      </c>
      <c r="L9" s="74">
        <v>400</v>
      </c>
      <c r="M9" s="44">
        <v>400</v>
      </c>
      <c r="N9" s="73">
        <v>400</v>
      </c>
      <c r="O9" s="75">
        <v>400</v>
      </c>
      <c r="P9" s="75">
        <v>400</v>
      </c>
      <c r="Q9" s="75">
        <v>400</v>
      </c>
      <c r="R9" s="74">
        <v>400</v>
      </c>
      <c r="S9" s="73">
        <v>400</v>
      </c>
      <c r="T9" s="75">
        <v>400</v>
      </c>
      <c r="U9" s="75">
        <v>400</v>
      </c>
      <c r="V9" s="74">
        <v>400</v>
      </c>
      <c r="W9" s="44">
        <v>400</v>
      </c>
      <c r="X9" s="73">
        <v>400</v>
      </c>
      <c r="Y9" s="75">
        <v>400</v>
      </c>
      <c r="Z9" s="74">
        <v>400</v>
      </c>
      <c r="AA9" s="44">
        <v>400</v>
      </c>
      <c r="AB9" s="73">
        <v>400</v>
      </c>
      <c r="AC9" s="75">
        <v>400</v>
      </c>
      <c r="AD9" s="75">
        <v>400</v>
      </c>
      <c r="AE9" s="74">
        <v>400</v>
      </c>
      <c r="AF9" s="44">
        <v>400</v>
      </c>
      <c r="AG9" s="73">
        <v>400</v>
      </c>
      <c r="AH9" s="75">
        <v>400</v>
      </c>
      <c r="AI9" s="75">
        <v>400</v>
      </c>
      <c r="AJ9" s="75">
        <v>400</v>
      </c>
      <c r="AK9" s="74">
        <v>400</v>
      </c>
      <c r="AL9" s="73">
        <v>400</v>
      </c>
      <c r="AM9" s="75">
        <v>400</v>
      </c>
      <c r="AN9" s="75">
        <v>400</v>
      </c>
      <c r="AO9" s="75">
        <v>400</v>
      </c>
      <c r="AP9" s="75">
        <v>400</v>
      </c>
      <c r="AQ9" s="75">
        <v>400</v>
      </c>
      <c r="AR9" s="75">
        <v>400</v>
      </c>
      <c r="AS9" s="74">
        <v>400</v>
      </c>
      <c r="AT9" s="44">
        <v>400</v>
      </c>
      <c r="AU9" s="73">
        <v>400</v>
      </c>
      <c r="AV9" s="75">
        <v>400</v>
      </c>
      <c r="AW9" s="74">
        <v>400</v>
      </c>
      <c r="AX9" s="73">
        <v>400</v>
      </c>
      <c r="AY9" s="75">
        <v>400</v>
      </c>
      <c r="AZ9" s="75">
        <v>400</v>
      </c>
      <c r="BA9" s="75">
        <v>400</v>
      </c>
      <c r="BB9" s="75">
        <v>400</v>
      </c>
      <c r="BC9" s="75">
        <v>400</v>
      </c>
      <c r="BD9" s="75">
        <v>400</v>
      </c>
      <c r="BE9" s="74">
        <v>400</v>
      </c>
      <c r="BF9" s="73">
        <v>400</v>
      </c>
      <c r="BG9" s="75">
        <v>400</v>
      </c>
      <c r="BH9" s="75">
        <v>400</v>
      </c>
      <c r="BI9" s="75">
        <v>400</v>
      </c>
      <c r="BJ9" s="75">
        <v>400</v>
      </c>
      <c r="BK9" s="74">
        <v>400</v>
      </c>
      <c r="BL9" s="73">
        <v>400</v>
      </c>
      <c r="BM9" s="75">
        <v>400</v>
      </c>
      <c r="BN9" s="75">
        <v>400</v>
      </c>
      <c r="BO9" s="75">
        <v>400</v>
      </c>
      <c r="BP9" s="74">
        <v>400</v>
      </c>
      <c r="BQ9" s="153">
        <v>400</v>
      </c>
      <c r="BR9" s="78">
        <v>400</v>
      </c>
      <c r="BS9" s="78">
        <v>400</v>
      </c>
      <c r="BT9" s="78">
        <v>400</v>
      </c>
      <c r="BU9" s="78">
        <v>400</v>
      </c>
      <c r="BV9" s="78">
        <v>400</v>
      </c>
      <c r="BW9" s="78">
        <v>400</v>
      </c>
      <c r="BX9" s="78">
        <v>400</v>
      </c>
      <c r="BY9" s="78">
        <v>400</v>
      </c>
      <c r="BZ9" s="78">
        <v>400</v>
      </c>
    </row>
    <row r="10" ht="17" customHeight="1">
      <c r="A10" t="s" s="204">
        <v>67</v>
      </c>
      <c r="B10" s="149">
        <v>1055.1</v>
      </c>
      <c r="C10" s="65">
        <v>1055.1</v>
      </c>
      <c r="D10" s="63">
        <v>1055.1</v>
      </c>
      <c r="E10" s="64">
        <v>1055.1</v>
      </c>
      <c r="F10" s="149">
        <v>1055.1</v>
      </c>
      <c r="G10" s="65">
        <v>1055.1</v>
      </c>
      <c r="H10" s="63">
        <v>1055.1</v>
      </c>
      <c r="I10" s="64">
        <v>1055.1</v>
      </c>
      <c r="J10" s="149">
        <v>1055.1</v>
      </c>
      <c r="K10" s="149">
        <v>1055.1</v>
      </c>
      <c r="L10" s="65">
        <v>1055.1</v>
      </c>
      <c r="M10" s="63">
        <v>1055.1</v>
      </c>
      <c r="N10" s="64">
        <v>1055.1</v>
      </c>
      <c r="O10" s="149">
        <v>1055.1</v>
      </c>
      <c r="P10" s="149">
        <v>1055.1</v>
      </c>
      <c r="Q10" s="149">
        <v>1055.1</v>
      </c>
      <c r="R10" s="65">
        <v>1055.1</v>
      </c>
      <c r="S10" s="64">
        <v>1055.1</v>
      </c>
      <c r="T10" s="149">
        <v>1055.1</v>
      </c>
      <c r="U10" s="75">
        <v>1055.1</v>
      </c>
      <c r="V10" s="65">
        <v>1055.1</v>
      </c>
      <c r="W10" s="63">
        <v>1055.1</v>
      </c>
      <c r="X10" s="64">
        <v>1055.1</v>
      </c>
      <c r="Y10" s="149">
        <v>1055.1</v>
      </c>
      <c r="Z10" s="65">
        <v>1055.1</v>
      </c>
      <c r="AA10" s="63">
        <v>1055.1</v>
      </c>
      <c r="AB10" s="64">
        <v>1055.1</v>
      </c>
      <c r="AC10" s="149">
        <v>1055.1</v>
      </c>
      <c r="AD10" s="149">
        <v>1055.1</v>
      </c>
      <c r="AE10" s="65">
        <v>1055.1</v>
      </c>
      <c r="AF10" s="63">
        <v>1055.1</v>
      </c>
      <c r="AG10" s="64">
        <v>1055.1</v>
      </c>
      <c r="AH10" s="149">
        <v>1055.1</v>
      </c>
      <c r="AI10" s="149">
        <v>1055.1</v>
      </c>
      <c r="AJ10" s="149">
        <v>1055.1</v>
      </c>
      <c r="AK10" s="65">
        <v>1055.1</v>
      </c>
      <c r="AL10" s="64">
        <v>1055.1</v>
      </c>
      <c r="AM10" s="149">
        <v>1055.1</v>
      </c>
      <c r="AN10" s="75">
        <v>1055.1</v>
      </c>
      <c r="AO10" s="149">
        <v>1055.1</v>
      </c>
      <c r="AP10" s="149">
        <v>1055.1</v>
      </c>
      <c r="AQ10" s="149">
        <v>1055.1</v>
      </c>
      <c r="AR10" s="149">
        <v>1055.1</v>
      </c>
      <c r="AS10" s="65">
        <v>1055.1</v>
      </c>
      <c r="AT10" s="63">
        <v>1055.1</v>
      </c>
      <c r="AU10" s="64">
        <v>1055.1</v>
      </c>
      <c r="AV10" s="149">
        <v>1055.1</v>
      </c>
      <c r="AW10" s="65">
        <v>1055.1</v>
      </c>
      <c r="AX10" s="64">
        <v>1055.1</v>
      </c>
      <c r="AY10" s="149">
        <v>1055.1</v>
      </c>
      <c r="AZ10" s="149">
        <v>1055.1</v>
      </c>
      <c r="BA10" s="149">
        <v>1055.1</v>
      </c>
      <c r="BB10" s="149">
        <v>1055.1</v>
      </c>
      <c r="BC10" s="149">
        <v>1055.1</v>
      </c>
      <c r="BD10" s="149">
        <v>1055.1</v>
      </c>
      <c r="BE10" s="65">
        <v>1055.1</v>
      </c>
      <c r="BF10" s="64">
        <v>1055.1</v>
      </c>
      <c r="BG10" s="75">
        <v>1055.1</v>
      </c>
      <c r="BH10" s="149">
        <v>1055.1</v>
      </c>
      <c r="BI10" s="149">
        <v>1055.1</v>
      </c>
      <c r="BJ10" s="149">
        <v>1055.1</v>
      </c>
      <c r="BK10" s="65">
        <v>1055.1</v>
      </c>
      <c r="BL10" s="64">
        <v>1055.1</v>
      </c>
      <c r="BM10" s="149">
        <v>1055.1</v>
      </c>
      <c r="BN10" s="149">
        <v>1055.1</v>
      </c>
      <c r="BO10" s="149">
        <v>1055.1</v>
      </c>
      <c r="BP10" s="65">
        <v>1055.1</v>
      </c>
      <c r="BQ10" s="150">
        <v>1055.1</v>
      </c>
      <c r="BR10" s="68">
        <v>1055.1</v>
      </c>
      <c r="BS10" s="68">
        <v>1055.1</v>
      </c>
      <c r="BT10" s="68">
        <v>1055.1</v>
      </c>
      <c r="BU10" s="68">
        <v>1055.1</v>
      </c>
      <c r="BV10" s="68">
        <v>1055.1</v>
      </c>
      <c r="BW10" s="68">
        <v>1055.1</v>
      </c>
      <c r="BX10" s="68">
        <v>1055.1</v>
      </c>
      <c r="BY10" s="68">
        <v>1055.1</v>
      </c>
      <c r="BZ10" s="68">
        <v>1055.1</v>
      </c>
    </row>
    <row r="11" ht="17" customHeight="1">
      <c r="A11" t="s" s="336">
        <v>68</v>
      </c>
      <c r="B11" s="75">
        <v>238.1</v>
      </c>
      <c r="C11" s="74">
        <v>238.1</v>
      </c>
      <c r="D11" s="44">
        <v>238.1</v>
      </c>
      <c r="E11" s="73">
        <v>238.1</v>
      </c>
      <c r="F11" s="75">
        <v>238.1</v>
      </c>
      <c r="G11" s="74">
        <v>238.1</v>
      </c>
      <c r="H11" s="44">
        <v>238.1</v>
      </c>
      <c r="I11" s="73">
        <v>238.1</v>
      </c>
      <c r="J11" s="75">
        <v>238.1</v>
      </c>
      <c r="K11" s="75">
        <v>238.1</v>
      </c>
      <c r="L11" s="74">
        <v>238.1</v>
      </c>
      <c r="M11" s="44">
        <v>238.1</v>
      </c>
      <c r="N11" s="73">
        <v>238.1</v>
      </c>
      <c r="O11" s="75">
        <v>238.1</v>
      </c>
      <c r="P11" s="75">
        <v>238.1</v>
      </c>
      <c r="Q11" s="75">
        <v>238.1</v>
      </c>
      <c r="R11" s="74">
        <v>238.1</v>
      </c>
      <c r="S11" s="73">
        <v>238.1</v>
      </c>
      <c r="T11" s="75">
        <v>238.1</v>
      </c>
      <c r="U11" s="75">
        <v>238.0999999999999</v>
      </c>
      <c r="V11" s="74">
        <v>238.1</v>
      </c>
      <c r="W11" s="44">
        <v>238.1</v>
      </c>
      <c r="X11" s="73">
        <v>238.1</v>
      </c>
      <c r="Y11" s="75">
        <v>238.1</v>
      </c>
      <c r="Z11" s="74">
        <v>238.1</v>
      </c>
      <c r="AA11" s="44">
        <v>238.1</v>
      </c>
      <c r="AB11" s="73">
        <v>238.1</v>
      </c>
      <c r="AC11" s="75">
        <v>238.1</v>
      </c>
      <c r="AD11" s="75">
        <v>238.1</v>
      </c>
      <c r="AE11" s="74">
        <v>238.1</v>
      </c>
      <c r="AF11" s="44">
        <v>238.1</v>
      </c>
      <c r="AG11" s="73">
        <v>238.1</v>
      </c>
      <c r="AH11" s="75">
        <v>238.1</v>
      </c>
      <c r="AI11" s="75">
        <v>238.1</v>
      </c>
      <c r="AJ11" s="75">
        <v>238.1</v>
      </c>
      <c r="AK11" s="74">
        <v>238.1</v>
      </c>
      <c r="AL11" s="73">
        <v>238.1</v>
      </c>
      <c r="AM11" s="75">
        <v>238.1</v>
      </c>
      <c r="AN11" s="75">
        <v>238.0999999999999</v>
      </c>
      <c r="AO11" s="75">
        <v>238.1</v>
      </c>
      <c r="AP11" s="75">
        <v>238.1</v>
      </c>
      <c r="AQ11" s="75">
        <v>238.1</v>
      </c>
      <c r="AR11" s="75">
        <v>238.1</v>
      </c>
      <c r="AS11" s="74">
        <v>238.1</v>
      </c>
      <c r="AT11" s="44">
        <v>238.1</v>
      </c>
      <c r="AU11" s="73">
        <v>238.1</v>
      </c>
      <c r="AV11" s="75">
        <v>238.1</v>
      </c>
      <c r="AW11" s="74">
        <v>238.1</v>
      </c>
      <c r="AX11" s="73">
        <v>238.1</v>
      </c>
      <c r="AY11" s="75">
        <v>238.1</v>
      </c>
      <c r="AZ11" s="75">
        <v>238.1</v>
      </c>
      <c r="BA11" s="75">
        <v>238.1</v>
      </c>
      <c r="BB11" s="75">
        <v>238.1</v>
      </c>
      <c r="BC11" s="75">
        <v>238.1</v>
      </c>
      <c r="BD11" s="75">
        <v>238.1</v>
      </c>
      <c r="BE11" s="74">
        <v>238.1</v>
      </c>
      <c r="BF11" s="73">
        <v>238.1</v>
      </c>
      <c r="BG11" s="75">
        <v>238.0999999999999</v>
      </c>
      <c r="BH11" s="75">
        <v>238.1</v>
      </c>
      <c r="BI11" s="75">
        <v>238.1</v>
      </c>
      <c r="BJ11" s="75">
        <v>238.1</v>
      </c>
      <c r="BK11" s="74">
        <v>238.1</v>
      </c>
      <c r="BL11" s="73">
        <v>238.1</v>
      </c>
      <c r="BM11" s="75">
        <v>238.1</v>
      </c>
      <c r="BN11" s="75">
        <v>238.1</v>
      </c>
      <c r="BO11" s="75">
        <v>238.1</v>
      </c>
      <c r="BP11" s="74">
        <v>238.1</v>
      </c>
      <c r="BQ11" s="153">
        <v>238.1</v>
      </c>
      <c r="BR11" s="78">
        <v>238.1</v>
      </c>
      <c r="BS11" s="78">
        <v>238.1</v>
      </c>
      <c r="BT11" s="78">
        <v>238.1</v>
      </c>
      <c r="BU11" s="78">
        <v>238.1</v>
      </c>
      <c r="BV11" s="78">
        <v>238.1</v>
      </c>
      <c r="BW11" s="78">
        <v>238.1</v>
      </c>
      <c r="BX11" s="78">
        <v>238.1</v>
      </c>
      <c r="BY11" s="78">
        <v>238.1</v>
      </c>
      <c r="BZ11" s="78">
        <v>238.1</v>
      </c>
    </row>
    <row r="12" ht="17" customHeight="1">
      <c r="A12" t="s" s="336">
        <v>69</v>
      </c>
      <c r="B12" s="75">
        <v>817</v>
      </c>
      <c r="C12" s="74">
        <v>817</v>
      </c>
      <c r="D12" s="44">
        <v>817</v>
      </c>
      <c r="E12" s="73">
        <v>817</v>
      </c>
      <c r="F12" s="75">
        <v>817</v>
      </c>
      <c r="G12" s="74">
        <v>817</v>
      </c>
      <c r="H12" s="44">
        <v>817</v>
      </c>
      <c r="I12" s="73">
        <v>817</v>
      </c>
      <c r="J12" s="75">
        <v>817</v>
      </c>
      <c r="K12" s="75">
        <v>817</v>
      </c>
      <c r="L12" s="74">
        <v>817</v>
      </c>
      <c r="M12" s="44">
        <v>817</v>
      </c>
      <c r="N12" s="73">
        <v>817</v>
      </c>
      <c r="O12" s="75">
        <v>817</v>
      </c>
      <c r="P12" s="75">
        <v>817</v>
      </c>
      <c r="Q12" s="75">
        <v>817</v>
      </c>
      <c r="R12" s="74">
        <v>817</v>
      </c>
      <c r="S12" s="73">
        <v>817</v>
      </c>
      <c r="T12" s="75">
        <v>817</v>
      </c>
      <c r="U12" s="75">
        <v>817</v>
      </c>
      <c r="V12" s="74">
        <v>817</v>
      </c>
      <c r="W12" s="44">
        <v>817</v>
      </c>
      <c r="X12" s="73">
        <v>817</v>
      </c>
      <c r="Y12" s="75">
        <v>817</v>
      </c>
      <c r="Z12" s="74">
        <v>817</v>
      </c>
      <c r="AA12" s="44">
        <v>817</v>
      </c>
      <c r="AB12" s="73">
        <v>817</v>
      </c>
      <c r="AC12" s="75">
        <v>817</v>
      </c>
      <c r="AD12" s="75">
        <v>817</v>
      </c>
      <c r="AE12" s="74">
        <v>817</v>
      </c>
      <c r="AF12" s="44">
        <v>817</v>
      </c>
      <c r="AG12" s="73">
        <v>817</v>
      </c>
      <c r="AH12" s="75">
        <v>817</v>
      </c>
      <c r="AI12" s="75">
        <v>817</v>
      </c>
      <c r="AJ12" s="75">
        <v>817</v>
      </c>
      <c r="AK12" s="74">
        <v>817</v>
      </c>
      <c r="AL12" s="73">
        <v>817</v>
      </c>
      <c r="AM12" s="75">
        <v>817</v>
      </c>
      <c r="AN12" s="75">
        <v>817</v>
      </c>
      <c r="AO12" s="75">
        <v>817</v>
      </c>
      <c r="AP12" s="75">
        <v>817</v>
      </c>
      <c r="AQ12" s="75">
        <v>817</v>
      </c>
      <c r="AR12" s="75">
        <v>817</v>
      </c>
      <c r="AS12" s="74">
        <v>817</v>
      </c>
      <c r="AT12" s="44">
        <v>817</v>
      </c>
      <c r="AU12" s="73">
        <v>817</v>
      </c>
      <c r="AV12" s="75">
        <v>817</v>
      </c>
      <c r="AW12" s="74">
        <v>817</v>
      </c>
      <c r="AX12" s="73">
        <v>817</v>
      </c>
      <c r="AY12" s="75">
        <v>817</v>
      </c>
      <c r="AZ12" s="75">
        <v>817</v>
      </c>
      <c r="BA12" s="75">
        <v>817</v>
      </c>
      <c r="BB12" s="75">
        <v>817</v>
      </c>
      <c r="BC12" s="75">
        <v>817</v>
      </c>
      <c r="BD12" s="75">
        <v>817</v>
      </c>
      <c r="BE12" s="74">
        <v>817</v>
      </c>
      <c r="BF12" s="73">
        <v>817</v>
      </c>
      <c r="BG12" s="75">
        <v>817</v>
      </c>
      <c r="BH12" s="75">
        <v>817</v>
      </c>
      <c r="BI12" s="75">
        <v>817</v>
      </c>
      <c r="BJ12" s="75">
        <v>817</v>
      </c>
      <c r="BK12" s="74">
        <v>817</v>
      </c>
      <c r="BL12" s="73">
        <v>817</v>
      </c>
      <c r="BM12" s="75">
        <v>817</v>
      </c>
      <c r="BN12" s="75">
        <v>817</v>
      </c>
      <c r="BO12" s="75">
        <v>817</v>
      </c>
      <c r="BP12" s="74">
        <v>817</v>
      </c>
      <c r="BQ12" s="153">
        <v>817</v>
      </c>
      <c r="BR12" s="78">
        <v>817</v>
      </c>
      <c r="BS12" s="78">
        <v>817</v>
      </c>
      <c r="BT12" s="78">
        <v>817</v>
      </c>
      <c r="BU12" s="78">
        <v>817</v>
      </c>
      <c r="BV12" s="78">
        <v>817</v>
      </c>
      <c r="BW12" s="78">
        <v>817</v>
      </c>
      <c r="BX12" s="78">
        <v>817</v>
      </c>
      <c r="BY12" s="78">
        <v>817</v>
      </c>
      <c r="BZ12" s="78">
        <v>817</v>
      </c>
    </row>
    <row r="13" ht="17" customHeight="1">
      <c r="A13" t="s" s="204">
        <v>70</v>
      </c>
      <c r="B13" s="149">
        <v>7443.999999999999</v>
      </c>
      <c r="C13" s="65">
        <v>7443.999999999999</v>
      </c>
      <c r="D13" s="63">
        <v>7443.999999999999</v>
      </c>
      <c r="E13" s="64">
        <v>7443.999999999999</v>
      </c>
      <c r="F13" s="149">
        <v>7443.999999999999</v>
      </c>
      <c r="G13" s="65">
        <v>7443.999999999999</v>
      </c>
      <c r="H13" s="63">
        <v>7443.999999999999</v>
      </c>
      <c r="I13" s="64">
        <v>7443.999999999999</v>
      </c>
      <c r="J13" s="149">
        <v>7443.999999999999</v>
      </c>
      <c r="K13" s="149">
        <v>7443.999999999999</v>
      </c>
      <c r="L13" s="65">
        <v>7443.999999999999</v>
      </c>
      <c r="M13" s="63">
        <v>7443.999999999999</v>
      </c>
      <c r="N13" s="64">
        <v>7443.999999999999</v>
      </c>
      <c r="O13" s="149">
        <v>7443.999999999999</v>
      </c>
      <c r="P13" s="149">
        <v>7443.999999999998</v>
      </c>
      <c r="Q13" s="149">
        <v>7443.999999999999</v>
      </c>
      <c r="R13" s="65">
        <v>7443.999999999999</v>
      </c>
      <c r="S13" s="64">
        <v>7443.999999999999</v>
      </c>
      <c r="T13" s="149">
        <v>7443.999999999999</v>
      </c>
      <c r="U13" s="75">
        <v>7443.999999999999</v>
      </c>
      <c r="V13" s="65">
        <v>7389.999999999999</v>
      </c>
      <c r="W13" s="63">
        <v>7389.999999999999</v>
      </c>
      <c r="X13" s="64">
        <v>7389.999999999999</v>
      </c>
      <c r="Y13" s="149">
        <v>7389.999999999999</v>
      </c>
      <c r="Z13" s="65">
        <v>7389.999999999999</v>
      </c>
      <c r="AA13" s="63">
        <v>7389.999999999999</v>
      </c>
      <c r="AB13" s="64">
        <v>7389.999999999999</v>
      </c>
      <c r="AC13" s="149">
        <v>7389.999999999999</v>
      </c>
      <c r="AD13" s="149">
        <v>7389.999999999999</v>
      </c>
      <c r="AE13" s="65">
        <v>7389.999999999999</v>
      </c>
      <c r="AF13" s="63">
        <v>7389.999999999999</v>
      </c>
      <c r="AG13" s="64">
        <v>7389.999999999999</v>
      </c>
      <c r="AH13" s="149">
        <v>7389.999999999999</v>
      </c>
      <c r="AI13" s="149">
        <v>7389.999999999998</v>
      </c>
      <c r="AJ13" s="149">
        <v>7389.999999999999</v>
      </c>
      <c r="AK13" s="65">
        <v>7389.999999999999</v>
      </c>
      <c r="AL13" s="64">
        <v>7389.999999999999</v>
      </c>
      <c r="AM13" s="149">
        <v>7389.999999999999</v>
      </c>
      <c r="AN13" s="75">
        <v>7389.999999999999</v>
      </c>
      <c r="AO13" s="149">
        <v>7389.999999999999</v>
      </c>
      <c r="AP13" s="149">
        <v>7389.999999999999</v>
      </c>
      <c r="AQ13" s="149">
        <v>7389.999999999999</v>
      </c>
      <c r="AR13" s="149">
        <v>7389.999999999999</v>
      </c>
      <c r="AS13" s="65">
        <v>7389.999999999999</v>
      </c>
      <c r="AT13" s="63">
        <v>7389.999999999999</v>
      </c>
      <c r="AU13" s="64">
        <v>7389.999999999999</v>
      </c>
      <c r="AV13" s="149">
        <v>7389.999999999999</v>
      </c>
      <c r="AW13" s="65">
        <v>7389.999999999999</v>
      </c>
      <c r="AX13" s="64">
        <v>7389.999999999999</v>
      </c>
      <c r="AY13" s="149">
        <v>7389.999999999999</v>
      </c>
      <c r="AZ13" s="149">
        <v>7389.999999999999</v>
      </c>
      <c r="BA13" s="149">
        <v>7389.999999999999</v>
      </c>
      <c r="BB13" s="149">
        <v>7389.999999999998</v>
      </c>
      <c r="BC13" s="149">
        <v>7389.999999999998</v>
      </c>
      <c r="BD13" s="149">
        <v>7389.999999999998</v>
      </c>
      <c r="BE13" s="65">
        <v>7389.999999999998</v>
      </c>
      <c r="BF13" s="64">
        <v>7389.999999999999</v>
      </c>
      <c r="BG13" s="75">
        <v>7389.999999999999</v>
      </c>
      <c r="BH13" s="149">
        <v>7389.999999999999</v>
      </c>
      <c r="BI13" s="149">
        <v>7389.999999999999</v>
      </c>
      <c r="BJ13" s="149">
        <v>7389.999999999999</v>
      </c>
      <c r="BK13" s="65">
        <v>7389.999999999999</v>
      </c>
      <c r="BL13" s="64">
        <v>7389.999999999999</v>
      </c>
      <c r="BM13" s="149">
        <v>7389.999999999999</v>
      </c>
      <c r="BN13" s="149">
        <v>7389.999999999999</v>
      </c>
      <c r="BO13" s="149">
        <v>7389.999999999999</v>
      </c>
      <c r="BP13" s="65">
        <v>7389.999999999999</v>
      </c>
      <c r="BQ13" s="150">
        <v>7389.999999999999</v>
      </c>
      <c r="BR13" s="68">
        <v>7389.999999999999</v>
      </c>
      <c r="BS13" s="68">
        <v>7389.999999999999</v>
      </c>
      <c r="BT13" s="68">
        <v>7389.999999999999</v>
      </c>
      <c r="BU13" s="68">
        <v>7389.999999999998</v>
      </c>
      <c r="BV13" s="68">
        <v>7389.999999999999</v>
      </c>
      <c r="BW13" s="68">
        <v>7389.999999999999</v>
      </c>
      <c r="BX13" s="68">
        <v>7389.999999999999</v>
      </c>
      <c r="BY13" s="68">
        <v>7389.999999999999</v>
      </c>
      <c r="BZ13" s="68">
        <v>7389.999999999999</v>
      </c>
    </row>
    <row r="14" ht="17" customHeight="1">
      <c r="A14" t="s" s="336">
        <v>71</v>
      </c>
      <c r="B14" s="75">
        <v>1200.2</v>
      </c>
      <c r="C14" s="74">
        <v>1200.2</v>
      </c>
      <c r="D14" s="44">
        <v>1200.2</v>
      </c>
      <c r="E14" s="73">
        <v>1200.2</v>
      </c>
      <c r="F14" s="75">
        <v>1200.2</v>
      </c>
      <c r="G14" s="74">
        <v>1200.2</v>
      </c>
      <c r="H14" s="44">
        <v>1200.2</v>
      </c>
      <c r="I14" s="73">
        <v>1200.2</v>
      </c>
      <c r="J14" s="75">
        <v>1200.2</v>
      </c>
      <c r="K14" s="75">
        <v>1200.2</v>
      </c>
      <c r="L14" s="74">
        <v>1200.2</v>
      </c>
      <c r="M14" s="44">
        <v>1200.2</v>
      </c>
      <c r="N14" s="73">
        <v>1200.2</v>
      </c>
      <c r="O14" s="75">
        <v>1200.2</v>
      </c>
      <c r="P14" s="75">
        <v>1200.2</v>
      </c>
      <c r="Q14" s="75">
        <v>1200.2</v>
      </c>
      <c r="R14" s="74">
        <v>1200.2</v>
      </c>
      <c r="S14" s="73">
        <v>1200.2</v>
      </c>
      <c r="T14" s="75">
        <v>1200.2</v>
      </c>
      <c r="U14" s="75">
        <v>1200.2</v>
      </c>
      <c r="V14" s="74">
        <v>1200.2</v>
      </c>
      <c r="W14" s="44">
        <v>1200.2</v>
      </c>
      <c r="X14" s="73">
        <v>1200.2</v>
      </c>
      <c r="Y14" s="75">
        <v>1200.2</v>
      </c>
      <c r="Z14" s="74">
        <v>1200.2</v>
      </c>
      <c r="AA14" s="44">
        <v>1200.2</v>
      </c>
      <c r="AB14" s="73">
        <v>1200.2</v>
      </c>
      <c r="AC14" s="75">
        <v>1200.2</v>
      </c>
      <c r="AD14" s="75">
        <v>1200.2</v>
      </c>
      <c r="AE14" s="74">
        <v>1200.2</v>
      </c>
      <c r="AF14" s="44">
        <v>1200.2</v>
      </c>
      <c r="AG14" s="73">
        <v>1200.2</v>
      </c>
      <c r="AH14" s="75">
        <v>1200.2</v>
      </c>
      <c r="AI14" s="75">
        <v>1200.2</v>
      </c>
      <c r="AJ14" s="75">
        <v>1200.2</v>
      </c>
      <c r="AK14" s="74">
        <v>1200.2</v>
      </c>
      <c r="AL14" s="73">
        <v>1200.2</v>
      </c>
      <c r="AM14" s="75">
        <v>1200.2</v>
      </c>
      <c r="AN14" s="75">
        <v>1200.2</v>
      </c>
      <c r="AO14" s="75">
        <v>1200.2</v>
      </c>
      <c r="AP14" s="75">
        <v>1200.2</v>
      </c>
      <c r="AQ14" s="75">
        <v>1200.2</v>
      </c>
      <c r="AR14" s="75">
        <v>1200.2</v>
      </c>
      <c r="AS14" s="74">
        <v>1200.2</v>
      </c>
      <c r="AT14" s="44">
        <v>1200.2</v>
      </c>
      <c r="AU14" s="73">
        <v>1200.2</v>
      </c>
      <c r="AV14" s="75">
        <v>1200.2</v>
      </c>
      <c r="AW14" s="74">
        <v>1200.2</v>
      </c>
      <c r="AX14" s="73">
        <v>1200.2</v>
      </c>
      <c r="AY14" s="75">
        <v>1200.2</v>
      </c>
      <c r="AZ14" s="75">
        <v>1200.2</v>
      </c>
      <c r="BA14" s="75">
        <v>1200.2</v>
      </c>
      <c r="BB14" s="75">
        <v>1200.2</v>
      </c>
      <c r="BC14" s="75">
        <v>1200.2</v>
      </c>
      <c r="BD14" s="75">
        <v>1200.2</v>
      </c>
      <c r="BE14" s="74">
        <v>1200.2</v>
      </c>
      <c r="BF14" s="73">
        <v>1200.2</v>
      </c>
      <c r="BG14" s="75">
        <v>1200.2</v>
      </c>
      <c r="BH14" s="75">
        <v>1200.2</v>
      </c>
      <c r="BI14" s="75">
        <v>1200.2</v>
      </c>
      <c r="BJ14" s="75">
        <v>1200.2</v>
      </c>
      <c r="BK14" s="74">
        <v>1200.2</v>
      </c>
      <c r="BL14" s="73">
        <v>1200.2</v>
      </c>
      <c r="BM14" s="75">
        <v>1200.2</v>
      </c>
      <c r="BN14" s="75">
        <v>1200.2</v>
      </c>
      <c r="BO14" s="75">
        <v>1200.2</v>
      </c>
      <c r="BP14" s="74">
        <v>1200.2</v>
      </c>
      <c r="BQ14" s="153">
        <v>1200.2</v>
      </c>
      <c r="BR14" s="78">
        <v>1200.2</v>
      </c>
      <c r="BS14" s="78">
        <v>1200.2</v>
      </c>
      <c r="BT14" s="78">
        <v>1200.2</v>
      </c>
      <c r="BU14" s="78">
        <v>1200.2</v>
      </c>
      <c r="BV14" s="78">
        <v>1200.2</v>
      </c>
      <c r="BW14" s="78">
        <v>1200.2</v>
      </c>
      <c r="BX14" s="78">
        <v>1200.2</v>
      </c>
      <c r="BY14" s="78">
        <v>1200.2</v>
      </c>
      <c r="BZ14" s="78">
        <v>1200.2</v>
      </c>
    </row>
    <row r="15" ht="17" customHeight="1">
      <c r="A15" t="s" s="336">
        <v>72</v>
      </c>
      <c r="B15" s="75">
        <v>1640</v>
      </c>
      <c r="C15" s="74">
        <v>1640</v>
      </c>
      <c r="D15" s="44">
        <v>1640</v>
      </c>
      <c r="E15" s="73">
        <v>1640</v>
      </c>
      <c r="F15" s="75">
        <v>1640</v>
      </c>
      <c r="G15" s="74">
        <v>1640</v>
      </c>
      <c r="H15" s="44">
        <v>1640</v>
      </c>
      <c r="I15" s="73">
        <v>1640</v>
      </c>
      <c r="J15" s="75">
        <v>1640</v>
      </c>
      <c r="K15" s="75">
        <v>1640</v>
      </c>
      <c r="L15" s="74">
        <v>1640</v>
      </c>
      <c r="M15" s="44">
        <v>1640</v>
      </c>
      <c r="N15" s="73">
        <v>1640</v>
      </c>
      <c r="O15" s="75">
        <v>1640</v>
      </c>
      <c r="P15" s="75">
        <v>1640</v>
      </c>
      <c r="Q15" s="75">
        <v>1640</v>
      </c>
      <c r="R15" s="74">
        <v>1640</v>
      </c>
      <c r="S15" s="73">
        <v>1640</v>
      </c>
      <c r="T15" s="75">
        <v>1640</v>
      </c>
      <c r="U15" s="75">
        <v>1640</v>
      </c>
      <c r="V15" s="74">
        <v>1640</v>
      </c>
      <c r="W15" s="44">
        <v>1640</v>
      </c>
      <c r="X15" s="73">
        <v>1640</v>
      </c>
      <c r="Y15" s="75">
        <v>1640</v>
      </c>
      <c r="Z15" s="74">
        <v>1640</v>
      </c>
      <c r="AA15" s="44">
        <v>1640</v>
      </c>
      <c r="AB15" s="73">
        <v>1640</v>
      </c>
      <c r="AC15" s="75">
        <v>1640</v>
      </c>
      <c r="AD15" s="75">
        <v>1640</v>
      </c>
      <c r="AE15" s="74">
        <v>1640</v>
      </c>
      <c r="AF15" s="44">
        <v>1640</v>
      </c>
      <c r="AG15" s="73">
        <v>1640</v>
      </c>
      <c r="AH15" s="75">
        <v>1640</v>
      </c>
      <c r="AI15" s="75">
        <v>1640</v>
      </c>
      <c r="AJ15" s="75">
        <v>1640</v>
      </c>
      <c r="AK15" s="74">
        <v>1640</v>
      </c>
      <c r="AL15" s="73">
        <v>1640</v>
      </c>
      <c r="AM15" s="75">
        <v>1640</v>
      </c>
      <c r="AN15" s="75">
        <v>1640</v>
      </c>
      <c r="AO15" s="75">
        <v>1640</v>
      </c>
      <c r="AP15" s="75">
        <v>1640</v>
      </c>
      <c r="AQ15" s="75">
        <v>1640</v>
      </c>
      <c r="AR15" s="75">
        <v>1640</v>
      </c>
      <c r="AS15" s="74">
        <v>1640</v>
      </c>
      <c r="AT15" s="44">
        <v>1640</v>
      </c>
      <c r="AU15" s="73">
        <v>1640</v>
      </c>
      <c r="AV15" s="75">
        <v>1640</v>
      </c>
      <c r="AW15" s="74">
        <v>1640</v>
      </c>
      <c r="AX15" s="73">
        <v>1640</v>
      </c>
      <c r="AY15" s="75">
        <v>1640</v>
      </c>
      <c r="AZ15" s="75">
        <v>1640</v>
      </c>
      <c r="BA15" s="75">
        <v>1640</v>
      </c>
      <c r="BB15" s="75">
        <v>1640</v>
      </c>
      <c r="BC15" s="75">
        <v>1640</v>
      </c>
      <c r="BD15" s="75">
        <v>1640</v>
      </c>
      <c r="BE15" s="74">
        <v>1640</v>
      </c>
      <c r="BF15" s="73">
        <v>1640</v>
      </c>
      <c r="BG15" s="75">
        <v>1640</v>
      </c>
      <c r="BH15" s="75">
        <v>1640</v>
      </c>
      <c r="BI15" s="75">
        <v>1640</v>
      </c>
      <c r="BJ15" s="75">
        <v>1640</v>
      </c>
      <c r="BK15" s="74">
        <v>1640</v>
      </c>
      <c r="BL15" s="73">
        <v>1640</v>
      </c>
      <c r="BM15" s="75">
        <v>1640</v>
      </c>
      <c r="BN15" s="75">
        <v>1640</v>
      </c>
      <c r="BO15" s="75">
        <v>1640</v>
      </c>
      <c r="BP15" s="74">
        <v>1640</v>
      </c>
      <c r="BQ15" s="153">
        <v>1640</v>
      </c>
      <c r="BR15" s="78">
        <v>1640</v>
      </c>
      <c r="BS15" s="78">
        <v>1640</v>
      </c>
      <c r="BT15" s="78">
        <v>1640</v>
      </c>
      <c r="BU15" s="78">
        <v>1640</v>
      </c>
      <c r="BV15" s="78">
        <v>1640</v>
      </c>
      <c r="BW15" s="78">
        <v>1640</v>
      </c>
      <c r="BX15" s="78">
        <v>1640</v>
      </c>
      <c r="BY15" s="78">
        <v>1640</v>
      </c>
      <c r="BZ15" s="78">
        <v>1640</v>
      </c>
    </row>
    <row r="16" ht="17" customHeight="1">
      <c r="A16" t="s" s="336">
        <v>73</v>
      </c>
      <c r="B16" s="75">
        <v>840</v>
      </c>
      <c r="C16" s="74">
        <v>840</v>
      </c>
      <c r="D16" s="44">
        <v>840</v>
      </c>
      <c r="E16" s="73">
        <v>840</v>
      </c>
      <c r="F16" s="75">
        <v>840</v>
      </c>
      <c r="G16" s="74">
        <v>840</v>
      </c>
      <c r="H16" s="44">
        <v>840</v>
      </c>
      <c r="I16" s="73">
        <v>840</v>
      </c>
      <c r="J16" s="75">
        <v>840</v>
      </c>
      <c r="K16" s="75">
        <v>840</v>
      </c>
      <c r="L16" s="74">
        <v>840</v>
      </c>
      <c r="M16" s="44">
        <v>840</v>
      </c>
      <c r="N16" s="73">
        <v>840</v>
      </c>
      <c r="O16" s="75">
        <v>840</v>
      </c>
      <c r="P16" s="75">
        <v>840</v>
      </c>
      <c r="Q16" s="75">
        <v>840</v>
      </c>
      <c r="R16" s="74">
        <v>840</v>
      </c>
      <c r="S16" s="73">
        <v>840</v>
      </c>
      <c r="T16" s="75">
        <v>840</v>
      </c>
      <c r="U16" s="75">
        <v>840</v>
      </c>
      <c r="V16" s="74">
        <v>786</v>
      </c>
      <c r="W16" s="44">
        <v>786</v>
      </c>
      <c r="X16" s="73">
        <v>786</v>
      </c>
      <c r="Y16" s="75">
        <v>786</v>
      </c>
      <c r="Z16" s="74">
        <v>786</v>
      </c>
      <c r="AA16" s="44">
        <v>786</v>
      </c>
      <c r="AB16" s="73">
        <v>786</v>
      </c>
      <c r="AC16" s="75">
        <v>786</v>
      </c>
      <c r="AD16" s="75">
        <v>786</v>
      </c>
      <c r="AE16" s="74">
        <v>786</v>
      </c>
      <c r="AF16" s="44">
        <v>786</v>
      </c>
      <c r="AG16" s="73">
        <v>786</v>
      </c>
      <c r="AH16" s="75">
        <v>786</v>
      </c>
      <c r="AI16" s="75">
        <v>786</v>
      </c>
      <c r="AJ16" s="75">
        <v>786</v>
      </c>
      <c r="AK16" s="74">
        <v>786</v>
      </c>
      <c r="AL16" s="73">
        <v>786</v>
      </c>
      <c r="AM16" s="75">
        <v>786</v>
      </c>
      <c r="AN16" s="75">
        <v>786</v>
      </c>
      <c r="AO16" s="75">
        <v>786</v>
      </c>
      <c r="AP16" s="75">
        <v>786</v>
      </c>
      <c r="AQ16" s="75">
        <v>786</v>
      </c>
      <c r="AR16" s="75">
        <v>786</v>
      </c>
      <c r="AS16" s="74">
        <v>786</v>
      </c>
      <c r="AT16" s="44">
        <v>786</v>
      </c>
      <c r="AU16" s="73">
        <v>786</v>
      </c>
      <c r="AV16" s="75">
        <v>786</v>
      </c>
      <c r="AW16" s="74">
        <v>786</v>
      </c>
      <c r="AX16" s="73">
        <v>786</v>
      </c>
      <c r="AY16" s="75">
        <v>786</v>
      </c>
      <c r="AZ16" s="75">
        <v>786</v>
      </c>
      <c r="BA16" s="75">
        <v>786</v>
      </c>
      <c r="BB16" s="75">
        <v>786</v>
      </c>
      <c r="BC16" s="75">
        <v>786</v>
      </c>
      <c r="BD16" s="75">
        <v>786</v>
      </c>
      <c r="BE16" s="74">
        <v>786</v>
      </c>
      <c r="BF16" s="73">
        <v>786</v>
      </c>
      <c r="BG16" s="75">
        <v>786</v>
      </c>
      <c r="BH16" s="75">
        <v>786</v>
      </c>
      <c r="BI16" s="75">
        <v>786</v>
      </c>
      <c r="BJ16" s="75">
        <v>786</v>
      </c>
      <c r="BK16" s="74">
        <v>786</v>
      </c>
      <c r="BL16" s="73">
        <v>786</v>
      </c>
      <c r="BM16" s="75">
        <v>786</v>
      </c>
      <c r="BN16" s="75">
        <v>786</v>
      </c>
      <c r="BO16" s="75">
        <v>786</v>
      </c>
      <c r="BP16" s="74">
        <v>786</v>
      </c>
      <c r="BQ16" s="153">
        <v>786</v>
      </c>
      <c r="BR16" s="78">
        <v>786</v>
      </c>
      <c r="BS16" s="78">
        <v>786</v>
      </c>
      <c r="BT16" s="78">
        <v>786</v>
      </c>
      <c r="BU16" s="78">
        <v>786</v>
      </c>
      <c r="BV16" s="78">
        <v>786</v>
      </c>
      <c r="BW16" s="78">
        <v>786</v>
      </c>
      <c r="BX16" s="78">
        <v>786</v>
      </c>
      <c r="BY16" s="78">
        <v>786</v>
      </c>
      <c r="BZ16" s="78">
        <v>786</v>
      </c>
    </row>
    <row r="17" ht="17" customHeight="1">
      <c r="A17" t="s" s="336">
        <v>74</v>
      </c>
      <c r="B17" s="75">
        <v>780</v>
      </c>
      <c r="C17" s="74">
        <v>780</v>
      </c>
      <c r="D17" s="44">
        <v>780</v>
      </c>
      <c r="E17" s="73">
        <v>780</v>
      </c>
      <c r="F17" s="75">
        <v>780</v>
      </c>
      <c r="G17" s="74">
        <v>780</v>
      </c>
      <c r="H17" s="44">
        <v>780</v>
      </c>
      <c r="I17" s="73">
        <v>780</v>
      </c>
      <c r="J17" s="75">
        <v>780</v>
      </c>
      <c r="K17" s="75">
        <v>780</v>
      </c>
      <c r="L17" s="74">
        <v>780</v>
      </c>
      <c r="M17" s="44">
        <v>780</v>
      </c>
      <c r="N17" s="73">
        <v>780</v>
      </c>
      <c r="O17" s="75">
        <v>780</v>
      </c>
      <c r="P17" s="75">
        <v>780</v>
      </c>
      <c r="Q17" s="75">
        <v>780</v>
      </c>
      <c r="R17" s="74">
        <v>780</v>
      </c>
      <c r="S17" s="73">
        <v>780</v>
      </c>
      <c r="T17" s="75">
        <v>780</v>
      </c>
      <c r="U17" s="75">
        <v>780</v>
      </c>
      <c r="V17" s="74">
        <v>780</v>
      </c>
      <c r="W17" s="44">
        <v>780</v>
      </c>
      <c r="X17" s="73">
        <v>780</v>
      </c>
      <c r="Y17" s="75">
        <v>780</v>
      </c>
      <c r="Z17" s="74">
        <v>780</v>
      </c>
      <c r="AA17" s="44">
        <v>780</v>
      </c>
      <c r="AB17" s="73">
        <v>780</v>
      </c>
      <c r="AC17" s="75">
        <v>780</v>
      </c>
      <c r="AD17" s="75">
        <v>780</v>
      </c>
      <c r="AE17" s="74">
        <v>780</v>
      </c>
      <c r="AF17" s="44">
        <v>780</v>
      </c>
      <c r="AG17" s="73">
        <v>780</v>
      </c>
      <c r="AH17" s="75">
        <v>780</v>
      </c>
      <c r="AI17" s="75">
        <v>780</v>
      </c>
      <c r="AJ17" s="75">
        <v>780</v>
      </c>
      <c r="AK17" s="74">
        <v>780</v>
      </c>
      <c r="AL17" s="73">
        <v>780</v>
      </c>
      <c r="AM17" s="75">
        <v>780</v>
      </c>
      <c r="AN17" s="75">
        <v>780</v>
      </c>
      <c r="AO17" s="75">
        <v>780</v>
      </c>
      <c r="AP17" s="75">
        <v>780</v>
      </c>
      <c r="AQ17" s="75">
        <v>780</v>
      </c>
      <c r="AR17" s="75">
        <v>780</v>
      </c>
      <c r="AS17" s="74">
        <v>780</v>
      </c>
      <c r="AT17" s="44">
        <v>780</v>
      </c>
      <c r="AU17" s="73">
        <v>780</v>
      </c>
      <c r="AV17" s="75">
        <v>780</v>
      </c>
      <c r="AW17" s="74">
        <v>780</v>
      </c>
      <c r="AX17" s="73">
        <v>780</v>
      </c>
      <c r="AY17" s="75">
        <v>780</v>
      </c>
      <c r="AZ17" s="75">
        <v>780</v>
      </c>
      <c r="BA17" s="75">
        <v>780</v>
      </c>
      <c r="BB17" s="75">
        <v>780</v>
      </c>
      <c r="BC17" s="75">
        <v>780</v>
      </c>
      <c r="BD17" s="75">
        <v>780</v>
      </c>
      <c r="BE17" s="74">
        <v>780</v>
      </c>
      <c r="BF17" s="73">
        <v>780</v>
      </c>
      <c r="BG17" s="75">
        <v>780</v>
      </c>
      <c r="BH17" s="75">
        <v>780</v>
      </c>
      <c r="BI17" s="75">
        <v>780</v>
      </c>
      <c r="BJ17" s="75">
        <v>780</v>
      </c>
      <c r="BK17" s="74">
        <v>780</v>
      </c>
      <c r="BL17" s="73">
        <v>780</v>
      </c>
      <c r="BM17" s="75">
        <v>780</v>
      </c>
      <c r="BN17" s="75">
        <v>780</v>
      </c>
      <c r="BO17" s="75">
        <v>780</v>
      </c>
      <c r="BP17" s="74">
        <v>780</v>
      </c>
      <c r="BQ17" s="153">
        <v>780</v>
      </c>
      <c r="BR17" s="78">
        <v>780</v>
      </c>
      <c r="BS17" s="78">
        <v>780</v>
      </c>
      <c r="BT17" s="78">
        <v>780</v>
      </c>
      <c r="BU17" s="78">
        <v>780</v>
      </c>
      <c r="BV17" s="78">
        <v>780</v>
      </c>
      <c r="BW17" s="78">
        <v>780</v>
      </c>
      <c r="BX17" s="78">
        <v>780</v>
      </c>
      <c r="BY17" s="78">
        <v>780</v>
      </c>
      <c r="BZ17" s="78">
        <v>780</v>
      </c>
    </row>
    <row r="18" ht="17" customHeight="1">
      <c r="A18" t="s" s="336">
        <v>128</v>
      </c>
      <c r="B18" s="75">
        <v>460</v>
      </c>
      <c r="C18" s="74">
        <v>460</v>
      </c>
      <c r="D18" s="44">
        <v>460</v>
      </c>
      <c r="E18" s="73">
        <v>460</v>
      </c>
      <c r="F18" s="75">
        <v>460</v>
      </c>
      <c r="G18" s="74">
        <v>460</v>
      </c>
      <c r="H18" s="44">
        <v>460</v>
      </c>
      <c r="I18" s="73">
        <v>460</v>
      </c>
      <c r="J18" s="75">
        <v>460</v>
      </c>
      <c r="K18" s="75">
        <v>460</v>
      </c>
      <c r="L18" s="74">
        <v>460</v>
      </c>
      <c r="M18" s="44">
        <v>460</v>
      </c>
      <c r="N18" s="73">
        <v>460</v>
      </c>
      <c r="O18" s="75">
        <v>460</v>
      </c>
      <c r="P18" s="75">
        <v>460</v>
      </c>
      <c r="Q18" s="75">
        <v>460</v>
      </c>
      <c r="R18" s="74">
        <v>460</v>
      </c>
      <c r="S18" s="73">
        <v>460</v>
      </c>
      <c r="T18" s="75">
        <v>460</v>
      </c>
      <c r="U18" s="75">
        <v>460</v>
      </c>
      <c r="V18" s="74">
        <v>460</v>
      </c>
      <c r="W18" s="44">
        <v>460</v>
      </c>
      <c r="X18" s="73">
        <v>460</v>
      </c>
      <c r="Y18" s="75">
        <v>460</v>
      </c>
      <c r="Z18" s="74">
        <v>460</v>
      </c>
      <c r="AA18" s="44">
        <v>460</v>
      </c>
      <c r="AB18" s="73">
        <v>460</v>
      </c>
      <c r="AC18" s="75">
        <v>460</v>
      </c>
      <c r="AD18" s="75">
        <v>460</v>
      </c>
      <c r="AE18" s="74">
        <v>460</v>
      </c>
      <c r="AF18" s="44">
        <v>460</v>
      </c>
      <c r="AG18" s="73">
        <v>460</v>
      </c>
      <c r="AH18" s="75">
        <v>460</v>
      </c>
      <c r="AI18" s="75">
        <v>460</v>
      </c>
      <c r="AJ18" s="75">
        <v>460</v>
      </c>
      <c r="AK18" s="74">
        <v>460</v>
      </c>
      <c r="AL18" s="73">
        <v>460</v>
      </c>
      <c r="AM18" s="75">
        <v>460</v>
      </c>
      <c r="AN18" s="75">
        <v>460</v>
      </c>
      <c r="AO18" s="75">
        <v>460</v>
      </c>
      <c r="AP18" s="75">
        <v>460</v>
      </c>
      <c r="AQ18" s="75">
        <v>460</v>
      </c>
      <c r="AR18" s="75">
        <v>460</v>
      </c>
      <c r="AS18" s="74">
        <v>460</v>
      </c>
      <c r="AT18" s="44">
        <v>460</v>
      </c>
      <c r="AU18" s="73">
        <v>460</v>
      </c>
      <c r="AV18" s="75">
        <v>460</v>
      </c>
      <c r="AW18" s="74">
        <v>460</v>
      </c>
      <c r="AX18" s="73">
        <v>460</v>
      </c>
      <c r="AY18" s="75">
        <v>460</v>
      </c>
      <c r="AZ18" s="75">
        <v>460</v>
      </c>
      <c r="BA18" s="75">
        <v>460</v>
      </c>
      <c r="BB18" s="75">
        <v>460</v>
      </c>
      <c r="BC18" s="75">
        <v>460</v>
      </c>
      <c r="BD18" s="75">
        <v>460</v>
      </c>
      <c r="BE18" s="74">
        <v>460</v>
      </c>
      <c r="BF18" s="73">
        <v>460</v>
      </c>
      <c r="BG18" s="75">
        <v>460</v>
      </c>
      <c r="BH18" s="75">
        <v>460</v>
      </c>
      <c r="BI18" s="75">
        <v>460</v>
      </c>
      <c r="BJ18" s="75">
        <v>460</v>
      </c>
      <c r="BK18" s="74">
        <v>460</v>
      </c>
      <c r="BL18" s="73">
        <v>460</v>
      </c>
      <c r="BM18" s="75">
        <v>460</v>
      </c>
      <c r="BN18" s="75">
        <v>460</v>
      </c>
      <c r="BO18" s="75">
        <v>460</v>
      </c>
      <c r="BP18" s="74">
        <v>460</v>
      </c>
      <c r="BQ18" s="153">
        <v>460</v>
      </c>
      <c r="BR18" s="78">
        <v>460</v>
      </c>
      <c r="BS18" s="78">
        <v>460</v>
      </c>
      <c r="BT18" s="78">
        <v>460</v>
      </c>
      <c r="BU18" s="78">
        <v>460</v>
      </c>
      <c r="BV18" s="78">
        <v>460</v>
      </c>
      <c r="BW18" s="78">
        <v>460</v>
      </c>
      <c r="BX18" s="78">
        <v>460</v>
      </c>
      <c r="BY18" s="78">
        <v>460</v>
      </c>
      <c r="BZ18" s="78">
        <v>460</v>
      </c>
    </row>
    <row r="19" ht="17" customHeight="1">
      <c r="A19" t="s" s="336">
        <v>75</v>
      </c>
      <c r="B19" s="75">
        <v>1169</v>
      </c>
      <c r="C19" s="74">
        <v>1169</v>
      </c>
      <c r="D19" s="44">
        <v>1169</v>
      </c>
      <c r="E19" s="73">
        <v>1169</v>
      </c>
      <c r="F19" s="75">
        <v>1169</v>
      </c>
      <c r="G19" s="74">
        <v>1169</v>
      </c>
      <c r="H19" s="44">
        <v>1169</v>
      </c>
      <c r="I19" s="73">
        <v>1169</v>
      </c>
      <c r="J19" s="75">
        <v>1169</v>
      </c>
      <c r="K19" s="75">
        <v>1169</v>
      </c>
      <c r="L19" s="74">
        <v>1169</v>
      </c>
      <c r="M19" s="44">
        <v>1169</v>
      </c>
      <c r="N19" s="73">
        <v>1169</v>
      </c>
      <c r="O19" s="75">
        <v>1169</v>
      </c>
      <c r="P19" s="75">
        <v>1169</v>
      </c>
      <c r="Q19" s="75">
        <v>1169</v>
      </c>
      <c r="R19" s="74">
        <v>1169</v>
      </c>
      <c r="S19" s="73">
        <v>1169</v>
      </c>
      <c r="T19" s="75">
        <v>1169</v>
      </c>
      <c r="U19" s="75">
        <v>1169</v>
      </c>
      <c r="V19" s="74">
        <v>1169</v>
      </c>
      <c r="W19" s="44">
        <v>1169</v>
      </c>
      <c r="X19" s="73">
        <v>1169</v>
      </c>
      <c r="Y19" s="75">
        <v>1169</v>
      </c>
      <c r="Z19" s="74">
        <v>1169</v>
      </c>
      <c r="AA19" s="44">
        <v>1169</v>
      </c>
      <c r="AB19" s="73">
        <v>1169</v>
      </c>
      <c r="AC19" s="75">
        <v>1169</v>
      </c>
      <c r="AD19" s="75">
        <v>1169</v>
      </c>
      <c r="AE19" s="74">
        <v>1169</v>
      </c>
      <c r="AF19" s="44">
        <v>1169</v>
      </c>
      <c r="AG19" s="73">
        <v>1169</v>
      </c>
      <c r="AH19" s="75">
        <v>1169</v>
      </c>
      <c r="AI19" s="75">
        <v>1169</v>
      </c>
      <c r="AJ19" s="75">
        <v>1169</v>
      </c>
      <c r="AK19" s="74">
        <v>1169</v>
      </c>
      <c r="AL19" s="73">
        <v>1169</v>
      </c>
      <c r="AM19" s="75">
        <v>1169</v>
      </c>
      <c r="AN19" s="75">
        <v>1169</v>
      </c>
      <c r="AO19" s="75">
        <v>1169</v>
      </c>
      <c r="AP19" s="75">
        <v>1169</v>
      </c>
      <c r="AQ19" s="75">
        <v>1169</v>
      </c>
      <c r="AR19" s="75">
        <v>1169</v>
      </c>
      <c r="AS19" s="74">
        <v>1169</v>
      </c>
      <c r="AT19" s="44">
        <v>1169</v>
      </c>
      <c r="AU19" s="73">
        <v>1169</v>
      </c>
      <c r="AV19" s="75">
        <v>1169</v>
      </c>
      <c r="AW19" s="74">
        <v>1169</v>
      </c>
      <c r="AX19" s="73">
        <v>1169</v>
      </c>
      <c r="AY19" s="75">
        <v>1169</v>
      </c>
      <c r="AZ19" s="75">
        <v>1169</v>
      </c>
      <c r="BA19" s="75">
        <v>1169</v>
      </c>
      <c r="BB19" s="75">
        <v>1169</v>
      </c>
      <c r="BC19" s="75">
        <v>1169</v>
      </c>
      <c r="BD19" s="75">
        <v>1169</v>
      </c>
      <c r="BE19" s="74">
        <v>1169</v>
      </c>
      <c r="BF19" s="73">
        <v>1169</v>
      </c>
      <c r="BG19" s="75">
        <v>1169</v>
      </c>
      <c r="BH19" s="75">
        <v>1169</v>
      </c>
      <c r="BI19" s="75">
        <v>1169</v>
      </c>
      <c r="BJ19" s="75">
        <v>1169</v>
      </c>
      <c r="BK19" s="74">
        <v>1169</v>
      </c>
      <c r="BL19" s="73">
        <v>1169</v>
      </c>
      <c r="BM19" s="75">
        <v>1169</v>
      </c>
      <c r="BN19" s="75">
        <v>1169</v>
      </c>
      <c r="BO19" s="75">
        <v>1169</v>
      </c>
      <c r="BP19" s="74">
        <v>1169</v>
      </c>
      <c r="BQ19" s="153">
        <v>1169</v>
      </c>
      <c r="BR19" s="78">
        <v>1169</v>
      </c>
      <c r="BS19" s="78">
        <v>1169</v>
      </c>
      <c r="BT19" s="78">
        <v>1169</v>
      </c>
      <c r="BU19" s="78">
        <v>1169</v>
      </c>
      <c r="BV19" s="78">
        <v>1169</v>
      </c>
      <c r="BW19" s="78">
        <v>1169</v>
      </c>
      <c r="BX19" s="78">
        <v>1169</v>
      </c>
      <c r="BY19" s="78">
        <v>1169</v>
      </c>
      <c r="BZ19" s="78">
        <v>1169</v>
      </c>
    </row>
    <row r="20" ht="17" customHeight="1">
      <c r="A20" t="s" s="336">
        <v>76</v>
      </c>
      <c r="B20" s="75">
        <v>15.4</v>
      </c>
      <c r="C20" s="74">
        <v>15.4</v>
      </c>
      <c r="D20" s="44">
        <v>15.4</v>
      </c>
      <c r="E20" s="73">
        <v>15.4</v>
      </c>
      <c r="F20" s="75">
        <v>15.4</v>
      </c>
      <c r="G20" s="74">
        <v>15.4</v>
      </c>
      <c r="H20" s="44">
        <v>15.4</v>
      </c>
      <c r="I20" s="73">
        <v>15.4</v>
      </c>
      <c r="J20" s="75">
        <v>15.4</v>
      </c>
      <c r="K20" s="75">
        <v>15.4</v>
      </c>
      <c r="L20" s="74">
        <v>15.4</v>
      </c>
      <c r="M20" s="44">
        <v>15.4</v>
      </c>
      <c r="N20" s="73">
        <v>15.4</v>
      </c>
      <c r="O20" s="75">
        <v>15.4</v>
      </c>
      <c r="P20" s="75">
        <v>15.4</v>
      </c>
      <c r="Q20" s="75">
        <v>15.4</v>
      </c>
      <c r="R20" s="74">
        <v>15.4</v>
      </c>
      <c r="S20" s="73">
        <v>15.4</v>
      </c>
      <c r="T20" s="75">
        <v>15.4</v>
      </c>
      <c r="U20" s="75">
        <v>15.4</v>
      </c>
      <c r="V20" s="74">
        <v>15.4</v>
      </c>
      <c r="W20" s="44">
        <v>15.4</v>
      </c>
      <c r="X20" s="73">
        <v>15.4</v>
      </c>
      <c r="Y20" s="75">
        <v>15.4</v>
      </c>
      <c r="Z20" s="74">
        <v>15.4</v>
      </c>
      <c r="AA20" s="44">
        <v>15.4</v>
      </c>
      <c r="AB20" s="73">
        <v>15.4</v>
      </c>
      <c r="AC20" s="75">
        <v>15.4</v>
      </c>
      <c r="AD20" s="75">
        <v>15.4</v>
      </c>
      <c r="AE20" s="74">
        <v>15.4</v>
      </c>
      <c r="AF20" s="44">
        <v>15.4</v>
      </c>
      <c r="AG20" s="73">
        <v>15.4</v>
      </c>
      <c r="AH20" s="75">
        <v>15.4</v>
      </c>
      <c r="AI20" s="75">
        <v>15.4</v>
      </c>
      <c r="AJ20" s="75">
        <v>15.4</v>
      </c>
      <c r="AK20" s="74">
        <v>15.4</v>
      </c>
      <c r="AL20" s="73">
        <v>15.4</v>
      </c>
      <c r="AM20" s="75">
        <v>15.4</v>
      </c>
      <c r="AN20" s="75">
        <v>15.4</v>
      </c>
      <c r="AO20" s="75">
        <v>15.4</v>
      </c>
      <c r="AP20" s="75">
        <v>15.4</v>
      </c>
      <c r="AQ20" s="75">
        <v>15.4</v>
      </c>
      <c r="AR20" s="75">
        <v>15.4</v>
      </c>
      <c r="AS20" s="74">
        <v>15.4</v>
      </c>
      <c r="AT20" s="44">
        <v>15.4</v>
      </c>
      <c r="AU20" s="73">
        <v>15.4</v>
      </c>
      <c r="AV20" s="75">
        <v>15.4</v>
      </c>
      <c r="AW20" s="74">
        <v>15.4</v>
      </c>
      <c r="AX20" s="73">
        <v>15.4</v>
      </c>
      <c r="AY20" s="75">
        <v>15.4</v>
      </c>
      <c r="AZ20" s="75">
        <v>15.4</v>
      </c>
      <c r="BA20" s="75">
        <v>15.4</v>
      </c>
      <c r="BB20" s="75">
        <v>15.4</v>
      </c>
      <c r="BC20" s="75">
        <v>15.4</v>
      </c>
      <c r="BD20" s="75">
        <v>15.4</v>
      </c>
      <c r="BE20" s="74">
        <v>15.4</v>
      </c>
      <c r="BF20" s="73">
        <v>15.4</v>
      </c>
      <c r="BG20" s="75">
        <v>15.4</v>
      </c>
      <c r="BH20" s="75">
        <v>15.4</v>
      </c>
      <c r="BI20" s="75">
        <v>15.4</v>
      </c>
      <c r="BJ20" s="75">
        <v>15.4</v>
      </c>
      <c r="BK20" s="74">
        <v>15.4</v>
      </c>
      <c r="BL20" s="73">
        <v>15.4</v>
      </c>
      <c r="BM20" s="75">
        <v>15.4</v>
      </c>
      <c r="BN20" s="75">
        <v>15.4</v>
      </c>
      <c r="BO20" s="75">
        <v>15.4</v>
      </c>
      <c r="BP20" s="74">
        <v>15.4</v>
      </c>
      <c r="BQ20" s="153">
        <v>15.4</v>
      </c>
      <c r="BR20" s="78">
        <v>15.4</v>
      </c>
      <c r="BS20" s="78">
        <v>15.4</v>
      </c>
      <c r="BT20" s="78">
        <v>15.4</v>
      </c>
      <c r="BU20" s="78">
        <v>15.4</v>
      </c>
      <c r="BV20" s="78">
        <v>15.4</v>
      </c>
      <c r="BW20" s="78">
        <v>15.4</v>
      </c>
      <c r="BX20" s="78">
        <v>15.4</v>
      </c>
      <c r="BY20" s="78">
        <v>15.4</v>
      </c>
      <c r="BZ20" s="78">
        <v>15.4</v>
      </c>
    </row>
    <row r="21" ht="17" customHeight="1">
      <c r="A21" t="s" s="336">
        <v>77</v>
      </c>
      <c r="B21" s="75">
        <v>321.2</v>
      </c>
      <c r="C21" s="74">
        <v>321.2</v>
      </c>
      <c r="D21" s="44">
        <v>321.2</v>
      </c>
      <c r="E21" s="73">
        <v>321.2</v>
      </c>
      <c r="F21" s="75">
        <v>321.2</v>
      </c>
      <c r="G21" s="74">
        <v>321.2</v>
      </c>
      <c r="H21" s="44">
        <v>321.2</v>
      </c>
      <c r="I21" s="73">
        <v>321.2</v>
      </c>
      <c r="J21" s="75">
        <v>321.2</v>
      </c>
      <c r="K21" s="75">
        <v>321.2</v>
      </c>
      <c r="L21" s="74">
        <v>321.2</v>
      </c>
      <c r="M21" s="44">
        <v>321.2</v>
      </c>
      <c r="N21" s="73">
        <v>321.2</v>
      </c>
      <c r="O21" s="75">
        <v>321.2</v>
      </c>
      <c r="P21" s="75">
        <v>321.2</v>
      </c>
      <c r="Q21" s="75">
        <v>321.2</v>
      </c>
      <c r="R21" s="74">
        <v>321.2</v>
      </c>
      <c r="S21" s="73">
        <v>321.2</v>
      </c>
      <c r="T21" s="75">
        <v>321.2</v>
      </c>
      <c r="U21" s="75">
        <v>321.1999999999999</v>
      </c>
      <c r="V21" s="74">
        <v>321.2</v>
      </c>
      <c r="W21" s="44">
        <v>321.2</v>
      </c>
      <c r="X21" s="73">
        <v>321.2</v>
      </c>
      <c r="Y21" s="75">
        <v>321.2</v>
      </c>
      <c r="Z21" s="74">
        <v>321.2</v>
      </c>
      <c r="AA21" s="44">
        <v>321.2</v>
      </c>
      <c r="AB21" s="73">
        <v>321.2</v>
      </c>
      <c r="AC21" s="75">
        <v>321.2</v>
      </c>
      <c r="AD21" s="75">
        <v>321.2</v>
      </c>
      <c r="AE21" s="74">
        <v>321.2</v>
      </c>
      <c r="AF21" s="44">
        <v>321.2</v>
      </c>
      <c r="AG21" s="73">
        <v>321.2</v>
      </c>
      <c r="AH21" s="75">
        <v>321.2</v>
      </c>
      <c r="AI21" s="75">
        <v>321.2</v>
      </c>
      <c r="AJ21" s="75">
        <v>321.2</v>
      </c>
      <c r="AK21" s="74">
        <v>321.2</v>
      </c>
      <c r="AL21" s="73">
        <v>321.2</v>
      </c>
      <c r="AM21" s="75">
        <v>321.2</v>
      </c>
      <c r="AN21" s="75">
        <v>321.1999999999999</v>
      </c>
      <c r="AO21" s="75">
        <v>321.2</v>
      </c>
      <c r="AP21" s="75">
        <v>321.2</v>
      </c>
      <c r="AQ21" s="75">
        <v>321.2</v>
      </c>
      <c r="AR21" s="75">
        <v>321.2</v>
      </c>
      <c r="AS21" s="74">
        <v>321.2</v>
      </c>
      <c r="AT21" s="44">
        <v>321.2</v>
      </c>
      <c r="AU21" s="73">
        <v>321.2</v>
      </c>
      <c r="AV21" s="75">
        <v>321.2</v>
      </c>
      <c r="AW21" s="74">
        <v>321.2</v>
      </c>
      <c r="AX21" s="73">
        <v>321.2</v>
      </c>
      <c r="AY21" s="75">
        <v>321.2</v>
      </c>
      <c r="AZ21" s="75">
        <v>321.2</v>
      </c>
      <c r="BA21" s="75">
        <v>321.2</v>
      </c>
      <c r="BB21" s="75">
        <v>321.2</v>
      </c>
      <c r="BC21" s="75">
        <v>321.2</v>
      </c>
      <c r="BD21" s="75">
        <v>321.2</v>
      </c>
      <c r="BE21" s="74">
        <v>321.2</v>
      </c>
      <c r="BF21" s="73">
        <v>321.2</v>
      </c>
      <c r="BG21" s="75">
        <v>321.1999999999999</v>
      </c>
      <c r="BH21" s="75">
        <v>321.2</v>
      </c>
      <c r="BI21" s="75">
        <v>321.2</v>
      </c>
      <c r="BJ21" s="75">
        <v>321.2</v>
      </c>
      <c r="BK21" s="74">
        <v>321.2</v>
      </c>
      <c r="BL21" s="73">
        <v>321.2</v>
      </c>
      <c r="BM21" s="75">
        <v>321.2</v>
      </c>
      <c r="BN21" s="75">
        <v>321.2</v>
      </c>
      <c r="BO21" s="75">
        <v>321.2</v>
      </c>
      <c r="BP21" s="74">
        <v>321.2</v>
      </c>
      <c r="BQ21" s="153">
        <v>321.2</v>
      </c>
      <c r="BR21" s="78">
        <v>321.2</v>
      </c>
      <c r="BS21" s="78">
        <v>321.2</v>
      </c>
      <c r="BT21" s="78">
        <v>321.2</v>
      </c>
      <c r="BU21" s="78">
        <v>321.2</v>
      </c>
      <c r="BV21" s="78">
        <v>321.2</v>
      </c>
      <c r="BW21" s="78">
        <v>321.2</v>
      </c>
      <c r="BX21" s="78">
        <v>321.2</v>
      </c>
      <c r="BY21" s="78">
        <v>321.1999999999999</v>
      </c>
      <c r="BZ21" s="78">
        <v>321.2</v>
      </c>
    </row>
    <row r="22" ht="17" customHeight="1">
      <c r="A22" t="s" s="336">
        <v>129</v>
      </c>
      <c r="B22" s="75">
        <v>1018.2</v>
      </c>
      <c r="C22" s="74">
        <v>1018.2</v>
      </c>
      <c r="D22" s="44">
        <v>1018.2</v>
      </c>
      <c r="E22" s="73">
        <v>1018.2</v>
      </c>
      <c r="F22" s="75">
        <v>1018.2</v>
      </c>
      <c r="G22" s="74">
        <v>1018.2</v>
      </c>
      <c r="H22" s="44">
        <v>1018.2</v>
      </c>
      <c r="I22" s="73">
        <v>1018.2</v>
      </c>
      <c r="J22" s="75">
        <v>1018.2</v>
      </c>
      <c r="K22" s="75">
        <v>1018.2</v>
      </c>
      <c r="L22" s="74">
        <v>1018.2</v>
      </c>
      <c r="M22" s="44">
        <v>1018.2</v>
      </c>
      <c r="N22" s="73">
        <v>1018.2</v>
      </c>
      <c r="O22" s="75">
        <v>1018.2</v>
      </c>
      <c r="P22" s="75">
        <v>1018.2</v>
      </c>
      <c r="Q22" s="75">
        <v>1018.2</v>
      </c>
      <c r="R22" s="74">
        <v>1018.2</v>
      </c>
      <c r="S22" s="73">
        <v>1018.2</v>
      </c>
      <c r="T22" s="75">
        <v>1018.2</v>
      </c>
      <c r="U22" s="75">
        <v>1018.2</v>
      </c>
      <c r="V22" s="74">
        <v>1018.2</v>
      </c>
      <c r="W22" s="44">
        <v>1018.2</v>
      </c>
      <c r="X22" s="73">
        <v>1018.2</v>
      </c>
      <c r="Y22" s="75">
        <v>1018.2</v>
      </c>
      <c r="Z22" s="74">
        <v>1018.2</v>
      </c>
      <c r="AA22" s="44">
        <v>1018.2</v>
      </c>
      <c r="AB22" s="73">
        <v>1018.2</v>
      </c>
      <c r="AC22" s="75">
        <v>1018.2</v>
      </c>
      <c r="AD22" s="75">
        <v>1018.2</v>
      </c>
      <c r="AE22" s="74">
        <v>1018.2</v>
      </c>
      <c r="AF22" s="44">
        <v>1018.2</v>
      </c>
      <c r="AG22" s="73">
        <v>1018.2</v>
      </c>
      <c r="AH22" s="75">
        <v>1018.2</v>
      </c>
      <c r="AI22" s="75">
        <v>1018.2</v>
      </c>
      <c r="AJ22" s="75">
        <v>1018.2</v>
      </c>
      <c r="AK22" s="75">
        <v>1018.2</v>
      </c>
      <c r="AL22" s="75">
        <v>1018.2</v>
      </c>
      <c r="AM22" s="75">
        <v>1018.2</v>
      </c>
      <c r="AN22" s="75">
        <v>1018.2</v>
      </c>
      <c r="AO22" s="75">
        <v>1018.2</v>
      </c>
      <c r="AP22" s="74">
        <v>1018.2</v>
      </c>
      <c r="AQ22" s="73">
        <v>1018.2</v>
      </c>
      <c r="AR22" s="75">
        <v>1018.2</v>
      </c>
      <c r="AS22" s="74">
        <v>1018.2</v>
      </c>
      <c r="AT22" s="44">
        <v>1018.2</v>
      </c>
      <c r="AU22" s="73">
        <v>1018.2</v>
      </c>
      <c r="AV22" s="75">
        <v>1018.2</v>
      </c>
      <c r="AW22" s="74">
        <v>1018.2</v>
      </c>
      <c r="AX22" s="73">
        <v>1018.2</v>
      </c>
      <c r="AY22" s="75">
        <v>1018.2</v>
      </c>
      <c r="AZ22" s="75">
        <v>1018.2</v>
      </c>
      <c r="BA22" s="75">
        <v>1018.2</v>
      </c>
      <c r="BB22" s="75">
        <v>1018.2</v>
      </c>
      <c r="BC22" s="75">
        <v>1018.2</v>
      </c>
      <c r="BD22" s="75">
        <v>1018.2</v>
      </c>
      <c r="BE22" s="74">
        <v>1018.2</v>
      </c>
      <c r="BF22" s="73">
        <v>1018.2</v>
      </c>
      <c r="BG22" s="75">
        <v>1018.2</v>
      </c>
      <c r="BH22" s="75">
        <v>1018.2</v>
      </c>
      <c r="BI22" s="75">
        <v>1018.2</v>
      </c>
      <c r="BJ22" s="74">
        <v>1018.2</v>
      </c>
      <c r="BK22" s="73">
        <v>1018.2</v>
      </c>
      <c r="BL22" s="75">
        <v>1018.2</v>
      </c>
      <c r="BM22" s="75">
        <v>1018.2</v>
      </c>
      <c r="BN22" s="74">
        <v>1018.2</v>
      </c>
      <c r="BO22" s="73">
        <v>1018.2</v>
      </c>
      <c r="BP22" s="75">
        <v>1018.2</v>
      </c>
      <c r="BQ22" s="78">
        <v>1018.2</v>
      </c>
      <c r="BR22" s="78">
        <v>1018.2</v>
      </c>
      <c r="BS22" s="78">
        <v>1018.2</v>
      </c>
      <c r="BT22" s="78">
        <v>1018.2</v>
      </c>
      <c r="BU22" s="78">
        <v>1018.2</v>
      </c>
      <c r="BV22" s="78">
        <v>1018.2</v>
      </c>
      <c r="BW22" s="78">
        <v>1018.2</v>
      </c>
      <c r="BX22" s="78">
        <v>1018.2</v>
      </c>
      <c r="BY22" s="78">
        <v>1018.2</v>
      </c>
      <c r="BZ22" s="368">
        <v>1018.2</v>
      </c>
    </row>
    <row r="23" ht="17" customHeight="1">
      <c r="A23" t="s" s="336">
        <v>147</v>
      </c>
      <c r="B23" s="75">
        <v>610</v>
      </c>
      <c r="C23" s="74">
        <v>610</v>
      </c>
      <c r="D23" s="44">
        <v>610</v>
      </c>
      <c r="E23" s="73">
        <v>610</v>
      </c>
      <c r="F23" s="75">
        <v>610</v>
      </c>
      <c r="G23" s="74">
        <v>610</v>
      </c>
      <c r="H23" s="44">
        <v>610</v>
      </c>
      <c r="I23" s="73">
        <v>610</v>
      </c>
      <c r="J23" s="75">
        <v>610</v>
      </c>
      <c r="K23" s="75">
        <v>610</v>
      </c>
      <c r="L23" s="74">
        <v>610</v>
      </c>
      <c r="M23" s="44">
        <v>610</v>
      </c>
      <c r="N23" s="73">
        <v>610</v>
      </c>
      <c r="O23" s="75">
        <v>610</v>
      </c>
      <c r="P23" s="75">
        <v>610</v>
      </c>
      <c r="Q23" s="75">
        <v>610</v>
      </c>
      <c r="R23" s="74">
        <v>610</v>
      </c>
      <c r="S23" s="73">
        <v>610</v>
      </c>
      <c r="T23" s="75">
        <v>610</v>
      </c>
      <c r="U23" s="75">
        <v>610</v>
      </c>
      <c r="V23" s="74">
        <v>610</v>
      </c>
      <c r="W23" s="44">
        <v>610</v>
      </c>
      <c r="X23" s="73">
        <v>610</v>
      </c>
      <c r="Y23" s="75">
        <v>610</v>
      </c>
      <c r="Z23" s="74">
        <v>610</v>
      </c>
      <c r="AA23" s="44">
        <v>610</v>
      </c>
      <c r="AB23" s="73">
        <v>610</v>
      </c>
      <c r="AC23" s="75">
        <v>610</v>
      </c>
      <c r="AD23" s="75">
        <v>610</v>
      </c>
      <c r="AE23" s="74">
        <v>610</v>
      </c>
      <c r="AF23" s="44">
        <v>610</v>
      </c>
      <c r="AG23" s="73">
        <v>610</v>
      </c>
      <c r="AH23" s="75">
        <v>610</v>
      </c>
      <c r="AI23" s="75">
        <v>610</v>
      </c>
      <c r="AJ23" s="75">
        <v>610</v>
      </c>
      <c r="AK23" s="74">
        <v>610</v>
      </c>
      <c r="AL23" s="73">
        <v>610</v>
      </c>
      <c r="AM23" s="75">
        <v>610</v>
      </c>
      <c r="AN23" s="75">
        <v>610</v>
      </c>
      <c r="AO23" s="75">
        <v>610</v>
      </c>
      <c r="AP23" s="75">
        <v>610</v>
      </c>
      <c r="AQ23" s="75">
        <v>610</v>
      </c>
      <c r="AR23" s="75">
        <v>610</v>
      </c>
      <c r="AS23" s="74">
        <v>610</v>
      </c>
      <c r="AT23" s="44">
        <v>610</v>
      </c>
      <c r="AU23" s="73">
        <v>610</v>
      </c>
      <c r="AV23" s="75">
        <v>610</v>
      </c>
      <c r="AW23" s="74">
        <v>610</v>
      </c>
      <c r="AX23" s="73">
        <v>610</v>
      </c>
      <c r="AY23" s="75">
        <v>610</v>
      </c>
      <c r="AZ23" s="75">
        <v>610</v>
      </c>
      <c r="BA23" s="75">
        <v>610</v>
      </c>
      <c r="BB23" s="75">
        <v>610</v>
      </c>
      <c r="BC23" s="75">
        <v>610</v>
      </c>
      <c r="BD23" s="75">
        <v>610</v>
      </c>
      <c r="BE23" s="74">
        <v>610</v>
      </c>
      <c r="BF23" s="73">
        <v>610</v>
      </c>
      <c r="BG23" s="75">
        <v>610</v>
      </c>
      <c r="BH23" s="75">
        <v>610</v>
      </c>
      <c r="BI23" s="75">
        <v>610</v>
      </c>
      <c r="BJ23" s="75">
        <v>610</v>
      </c>
      <c r="BK23" s="74">
        <v>610</v>
      </c>
      <c r="BL23" s="73">
        <v>610</v>
      </c>
      <c r="BM23" s="75">
        <v>610</v>
      </c>
      <c r="BN23" s="75">
        <v>610</v>
      </c>
      <c r="BO23" s="75">
        <v>610</v>
      </c>
      <c r="BP23" s="74">
        <v>610</v>
      </c>
      <c r="BQ23" s="153">
        <v>610</v>
      </c>
      <c r="BR23" s="78">
        <v>610</v>
      </c>
      <c r="BS23" s="78">
        <v>610</v>
      </c>
      <c r="BT23" s="78">
        <v>610</v>
      </c>
      <c r="BU23" s="78">
        <v>610</v>
      </c>
      <c r="BV23" s="78">
        <v>610</v>
      </c>
      <c r="BW23" s="78">
        <v>610</v>
      </c>
      <c r="BX23" s="78">
        <v>610</v>
      </c>
      <c r="BY23" s="78">
        <v>610</v>
      </c>
      <c r="BZ23" s="78">
        <v>610</v>
      </c>
    </row>
    <row r="24" ht="17" customHeight="1">
      <c r="A24" t="s" s="336">
        <v>148</v>
      </c>
      <c r="B24" s="75">
        <v>338</v>
      </c>
      <c r="C24" s="74">
        <v>338</v>
      </c>
      <c r="D24" s="44">
        <v>338</v>
      </c>
      <c r="E24" s="73">
        <v>338</v>
      </c>
      <c r="F24" s="75">
        <v>338</v>
      </c>
      <c r="G24" s="74">
        <v>338</v>
      </c>
      <c r="H24" s="44">
        <v>338</v>
      </c>
      <c r="I24" s="73">
        <v>338</v>
      </c>
      <c r="J24" s="75">
        <v>338</v>
      </c>
      <c r="K24" s="75">
        <v>338</v>
      </c>
      <c r="L24" s="74">
        <v>338</v>
      </c>
      <c r="M24" s="44">
        <v>338</v>
      </c>
      <c r="N24" s="73">
        <v>338</v>
      </c>
      <c r="O24" s="75">
        <v>338</v>
      </c>
      <c r="P24" s="75">
        <v>338</v>
      </c>
      <c r="Q24" s="75">
        <v>338</v>
      </c>
      <c r="R24" s="74">
        <v>338</v>
      </c>
      <c r="S24" s="73">
        <v>338</v>
      </c>
      <c r="T24" s="75">
        <v>338</v>
      </c>
      <c r="U24" s="75">
        <v>338</v>
      </c>
      <c r="V24" s="74">
        <v>338</v>
      </c>
      <c r="W24" s="44">
        <v>338</v>
      </c>
      <c r="X24" s="73">
        <v>338</v>
      </c>
      <c r="Y24" s="75">
        <v>338</v>
      </c>
      <c r="Z24" s="74">
        <v>338</v>
      </c>
      <c r="AA24" s="44">
        <v>338</v>
      </c>
      <c r="AB24" s="73">
        <v>338</v>
      </c>
      <c r="AC24" s="75">
        <v>338</v>
      </c>
      <c r="AD24" s="75">
        <v>338</v>
      </c>
      <c r="AE24" s="74">
        <v>338</v>
      </c>
      <c r="AF24" s="44">
        <v>338</v>
      </c>
      <c r="AG24" s="73">
        <v>338</v>
      </c>
      <c r="AH24" s="75">
        <v>338</v>
      </c>
      <c r="AI24" s="75">
        <v>338</v>
      </c>
      <c r="AJ24" s="75">
        <v>338</v>
      </c>
      <c r="AK24" s="74">
        <v>338</v>
      </c>
      <c r="AL24" s="73">
        <v>338</v>
      </c>
      <c r="AM24" s="75">
        <v>338</v>
      </c>
      <c r="AN24" s="75">
        <v>338</v>
      </c>
      <c r="AO24" s="75">
        <v>338</v>
      </c>
      <c r="AP24" s="75">
        <v>338</v>
      </c>
      <c r="AQ24" s="75">
        <v>338</v>
      </c>
      <c r="AR24" s="75">
        <v>338</v>
      </c>
      <c r="AS24" s="74">
        <v>338</v>
      </c>
      <c r="AT24" s="44">
        <v>338</v>
      </c>
      <c r="AU24" s="73">
        <v>338</v>
      </c>
      <c r="AV24" s="75">
        <v>338</v>
      </c>
      <c r="AW24" s="74">
        <v>338</v>
      </c>
      <c r="AX24" s="73">
        <v>338</v>
      </c>
      <c r="AY24" s="75">
        <v>338</v>
      </c>
      <c r="AZ24" s="75">
        <v>338</v>
      </c>
      <c r="BA24" s="75">
        <v>338</v>
      </c>
      <c r="BB24" s="75">
        <v>338</v>
      </c>
      <c r="BC24" s="75">
        <v>338</v>
      </c>
      <c r="BD24" s="75">
        <v>338</v>
      </c>
      <c r="BE24" s="74">
        <v>338</v>
      </c>
      <c r="BF24" s="73">
        <v>338</v>
      </c>
      <c r="BG24" s="75">
        <v>338</v>
      </c>
      <c r="BH24" s="75">
        <v>338</v>
      </c>
      <c r="BI24" s="75">
        <v>338</v>
      </c>
      <c r="BJ24" s="75">
        <v>338</v>
      </c>
      <c r="BK24" s="74">
        <v>338</v>
      </c>
      <c r="BL24" s="73">
        <v>338</v>
      </c>
      <c r="BM24" s="75">
        <v>338</v>
      </c>
      <c r="BN24" s="75">
        <v>338</v>
      </c>
      <c r="BO24" s="75">
        <v>338</v>
      </c>
      <c r="BP24" s="74">
        <v>338</v>
      </c>
      <c r="BQ24" s="153">
        <v>338</v>
      </c>
      <c r="BR24" s="78">
        <v>338</v>
      </c>
      <c r="BS24" s="78">
        <v>338</v>
      </c>
      <c r="BT24" s="78">
        <v>338</v>
      </c>
      <c r="BU24" s="78">
        <v>338</v>
      </c>
      <c r="BV24" s="78">
        <v>338</v>
      </c>
      <c r="BW24" s="78">
        <v>338</v>
      </c>
      <c r="BX24" s="78">
        <v>338</v>
      </c>
      <c r="BY24" s="78">
        <v>338</v>
      </c>
      <c r="BZ24" s="78">
        <v>338</v>
      </c>
    </row>
    <row r="25" ht="17" customHeight="1">
      <c r="A25" t="s" s="336">
        <v>149</v>
      </c>
      <c r="B25" s="75">
        <v>70.2</v>
      </c>
      <c r="C25" s="74">
        <v>70.2</v>
      </c>
      <c r="D25" s="44">
        <v>70.2</v>
      </c>
      <c r="E25" s="73">
        <v>70.2</v>
      </c>
      <c r="F25" s="75">
        <v>70.2</v>
      </c>
      <c r="G25" s="74">
        <v>70.2</v>
      </c>
      <c r="H25" s="44">
        <v>70.2</v>
      </c>
      <c r="I25" s="73">
        <v>70.2</v>
      </c>
      <c r="J25" s="75">
        <v>70.2</v>
      </c>
      <c r="K25" s="75">
        <v>70.2</v>
      </c>
      <c r="L25" s="74">
        <v>70.2</v>
      </c>
      <c r="M25" s="44">
        <v>70.2</v>
      </c>
      <c r="N25" s="73">
        <v>70.2</v>
      </c>
      <c r="O25" s="75">
        <v>70.2</v>
      </c>
      <c r="P25" s="75">
        <v>70.2</v>
      </c>
      <c r="Q25" s="75">
        <v>70.2</v>
      </c>
      <c r="R25" s="74">
        <v>70.2</v>
      </c>
      <c r="S25" s="73">
        <v>70.2</v>
      </c>
      <c r="T25" s="75">
        <v>70.2</v>
      </c>
      <c r="U25" s="75">
        <v>70.20000000000002</v>
      </c>
      <c r="V25" s="74">
        <v>70.2</v>
      </c>
      <c r="W25" s="44">
        <v>70.2</v>
      </c>
      <c r="X25" s="73">
        <v>70.2</v>
      </c>
      <c r="Y25" s="75">
        <v>70.2</v>
      </c>
      <c r="Z25" s="74">
        <v>70.2</v>
      </c>
      <c r="AA25" s="44">
        <v>70.2</v>
      </c>
      <c r="AB25" s="73">
        <v>70.2</v>
      </c>
      <c r="AC25" s="75">
        <v>70.2</v>
      </c>
      <c r="AD25" s="75">
        <v>70.2</v>
      </c>
      <c r="AE25" s="74">
        <v>70.2</v>
      </c>
      <c r="AF25" s="44">
        <v>70.2</v>
      </c>
      <c r="AG25" s="73">
        <v>70.2</v>
      </c>
      <c r="AH25" s="75">
        <v>70.2</v>
      </c>
      <c r="AI25" s="75">
        <v>70.2</v>
      </c>
      <c r="AJ25" s="75">
        <v>70.2</v>
      </c>
      <c r="AK25" s="74">
        <v>70.2</v>
      </c>
      <c r="AL25" s="73">
        <v>70.2</v>
      </c>
      <c r="AM25" s="75">
        <v>70.2</v>
      </c>
      <c r="AN25" s="75">
        <v>70.20000000000002</v>
      </c>
      <c r="AO25" s="75">
        <v>70.2</v>
      </c>
      <c r="AP25" s="75">
        <v>70.2</v>
      </c>
      <c r="AQ25" s="75">
        <v>70.2</v>
      </c>
      <c r="AR25" s="75">
        <v>70.2</v>
      </c>
      <c r="AS25" s="74">
        <v>70.2</v>
      </c>
      <c r="AT25" s="44">
        <v>70.2</v>
      </c>
      <c r="AU25" s="73">
        <v>70.2</v>
      </c>
      <c r="AV25" s="75">
        <v>70.2</v>
      </c>
      <c r="AW25" s="74">
        <v>70.2</v>
      </c>
      <c r="AX25" s="73">
        <v>70.2</v>
      </c>
      <c r="AY25" s="75">
        <v>70.2</v>
      </c>
      <c r="AZ25" s="75">
        <v>70.2</v>
      </c>
      <c r="BA25" s="75">
        <v>70.2</v>
      </c>
      <c r="BB25" s="75">
        <v>70.2</v>
      </c>
      <c r="BC25" s="75">
        <v>70.2</v>
      </c>
      <c r="BD25" s="75">
        <v>70.2</v>
      </c>
      <c r="BE25" s="74">
        <v>70.2</v>
      </c>
      <c r="BF25" s="73">
        <v>70.2</v>
      </c>
      <c r="BG25" s="75">
        <v>70.20000000000002</v>
      </c>
      <c r="BH25" s="75">
        <v>70.2</v>
      </c>
      <c r="BI25" s="75">
        <v>70.2</v>
      </c>
      <c r="BJ25" s="75">
        <v>70.2</v>
      </c>
      <c r="BK25" s="74">
        <v>70.2</v>
      </c>
      <c r="BL25" s="73">
        <v>70.2</v>
      </c>
      <c r="BM25" s="75">
        <v>70.2</v>
      </c>
      <c r="BN25" s="75">
        <v>70.2</v>
      </c>
      <c r="BO25" s="75">
        <v>70.2</v>
      </c>
      <c r="BP25" s="74">
        <v>70.2</v>
      </c>
      <c r="BQ25" s="153">
        <v>70.2</v>
      </c>
      <c r="BR25" s="78">
        <v>70.2</v>
      </c>
      <c r="BS25" s="78">
        <v>70.2</v>
      </c>
      <c r="BT25" s="78">
        <v>70.2</v>
      </c>
      <c r="BU25" s="78">
        <v>70.2</v>
      </c>
      <c r="BV25" s="78">
        <v>70.2</v>
      </c>
      <c r="BW25" s="78">
        <v>70.2</v>
      </c>
      <c r="BX25" s="78">
        <v>70.2</v>
      </c>
      <c r="BY25" s="78">
        <v>70.20000000000002</v>
      </c>
      <c r="BZ25" s="78">
        <v>70.2</v>
      </c>
    </row>
    <row r="26" ht="17" customHeight="1">
      <c r="A26" t="s" s="204">
        <v>78</v>
      </c>
      <c r="B26" s="149">
        <v>2755</v>
      </c>
      <c r="C26" s="65">
        <v>2755</v>
      </c>
      <c r="D26" s="63">
        <v>2755</v>
      </c>
      <c r="E26" s="64">
        <v>2755</v>
      </c>
      <c r="F26" s="149">
        <v>2755</v>
      </c>
      <c r="G26" s="65">
        <v>2755</v>
      </c>
      <c r="H26" s="63">
        <v>2755</v>
      </c>
      <c r="I26" s="64">
        <v>2755</v>
      </c>
      <c r="J26" s="149">
        <v>2755</v>
      </c>
      <c r="K26" s="149">
        <v>2755</v>
      </c>
      <c r="L26" s="65">
        <v>2755</v>
      </c>
      <c r="M26" s="63">
        <v>2755</v>
      </c>
      <c r="N26" s="64">
        <v>2755</v>
      </c>
      <c r="O26" s="149">
        <v>2755</v>
      </c>
      <c r="P26" s="149">
        <v>2755</v>
      </c>
      <c r="Q26" s="149">
        <v>2755</v>
      </c>
      <c r="R26" s="65">
        <v>2755</v>
      </c>
      <c r="S26" s="64">
        <v>2755</v>
      </c>
      <c r="T26" s="149">
        <v>2755</v>
      </c>
      <c r="U26" s="75">
        <v>2755</v>
      </c>
      <c r="V26" s="65">
        <v>2755</v>
      </c>
      <c r="W26" s="63">
        <v>2755</v>
      </c>
      <c r="X26" s="64">
        <v>2755</v>
      </c>
      <c r="Y26" s="149">
        <v>2755</v>
      </c>
      <c r="Z26" s="65">
        <v>2755</v>
      </c>
      <c r="AA26" s="63">
        <v>2755</v>
      </c>
      <c r="AB26" s="64">
        <v>2755</v>
      </c>
      <c r="AC26" s="149">
        <v>2755</v>
      </c>
      <c r="AD26" s="149">
        <v>2755</v>
      </c>
      <c r="AE26" s="65">
        <v>2755</v>
      </c>
      <c r="AF26" s="63">
        <v>2755</v>
      </c>
      <c r="AG26" s="64">
        <v>2755</v>
      </c>
      <c r="AH26" s="149">
        <v>2755</v>
      </c>
      <c r="AI26" s="149">
        <v>2755</v>
      </c>
      <c r="AJ26" s="149">
        <v>2755</v>
      </c>
      <c r="AK26" s="65">
        <v>2755</v>
      </c>
      <c r="AL26" s="64">
        <v>2755</v>
      </c>
      <c r="AM26" s="149">
        <v>2755</v>
      </c>
      <c r="AN26" s="75">
        <v>2755</v>
      </c>
      <c r="AO26" s="149">
        <v>2755</v>
      </c>
      <c r="AP26" s="149">
        <v>2755</v>
      </c>
      <c r="AQ26" s="149">
        <v>2755</v>
      </c>
      <c r="AR26" s="149">
        <v>2755</v>
      </c>
      <c r="AS26" s="65">
        <v>2755</v>
      </c>
      <c r="AT26" s="63">
        <v>2755</v>
      </c>
      <c r="AU26" s="64">
        <v>2755</v>
      </c>
      <c r="AV26" s="149">
        <v>2755</v>
      </c>
      <c r="AW26" s="65">
        <v>2755</v>
      </c>
      <c r="AX26" s="64">
        <v>2755</v>
      </c>
      <c r="AY26" s="149">
        <v>2755</v>
      </c>
      <c r="AZ26" s="149">
        <v>2755</v>
      </c>
      <c r="BA26" s="149">
        <v>2755</v>
      </c>
      <c r="BB26" s="149">
        <v>2755</v>
      </c>
      <c r="BC26" s="149">
        <v>2755</v>
      </c>
      <c r="BD26" s="149">
        <v>2755</v>
      </c>
      <c r="BE26" s="65">
        <v>2755</v>
      </c>
      <c r="BF26" s="64">
        <v>2755</v>
      </c>
      <c r="BG26" s="75">
        <v>2755</v>
      </c>
      <c r="BH26" s="149">
        <v>2755</v>
      </c>
      <c r="BI26" s="149">
        <v>2755</v>
      </c>
      <c r="BJ26" s="149">
        <v>2755</v>
      </c>
      <c r="BK26" s="65">
        <v>2755</v>
      </c>
      <c r="BL26" s="64">
        <v>2755</v>
      </c>
      <c r="BM26" s="149">
        <v>2755</v>
      </c>
      <c r="BN26" s="149">
        <v>2755</v>
      </c>
      <c r="BO26" s="149">
        <v>2755</v>
      </c>
      <c r="BP26" s="65">
        <v>2755</v>
      </c>
      <c r="BQ26" s="150">
        <v>2755</v>
      </c>
      <c r="BR26" s="68">
        <v>2755</v>
      </c>
      <c r="BS26" s="68">
        <v>2755</v>
      </c>
      <c r="BT26" s="68">
        <v>2755</v>
      </c>
      <c r="BU26" s="68">
        <v>2755</v>
      </c>
      <c r="BV26" s="68">
        <v>2755</v>
      </c>
      <c r="BW26" s="68">
        <v>2755</v>
      </c>
      <c r="BX26" s="68">
        <v>2755</v>
      </c>
      <c r="BY26" s="68">
        <v>2755</v>
      </c>
      <c r="BZ26" s="68">
        <v>2755</v>
      </c>
    </row>
    <row r="27" ht="17" customHeight="1">
      <c r="A27" t="s" s="336">
        <v>79</v>
      </c>
      <c r="B27" s="75">
        <v>237</v>
      </c>
      <c r="C27" s="74">
        <v>237</v>
      </c>
      <c r="D27" s="44">
        <v>237</v>
      </c>
      <c r="E27" s="73">
        <v>237</v>
      </c>
      <c r="F27" s="75">
        <v>237</v>
      </c>
      <c r="G27" s="74">
        <v>237</v>
      </c>
      <c r="H27" s="44">
        <v>237</v>
      </c>
      <c r="I27" s="73">
        <v>237</v>
      </c>
      <c r="J27" s="75">
        <v>237</v>
      </c>
      <c r="K27" s="75">
        <v>237</v>
      </c>
      <c r="L27" s="74">
        <v>237</v>
      </c>
      <c r="M27" s="44">
        <v>237</v>
      </c>
      <c r="N27" s="73">
        <v>237</v>
      </c>
      <c r="O27" s="75">
        <v>237</v>
      </c>
      <c r="P27" s="75">
        <v>237</v>
      </c>
      <c r="Q27" s="75">
        <v>237</v>
      </c>
      <c r="R27" s="74">
        <v>237</v>
      </c>
      <c r="S27" s="73">
        <v>237</v>
      </c>
      <c r="T27" s="75">
        <v>237</v>
      </c>
      <c r="U27" s="75">
        <v>237</v>
      </c>
      <c r="V27" s="74">
        <v>237</v>
      </c>
      <c r="W27" s="44">
        <v>237</v>
      </c>
      <c r="X27" s="73">
        <v>237</v>
      </c>
      <c r="Y27" s="75">
        <v>237</v>
      </c>
      <c r="Z27" s="74">
        <v>237</v>
      </c>
      <c r="AA27" s="44">
        <v>237</v>
      </c>
      <c r="AB27" s="73">
        <v>237</v>
      </c>
      <c r="AC27" s="75">
        <v>237</v>
      </c>
      <c r="AD27" s="75">
        <v>237</v>
      </c>
      <c r="AE27" s="74">
        <v>237</v>
      </c>
      <c r="AF27" s="44">
        <v>237</v>
      </c>
      <c r="AG27" s="73">
        <v>237</v>
      </c>
      <c r="AH27" s="75">
        <v>237</v>
      </c>
      <c r="AI27" s="75">
        <v>237</v>
      </c>
      <c r="AJ27" s="75">
        <v>237</v>
      </c>
      <c r="AK27" s="74">
        <v>237</v>
      </c>
      <c r="AL27" s="73">
        <v>237</v>
      </c>
      <c r="AM27" s="75">
        <v>237</v>
      </c>
      <c r="AN27" s="75">
        <v>237</v>
      </c>
      <c r="AO27" s="75">
        <v>237</v>
      </c>
      <c r="AP27" s="75">
        <v>237</v>
      </c>
      <c r="AQ27" s="75">
        <v>237</v>
      </c>
      <c r="AR27" s="75">
        <v>237</v>
      </c>
      <c r="AS27" s="74">
        <v>237</v>
      </c>
      <c r="AT27" s="44">
        <v>237</v>
      </c>
      <c r="AU27" s="73">
        <v>237</v>
      </c>
      <c r="AV27" s="75">
        <v>237</v>
      </c>
      <c r="AW27" s="74">
        <v>237</v>
      </c>
      <c r="AX27" s="73">
        <v>237</v>
      </c>
      <c r="AY27" s="75">
        <v>237</v>
      </c>
      <c r="AZ27" s="75">
        <v>237</v>
      </c>
      <c r="BA27" s="75">
        <v>237</v>
      </c>
      <c r="BB27" s="75">
        <v>237</v>
      </c>
      <c r="BC27" s="75">
        <v>237</v>
      </c>
      <c r="BD27" s="75">
        <v>237</v>
      </c>
      <c r="BE27" s="74">
        <v>237</v>
      </c>
      <c r="BF27" s="73">
        <v>237</v>
      </c>
      <c r="BG27" s="75">
        <v>237</v>
      </c>
      <c r="BH27" s="75">
        <v>237</v>
      </c>
      <c r="BI27" s="75">
        <v>237</v>
      </c>
      <c r="BJ27" s="75">
        <v>237</v>
      </c>
      <c r="BK27" s="74">
        <v>237</v>
      </c>
      <c r="BL27" s="73">
        <v>237</v>
      </c>
      <c r="BM27" s="75">
        <v>237</v>
      </c>
      <c r="BN27" s="75">
        <v>237</v>
      </c>
      <c r="BO27" s="75">
        <v>237</v>
      </c>
      <c r="BP27" s="74">
        <v>237</v>
      </c>
      <c r="BQ27" s="153">
        <v>237</v>
      </c>
      <c r="BR27" s="78">
        <v>237</v>
      </c>
      <c r="BS27" s="78">
        <v>237</v>
      </c>
      <c r="BT27" s="78">
        <v>237</v>
      </c>
      <c r="BU27" s="78">
        <v>237</v>
      </c>
      <c r="BV27" s="78">
        <v>237</v>
      </c>
      <c r="BW27" s="78">
        <v>237</v>
      </c>
      <c r="BX27" s="78">
        <v>237</v>
      </c>
      <c r="BY27" s="78">
        <v>237</v>
      </c>
      <c r="BZ27" s="78">
        <v>237</v>
      </c>
    </row>
    <row r="28" ht="17" customHeight="1">
      <c r="A28" t="s" s="336">
        <v>80</v>
      </c>
      <c r="B28" s="75">
        <v>160</v>
      </c>
      <c r="C28" s="74">
        <v>160</v>
      </c>
      <c r="D28" s="44">
        <v>160</v>
      </c>
      <c r="E28" s="73">
        <v>160</v>
      </c>
      <c r="F28" s="75">
        <v>160</v>
      </c>
      <c r="G28" s="74">
        <v>160</v>
      </c>
      <c r="H28" s="44">
        <v>160</v>
      </c>
      <c r="I28" s="73">
        <v>160</v>
      </c>
      <c r="J28" s="75">
        <v>160</v>
      </c>
      <c r="K28" s="75">
        <v>160</v>
      </c>
      <c r="L28" s="74">
        <v>160</v>
      </c>
      <c r="M28" s="44">
        <v>160</v>
      </c>
      <c r="N28" s="73">
        <v>160</v>
      </c>
      <c r="O28" s="75">
        <v>160</v>
      </c>
      <c r="P28" s="75">
        <v>160</v>
      </c>
      <c r="Q28" s="75">
        <v>160</v>
      </c>
      <c r="R28" s="74">
        <v>160</v>
      </c>
      <c r="S28" s="73">
        <v>160</v>
      </c>
      <c r="T28" s="75">
        <v>160</v>
      </c>
      <c r="U28" s="75">
        <v>160</v>
      </c>
      <c r="V28" s="74">
        <v>160</v>
      </c>
      <c r="W28" s="44">
        <v>160</v>
      </c>
      <c r="X28" s="73">
        <v>160</v>
      </c>
      <c r="Y28" s="75">
        <v>160</v>
      </c>
      <c r="Z28" s="74">
        <v>160</v>
      </c>
      <c r="AA28" s="44">
        <v>160</v>
      </c>
      <c r="AB28" s="73">
        <v>160</v>
      </c>
      <c r="AC28" s="75">
        <v>160</v>
      </c>
      <c r="AD28" s="75">
        <v>160</v>
      </c>
      <c r="AE28" s="74">
        <v>160</v>
      </c>
      <c r="AF28" s="44">
        <v>160</v>
      </c>
      <c r="AG28" s="73">
        <v>160</v>
      </c>
      <c r="AH28" s="75">
        <v>160</v>
      </c>
      <c r="AI28" s="75">
        <v>160</v>
      </c>
      <c r="AJ28" s="75">
        <v>160</v>
      </c>
      <c r="AK28" s="74">
        <v>160</v>
      </c>
      <c r="AL28" s="73">
        <v>160</v>
      </c>
      <c r="AM28" s="75">
        <v>160</v>
      </c>
      <c r="AN28" s="75">
        <v>160</v>
      </c>
      <c r="AO28" s="75">
        <v>160</v>
      </c>
      <c r="AP28" s="75">
        <v>160</v>
      </c>
      <c r="AQ28" s="75">
        <v>160</v>
      </c>
      <c r="AR28" s="75">
        <v>160</v>
      </c>
      <c r="AS28" s="74">
        <v>160</v>
      </c>
      <c r="AT28" s="44">
        <v>160</v>
      </c>
      <c r="AU28" s="73">
        <v>160</v>
      </c>
      <c r="AV28" s="75">
        <v>160</v>
      </c>
      <c r="AW28" s="74">
        <v>160</v>
      </c>
      <c r="AX28" s="73">
        <v>160</v>
      </c>
      <c r="AY28" s="75">
        <v>160</v>
      </c>
      <c r="AZ28" s="75">
        <v>160</v>
      </c>
      <c r="BA28" s="75">
        <v>160</v>
      </c>
      <c r="BB28" s="75">
        <v>160</v>
      </c>
      <c r="BC28" s="75">
        <v>160</v>
      </c>
      <c r="BD28" s="75">
        <v>160</v>
      </c>
      <c r="BE28" s="74">
        <v>160</v>
      </c>
      <c r="BF28" s="73">
        <v>160</v>
      </c>
      <c r="BG28" s="75">
        <v>160</v>
      </c>
      <c r="BH28" s="75">
        <v>160</v>
      </c>
      <c r="BI28" s="75">
        <v>160</v>
      </c>
      <c r="BJ28" s="75">
        <v>160</v>
      </c>
      <c r="BK28" s="74">
        <v>160</v>
      </c>
      <c r="BL28" s="73">
        <v>160</v>
      </c>
      <c r="BM28" s="75">
        <v>160</v>
      </c>
      <c r="BN28" s="75">
        <v>160</v>
      </c>
      <c r="BO28" s="75">
        <v>160</v>
      </c>
      <c r="BP28" s="74">
        <v>160</v>
      </c>
      <c r="BQ28" s="153">
        <v>160</v>
      </c>
      <c r="BR28" s="78">
        <v>160</v>
      </c>
      <c r="BS28" s="78">
        <v>160</v>
      </c>
      <c r="BT28" s="78">
        <v>160</v>
      </c>
      <c r="BU28" s="78">
        <v>160</v>
      </c>
      <c r="BV28" s="78">
        <v>160</v>
      </c>
      <c r="BW28" s="78">
        <v>160</v>
      </c>
      <c r="BX28" s="78">
        <v>160</v>
      </c>
      <c r="BY28" s="78">
        <v>160</v>
      </c>
      <c r="BZ28" s="78">
        <v>160</v>
      </c>
    </row>
    <row r="29" ht="17" customHeight="1">
      <c r="A29" t="s" s="336">
        <v>81</v>
      </c>
      <c r="B29" s="75">
        <v>1051</v>
      </c>
      <c r="C29" s="74">
        <v>1051</v>
      </c>
      <c r="D29" s="44">
        <v>1051</v>
      </c>
      <c r="E29" s="73">
        <v>1051</v>
      </c>
      <c r="F29" s="75">
        <v>1051</v>
      </c>
      <c r="G29" s="74">
        <v>1051</v>
      </c>
      <c r="H29" s="44">
        <v>1051</v>
      </c>
      <c r="I29" s="73">
        <v>1051</v>
      </c>
      <c r="J29" s="75">
        <v>1051</v>
      </c>
      <c r="K29" s="75">
        <v>1051</v>
      </c>
      <c r="L29" s="74">
        <v>1051</v>
      </c>
      <c r="M29" s="44">
        <v>1051</v>
      </c>
      <c r="N29" s="73">
        <v>1051</v>
      </c>
      <c r="O29" s="75">
        <v>1051</v>
      </c>
      <c r="P29" s="75">
        <v>1051</v>
      </c>
      <c r="Q29" s="75">
        <v>1051</v>
      </c>
      <c r="R29" s="74">
        <v>1051</v>
      </c>
      <c r="S29" s="73">
        <v>1051</v>
      </c>
      <c r="T29" s="75">
        <v>1051</v>
      </c>
      <c r="U29" s="75">
        <v>1051</v>
      </c>
      <c r="V29" s="74">
        <v>1051</v>
      </c>
      <c r="W29" s="44">
        <v>1051</v>
      </c>
      <c r="X29" s="73">
        <v>1051</v>
      </c>
      <c r="Y29" s="75">
        <v>1051</v>
      </c>
      <c r="Z29" s="74">
        <v>1051</v>
      </c>
      <c r="AA29" s="44">
        <v>1051</v>
      </c>
      <c r="AB29" s="73">
        <v>1051</v>
      </c>
      <c r="AC29" s="75">
        <v>1051</v>
      </c>
      <c r="AD29" s="75">
        <v>1051</v>
      </c>
      <c r="AE29" s="74">
        <v>1051</v>
      </c>
      <c r="AF29" s="44">
        <v>1051</v>
      </c>
      <c r="AG29" s="73">
        <v>1051</v>
      </c>
      <c r="AH29" s="75">
        <v>1051</v>
      </c>
      <c r="AI29" s="75">
        <v>1051</v>
      </c>
      <c r="AJ29" s="75">
        <v>1051</v>
      </c>
      <c r="AK29" s="74">
        <v>1051</v>
      </c>
      <c r="AL29" s="73">
        <v>1051</v>
      </c>
      <c r="AM29" s="75">
        <v>1051</v>
      </c>
      <c r="AN29" s="75">
        <v>1051</v>
      </c>
      <c r="AO29" s="75">
        <v>1051</v>
      </c>
      <c r="AP29" s="75">
        <v>1051</v>
      </c>
      <c r="AQ29" s="75">
        <v>1051</v>
      </c>
      <c r="AR29" s="75">
        <v>1051</v>
      </c>
      <c r="AS29" s="74">
        <v>1051</v>
      </c>
      <c r="AT29" s="44">
        <v>1051</v>
      </c>
      <c r="AU29" s="73">
        <v>1051</v>
      </c>
      <c r="AV29" s="75">
        <v>1051</v>
      </c>
      <c r="AW29" s="74">
        <v>1051</v>
      </c>
      <c r="AX29" s="73">
        <v>1051</v>
      </c>
      <c r="AY29" s="75">
        <v>1051</v>
      </c>
      <c r="AZ29" s="75">
        <v>1051</v>
      </c>
      <c r="BA29" s="75">
        <v>1051</v>
      </c>
      <c r="BB29" s="75">
        <v>1051</v>
      </c>
      <c r="BC29" s="75">
        <v>1051</v>
      </c>
      <c r="BD29" s="75">
        <v>1051</v>
      </c>
      <c r="BE29" s="74">
        <v>1051</v>
      </c>
      <c r="BF29" s="73">
        <v>1051</v>
      </c>
      <c r="BG29" s="75">
        <v>1051</v>
      </c>
      <c r="BH29" s="75">
        <v>1051</v>
      </c>
      <c r="BI29" s="75">
        <v>1051</v>
      </c>
      <c r="BJ29" s="75">
        <v>1051</v>
      </c>
      <c r="BK29" s="74">
        <v>1051</v>
      </c>
      <c r="BL29" s="73">
        <v>1051</v>
      </c>
      <c r="BM29" s="75">
        <v>1051</v>
      </c>
      <c r="BN29" s="75">
        <v>1051</v>
      </c>
      <c r="BO29" s="75">
        <v>1051</v>
      </c>
      <c r="BP29" s="74">
        <v>1051</v>
      </c>
      <c r="BQ29" s="153">
        <v>1051</v>
      </c>
      <c r="BR29" s="78">
        <v>1051</v>
      </c>
      <c r="BS29" s="78">
        <v>1051</v>
      </c>
      <c r="BT29" s="78">
        <v>1051</v>
      </c>
      <c r="BU29" s="78">
        <v>1051</v>
      </c>
      <c r="BV29" s="78">
        <v>1051</v>
      </c>
      <c r="BW29" s="78">
        <v>1051</v>
      </c>
      <c r="BX29" s="78">
        <v>1051</v>
      </c>
      <c r="BY29" s="78">
        <v>1051</v>
      </c>
      <c r="BZ29" s="78">
        <v>1051</v>
      </c>
    </row>
    <row r="30" ht="17" customHeight="1">
      <c r="A30" t="s" s="336">
        <v>82</v>
      </c>
      <c r="B30" s="75">
        <v>297</v>
      </c>
      <c r="C30" s="74">
        <v>297</v>
      </c>
      <c r="D30" s="44">
        <v>297</v>
      </c>
      <c r="E30" s="73">
        <v>297</v>
      </c>
      <c r="F30" s="75">
        <v>297</v>
      </c>
      <c r="G30" s="74">
        <v>297</v>
      </c>
      <c r="H30" s="44">
        <v>297</v>
      </c>
      <c r="I30" s="73">
        <v>297</v>
      </c>
      <c r="J30" s="75">
        <v>297</v>
      </c>
      <c r="K30" s="75">
        <v>297</v>
      </c>
      <c r="L30" s="74">
        <v>297</v>
      </c>
      <c r="M30" s="44">
        <v>297</v>
      </c>
      <c r="N30" s="73">
        <v>297</v>
      </c>
      <c r="O30" s="75">
        <v>297</v>
      </c>
      <c r="P30" s="75">
        <v>297</v>
      </c>
      <c r="Q30" s="75">
        <v>297</v>
      </c>
      <c r="R30" s="74">
        <v>297</v>
      </c>
      <c r="S30" s="73">
        <v>297</v>
      </c>
      <c r="T30" s="75">
        <v>297</v>
      </c>
      <c r="U30" s="75">
        <v>297</v>
      </c>
      <c r="V30" s="74">
        <v>297</v>
      </c>
      <c r="W30" s="44">
        <v>297</v>
      </c>
      <c r="X30" s="73">
        <v>297</v>
      </c>
      <c r="Y30" s="75">
        <v>297</v>
      </c>
      <c r="Z30" s="74">
        <v>297</v>
      </c>
      <c r="AA30" s="44">
        <v>297</v>
      </c>
      <c r="AB30" s="73">
        <v>297</v>
      </c>
      <c r="AC30" s="75">
        <v>297</v>
      </c>
      <c r="AD30" s="75">
        <v>297</v>
      </c>
      <c r="AE30" s="74">
        <v>297</v>
      </c>
      <c r="AF30" s="44">
        <v>297</v>
      </c>
      <c r="AG30" s="73">
        <v>297</v>
      </c>
      <c r="AH30" s="75">
        <v>297</v>
      </c>
      <c r="AI30" s="75">
        <v>297</v>
      </c>
      <c r="AJ30" s="75">
        <v>297</v>
      </c>
      <c r="AK30" s="74">
        <v>297</v>
      </c>
      <c r="AL30" s="73">
        <v>297</v>
      </c>
      <c r="AM30" s="75">
        <v>297</v>
      </c>
      <c r="AN30" s="75">
        <v>297</v>
      </c>
      <c r="AO30" s="75">
        <v>297</v>
      </c>
      <c r="AP30" s="75">
        <v>297</v>
      </c>
      <c r="AQ30" s="75">
        <v>297</v>
      </c>
      <c r="AR30" s="75">
        <v>297</v>
      </c>
      <c r="AS30" s="74">
        <v>297</v>
      </c>
      <c r="AT30" s="44">
        <v>297</v>
      </c>
      <c r="AU30" s="73">
        <v>297</v>
      </c>
      <c r="AV30" s="75">
        <v>297</v>
      </c>
      <c r="AW30" s="74">
        <v>297</v>
      </c>
      <c r="AX30" s="73">
        <v>297</v>
      </c>
      <c r="AY30" s="75">
        <v>297</v>
      </c>
      <c r="AZ30" s="75">
        <v>297</v>
      </c>
      <c r="BA30" s="75">
        <v>297</v>
      </c>
      <c r="BB30" s="75">
        <v>297</v>
      </c>
      <c r="BC30" s="75">
        <v>297</v>
      </c>
      <c r="BD30" s="75">
        <v>297</v>
      </c>
      <c r="BE30" s="74">
        <v>297</v>
      </c>
      <c r="BF30" s="73">
        <v>297</v>
      </c>
      <c r="BG30" s="75">
        <v>297</v>
      </c>
      <c r="BH30" s="75">
        <v>297</v>
      </c>
      <c r="BI30" s="75">
        <v>297</v>
      </c>
      <c r="BJ30" s="75">
        <v>297</v>
      </c>
      <c r="BK30" s="74">
        <v>297</v>
      </c>
      <c r="BL30" s="73">
        <v>297</v>
      </c>
      <c r="BM30" s="75">
        <v>297</v>
      </c>
      <c r="BN30" s="75">
        <v>297</v>
      </c>
      <c r="BO30" s="75">
        <v>297</v>
      </c>
      <c r="BP30" s="74">
        <v>297</v>
      </c>
      <c r="BQ30" s="153">
        <v>297</v>
      </c>
      <c r="BR30" s="78">
        <v>297</v>
      </c>
      <c r="BS30" s="78">
        <v>297</v>
      </c>
      <c r="BT30" s="78">
        <v>297</v>
      </c>
      <c r="BU30" s="78">
        <v>297</v>
      </c>
      <c r="BV30" s="78">
        <v>297</v>
      </c>
      <c r="BW30" s="78">
        <v>297</v>
      </c>
      <c r="BX30" s="78">
        <v>297</v>
      </c>
      <c r="BY30" s="78">
        <v>297</v>
      </c>
      <c r="BZ30" s="78">
        <v>297</v>
      </c>
    </row>
    <row r="31" ht="17" customHeight="1">
      <c r="A31" t="s" s="336">
        <v>130</v>
      </c>
      <c r="B31" s="75">
        <v>1010</v>
      </c>
      <c r="C31" s="74">
        <v>1010</v>
      </c>
      <c r="D31" s="44">
        <v>1010</v>
      </c>
      <c r="E31" s="73">
        <v>1010</v>
      </c>
      <c r="F31" s="75">
        <v>1010</v>
      </c>
      <c r="G31" s="74">
        <v>1010</v>
      </c>
      <c r="H31" s="44">
        <v>1010</v>
      </c>
      <c r="I31" s="73">
        <v>1010</v>
      </c>
      <c r="J31" s="75">
        <v>1010</v>
      </c>
      <c r="K31" s="75">
        <v>1010</v>
      </c>
      <c r="L31" s="74">
        <v>1010</v>
      </c>
      <c r="M31" s="44">
        <v>1010</v>
      </c>
      <c r="N31" s="73">
        <v>1010</v>
      </c>
      <c r="O31" s="75">
        <v>1010</v>
      </c>
      <c r="P31" s="75">
        <v>1010</v>
      </c>
      <c r="Q31" s="75">
        <v>1010</v>
      </c>
      <c r="R31" s="74">
        <v>1010</v>
      </c>
      <c r="S31" s="73">
        <v>1010</v>
      </c>
      <c r="T31" s="75">
        <v>1010</v>
      </c>
      <c r="U31" s="75">
        <v>1010</v>
      </c>
      <c r="V31" s="74">
        <v>1010</v>
      </c>
      <c r="W31" s="44">
        <v>1010</v>
      </c>
      <c r="X31" s="73">
        <v>1010</v>
      </c>
      <c r="Y31" s="75">
        <v>1010</v>
      </c>
      <c r="Z31" s="74">
        <v>1010</v>
      </c>
      <c r="AA31" s="44">
        <v>1010</v>
      </c>
      <c r="AB31" s="73">
        <v>1010</v>
      </c>
      <c r="AC31" s="75">
        <v>1010</v>
      </c>
      <c r="AD31" s="75">
        <v>1010</v>
      </c>
      <c r="AE31" s="74">
        <v>1010</v>
      </c>
      <c r="AF31" s="44">
        <v>1010</v>
      </c>
      <c r="AG31" s="73">
        <v>1010</v>
      </c>
      <c r="AH31" s="75">
        <v>1010</v>
      </c>
      <c r="AI31" s="75">
        <v>1010</v>
      </c>
      <c r="AJ31" s="75">
        <v>1010</v>
      </c>
      <c r="AK31" s="74">
        <v>1010</v>
      </c>
      <c r="AL31" s="73">
        <v>1010</v>
      </c>
      <c r="AM31" s="75">
        <v>1010</v>
      </c>
      <c r="AN31" s="75">
        <v>1010</v>
      </c>
      <c r="AO31" s="75">
        <v>1010</v>
      </c>
      <c r="AP31" s="75">
        <v>1010</v>
      </c>
      <c r="AQ31" s="75">
        <v>1010</v>
      </c>
      <c r="AR31" s="75">
        <v>1010</v>
      </c>
      <c r="AS31" s="75">
        <v>1010</v>
      </c>
      <c r="AT31" s="75">
        <v>1010</v>
      </c>
      <c r="AU31" s="74">
        <v>1010</v>
      </c>
      <c r="AV31" s="73">
        <v>1010</v>
      </c>
      <c r="AW31" s="75">
        <v>1010</v>
      </c>
      <c r="AX31" s="75">
        <v>1010</v>
      </c>
      <c r="AY31" s="74">
        <v>1010</v>
      </c>
      <c r="AZ31" s="73">
        <v>1010</v>
      </c>
      <c r="BA31" s="75">
        <v>1010</v>
      </c>
      <c r="BB31" s="75">
        <v>1010</v>
      </c>
      <c r="BC31" s="75">
        <v>1010</v>
      </c>
      <c r="BD31" s="75">
        <v>1010</v>
      </c>
      <c r="BE31" s="74">
        <v>1010</v>
      </c>
      <c r="BF31" s="73">
        <v>1010</v>
      </c>
      <c r="BG31" s="75">
        <v>1010</v>
      </c>
      <c r="BH31" s="75">
        <v>1010</v>
      </c>
      <c r="BI31" s="75">
        <v>1010</v>
      </c>
      <c r="BJ31" s="75">
        <v>1010</v>
      </c>
      <c r="BK31" s="74">
        <v>1010</v>
      </c>
      <c r="BL31" s="73">
        <v>1010</v>
      </c>
      <c r="BM31" s="75">
        <v>1010</v>
      </c>
      <c r="BN31" s="75">
        <v>1010</v>
      </c>
      <c r="BO31" s="75">
        <v>1010</v>
      </c>
      <c r="BP31" s="74">
        <v>1010</v>
      </c>
      <c r="BQ31" s="153">
        <v>1010</v>
      </c>
      <c r="BR31" s="78">
        <v>1010</v>
      </c>
      <c r="BS31" s="78">
        <v>1010</v>
      </c>
      <c r="BT31" s="78">
        <v>1010</v>
      </c>
      <c r="BU31" s="78">
        <v>1010</v>
      </c>
      <c r="BV31" s="78">
        <v>1010</v>
      </c>
      <c r="BW31" s="78">
        <v>1010</v>
      </c>
      <c r="BX31" s="78">
        <v>1010</v>
      </c>
      <c r="BY31" s="78">
        <v>1010</v>
      </c>
      <c r="BZ31" s="78">
        <v>1010</v>
      </c>
    </row>
    <row r="32" ht="17" customHeight="1">
      <c r="A32" t="s" s="336">
        <v>150</v>
      </c>
      <c r="B32" s="75">
        <v>350</v>
      </c>
      <c r="C32" s="74">
        <v>350</v>
      </c>
      <c r="D32" s="44">
        <v>350</v>
      </c>
      <c r="E32" s="73">
        <v>350</v>
      </c>
      <c r="F32" s="75">
        <v>350</v>
      </c>
      <c r="G32" s="74">
        <v>350</v>
      </c>
      <c r="H32" s="44">
        <v>350</v>
      </c>
      <c r="I32" s="73">
        <v>350</v>
      </c>
      <c r="J32" s="75">
        <v>350</v>
      </c>
      <c r="K32" s="75">
        <v>350</v>
      </c>
      <c r="L32" s="74">
        <v>350</v>
      </c>
      <c r="M32" s="44">
        <v>350</v>
      </c>
      <c r="N32" s="73">
        <v>350</v>
      </c>
      <c r="O32" s="75">
        <v>350</v>
      </c>
      <c r="P32" s="75">
        <v>350</v>
      </c>
      <c r="Q32" s="75">
        <v>350</v>
      </c>
      <c r="R32" s="74">
        <v>350</v>
      </c>
      <c r="S32" s="73">
        <v>350</v>
      </c>
      <c r="T32" s="75">
        <v>350</v>
      </c>
      <c r="U32" s="75">
        <v>350</v>
      </c>
      <c r="V32" s="74">
        <v>350</v>
      </c>
      <c r="W32" s="44">
        <v>350</v>
      </c>
      <c r="X32" s="73">
        <v>350</v>
      </c>
      <c r="Y32" s="75">
        <v>350</v>
      </c>
      <c r="Z32" s="74">
        <v>350</v>
      </c>
      <c r="AA32" s="44">
        <v>350</v>
      </c>
      <c r="AB32" s="73">
        <v>350</v>
      </c>
      <c r="AC32" s="75">
        <v>350</v>
      </c>
      <c r="AD32" s="75">
        <v>350</v>
      </c>
      <c r="AE32" s="74">
        <v>350</v>
      </c>
      <c r="AF32" s="44">
        <v>350</v>
      </c>
      <c r="AG32" s="73">
        <v>350</v>
      </c>
      <c r="AH32" s="75">
        <v>350</v>
      </c>
      <c r="AI32" s="75">
        <v>350</v>
      </c>
      <c r="AJ32" s="75">
        <v>350</v>
      </c>
      <c r="AK32" s="74">
        <v>350</v>
      </c>
      <c r="AL32" s="73">
        <v>350</v>
      </c>
      <c r="AM32" s="75">
        <v>350</v>
      </c>
      <c r="AN32" s="75">
        <v>350</v>
      </c>
      <c r="AO32" s="75">
        <v>350</v>
      </c>
      <c r="AP32" s="75">
        <v>350</v>
      </c>
      <c r="AQ32" s="75">
        <v>350</v>
      </c>
      <c r="AR32" s="75">
        <v>350</v>
      </c>
      <c r="AS32" s="75">
        <v>350</v>
      </c>
      <c r="AT32" s="75">
        <v>350</v>
      </c>
      <c r="AU32" s="74">
        <v>350</v>
      </c>
      <c r="AV32" s="73">
        <v>350</v>
      </c>
      <c r="AW32" s="75">
        <v>350</v>
      </c>
      <c r="AX32" s="75">
        <v>350</v>
      </c>
      <c r="AY32" s="74">
        <v>350</v>
      </c>
      <c r="AZ32" s="73">
        <v>350</v>
      </c>
      <c r="BA32" s="75">
        <v>350</v>
      </c>
      <c r="BB32" s="75">
        <v>350</v>
      </c>
      <c r="BC32" s="75">
        <v>350</v>
      </c>
      <c r="BD32" s="75">
        <v>350</v>
      </c>
      <c r="BE32" s="74">
        <v>350</v>
      </c>
      <c r="BF32" s="73">
        <v>350</v>
      </c>
      <c r="BG32" s="75">
        <v>350</v>
      </c>
      <c r="BH32" s="75">
        <v>350</v>
      </c>
      <c r="BI32" s="75">
        <v>350</v>
      </c>
      <c r="BJ32" s="75">
        <v>350</v>
      </c>
      <c r="BK32" s="74">
        <v>350</v>
      </c>
      <c r="BL32" s="73">
        <v>350</v>
      </c>
      <c r="BM32" s="75">
        <v>350</v>
      </c>
      <c r="BN32" s="75">
        <v>350</v>
      </c>
      <c r="BO32" s="75">
        <v>350</v>
      </c>
      <c r="BP32" s="74">
        <v>350</v>
      </c>
      <c r="BQ32" s="153">
        <v>350</v>
      </c>
      <c r="BR32" s="78">
        <v>350</v>
      </c>
      <c r="BS32" s="78">
        <v>350</v>
      </c>
      <c r="BT32" s="78">
        <v>350</v>
      </c>
      <c r="BU32" s="78">
        <v>350</v>
      </c>
      <c r="BV32" s="78">
        <v>350</v>
      </c>
      <c r="BW32" s="78">
        <v>350</v>
      </c>
      <c r="BX32" s="78">
        <v>350</v>
      </c>
      <c r="BY32" s="78">
        <v>350</v>
      </c>
      <c r="BZ32" s="78">
        <v>350</v>
      </c>
    </row>
    <row r="33" ht="17" customHeight="1">
      <c r="A33" t="s" s="336">
        <v>151</v>
      </c>
      <c r="B33" s="75">
        <v>555</v>
      </c>
      <c r="C33" s="74">
        <v>555</v>
      </c>
      <c r="D33" s="44">
        <v>555</v>
      </c>
      <c r="E33" s="73">
        <v>555</v>
      </c>
      <c r="F33" s="75">
        <v>555</v>
      </c>
      <c r="G33" s="74">
        <v>555</v>
      </c>
      <c r="H33" s="44">
        <v>555</v>
      </c>
      <c r="I33" s="73">
        <v>555</v>
      </c>
      <c r="J33" s="75">
        <v>555</v>
      </c>
      <c r="K33" s="75">
        <v>555</v>
      </c>
      <c r="L33" s="74">
        <v>555</v>
      </c>
      <c r="M33" s="44">
        <v>555</v>
      </c>
      <c r="N33" s="73">
        <v>555</v>
      </c>
      <c r="O33" s="75">
        <v>555</v>
      </c>
      <c r="P33" s="75">
        <v>555</v>
      </c>
      <c r="Q33" s="75">
        <v>555</v>
      </c>
      <c r="R33" s="74">
        <v>555</v>
      </c>
      <c r="S33" s="73">
        <v>555</v>
      </c>
      <c r="T33" s="75">
        <v>555</v>
      </c>
      <c r="U33" s="75">
        <v>555</v>
      </c>
      <c r="V33" s="74">
        <v>555</v>
      </c>
      <c r="W33" s="44">
        <v>555</v>
      </c>
      <c r="X33" s="73">
        <v>555</v>
      </c>
      <c r="Y33" s="75">
        <v>555</v>
      </c>
      <c r="Z33" s="74">
        <v>555</v>
      </c>
      <c r="AA33" s="44">
        <v>555</v>
      </c>
      <c r="AB33" s="73">
        <v>555</v>
      </c>
      <c r="AC33" s="75">
        <v>555</v>
      </c>
      <c r="AD33" s="75">
        <v>555</v>
      </c>
      <c r="AE33" s="74">
        <v>555</v>
      </c>
      <c r="AF33" s="44">
        <v>555</v>
      </c>
      <c r="AG33" s="73">
        <v>555</v>
      </c>
      <c r="AH33" s="75">
        <v>555</v>
      </c>
      <c r="AI33" s="75">
        <v>555</v>
      </c>
      <c r="AJ33" s="75">
        <v>555</v>
      </c>
      <c r="AK33" s="74">
        <v>555</v>
      </c>
      <c r="AL33" s="73">
        <v>555</v>
      </c>
      <c r="AM33" s="75">
        <v>555</v>
      </c>
      <c r="AN33" s="75">
        <v>555</v>
      </c>
      <c r="AO33" s="75">
        <v>555</v>
      </c>
      <c r="AP33" s="75">
        <v>555</v>
      </c>
      <c r="AQ33" s="75">
        <v>555</v>
      </c>
      <c r="AR33" s="75">
        <v>555</v>
      </c>
      <c r="AS33" s="75">
        <v>555</v>
      </c>
      <c r="AT33" s="75">
        <v>555</v>
      </c>
      <c r="AU33" s="74">
        <v>555</v>
      </c>
      <c r="AV33" s="73">
        <v>555</v>
      </c>
      <c r="AW33" s="75">
        <v>555</v>
      </c>
      <c r="AX33" s="75">
        <v>555</v>
      </c>
      <c r="AY33" s="74">
        <v>555</v>
      </c>
      <c r="AZ33" s="73">
        <v>555</v>
      </c>
      <c r="BA33" s="75">
        <v>555</v>
      </c>
      <c r="BB33" s="75">
        <v>555</v>
      </c>
      <c r="BC33" s="75">
        <v>555</v>
      </c>
      <c r="BD33" s="75">
        <v>555</v>
      </c>
      <c r="BE33" s="74">
        <v>555</v>
      </c>
      <c r="BF33" s="73">
        <v>555</v>
      </c>
      <c r="BG33" s="75">
        <v>555</v>
      </c>
      <c r="BH33" s="75">
        <v>555</v>
      </c>
      <c r="BI33" s="75">
        <v>555</v>
      </c>
      <c r="BJ33" s="75">
        <v>555</v>
      </c>
      <c r="BK33" s="74">
        <v>555</v>
      </c>
      <c r="BL33" s="73">
        <v>555</v>
      </c>
      <c r="BM33" s="75">
        <v>555</v>
      </c>
      <c r="BN33" s="75">
        <v>555</v>
      </c>
      <c r="BO33" s="75">
        <v>555</v>
      </c>
      <c r="BP33" s="74">
        <v>555</v>
      </c>
      <c r="BQ33" s="153">
        <v>555</v>
      </c>
      <c r="BR33" s="78">
        <v>555</v>
      </c>
      <c r="BS33" s="78">
        <v>555</v>
      </c>
      <c r="BT33" s="78">
        <v>555</v>
      </c>
      <c r="BU33" s="78">
        <v>555</v>
      </c>
      <c r="BV33" s="78">
        <v>555</v>
      </c>
      <c r="BW33" s="78">
        <v>555</v>
      </c>
      <c r="BX33" s="78">
        <v>555</v>
      </c>
      <c r="BY33" s="78">
        <v>555</v>
      </c>
      <c r="BZ33" s="78">
        <v>555</v>
      </c>
    </row>
    <row r="34" ht="17" customHeight="1">
      <c r="A34" t="s" s="336">
        <v>161</v>
      </c>
      <c r="B34" s="75">
        <v>400</v>
      </c>
      <c r="C34" s="74">
        <v>400</v>
      </c>
      <c r="D34" s="44">
        <v>400</v>
      </c>
      <c r="E34" s="73">
        <v>400</v>
      </c>
      <c r="F34" s="75">
        <v>400</v>
      </c>
      <c r="G34" s="74">
        <v>400</v>
      </c>
      <c r="H34" s="44">
        <v>400</v>
      </c>
      <c r="I34" s="73">
        <v>400</v>
      </c>
      <c r="J34" s="75">
        <v>400</v>
      </c>
      <c r="K34" s="75">
        <v>400</v>
      </c>
      <c r="L34" s="74">
        <v>400</v>
      </c>
      <c r="M34" s="44">
        <v>400</v>
      </c>
      <c r="N34" s="73">
        <v>400</v>
      </c>
      <c r="O34" s="75">
        <v>400</v>
      </c>
      <c r="P34" s="75">
        <v>400</v>
      </c>
      <c r="Q34" s="75">
        <v>400</v>
      </c>
      <c r="R34" s="74">
        <v>400</v>
      </c>
      <c r="S34" s="73">
        <v>400</v>
      </c>
      <c r="T34" s="75">
        <v>400</v>
      </c>
      <c r="U34" s="75">
        <v>400</v>
      </c>
      <c r="V34" s="74">
        <v>400</v>
      </c>
      <c r="W34" s="44">
        <v>400</v>
      </c>
      <c r="X34" s="73">
        <v>400</v>
      </c>
      <c r="Y34" s="75">
        <v>400</v>
      </c>
      <c r="Z34" s="74">
        <v>400</v>
      </c>
      <c r="AA34" s="44">
        <v>400</v>
      </c>
      <c r="AB34" s="73">
        <v>400</v>
      </c>
      <c r="AC34" s="75">
        <v>400</v>
      </c>
      <c r="AD34" s="75">
        <v>400</v>
      </c>
      <c r="AE34" s="74">
        <v>400</v>
      </c>
      <c r="AF34" s="44">
        <v>400</v>
      </c>
      <c r="AG34" s="73">
        <v>400</v>
      </c>
      <c r="AH34" s="75">
        <v>400</v>
      </c>
      <c r="AI34" s="75">
        <v>400</v>
      </c>
      <c r="AJ34" s="75">
        <v>400</v>
      </c>
      <c r="AK34" s="74">
        <v>400</v>
      </c>
      <c r="AL34" s="73">
        <v>400</v>
      </c>
      <c r="AM34" s="75">
        <v>400</v>
      </c>
      <c r="AN34" s="75">
        <v>400</v>
      </c>
      <c r="AO34" s="75">
        <v>400</v>
      </c>
      <c r="AP34" s="75">
        <v>400</v>
      </c>
      <c r="AQ34" s="75">
        <v>400</v>
      </c>
      <c r="AR34" s="75">
        <v>400</v>
      </c>
      <c r="AS34" s="75">
        <v>400</v>
      </c>
      <c r="AT34" s="75">
        <v>400</v>
      </c>
      <c r="AU34" s="74">
        <v>400</v>
      </c>
      <c r="AV34" s="73">
        <v>400</v>
      </c>
      <c r="AW34" s="75">
        <v>400</v>
      </c>
      <c r="AX34" s="75">
        <v>400</v>
      </c>
      <c r="AY34" s="74">
        <v>400</v>
      </c>
      <c r="AZ34" s="73">
        <v>400</v>
      </c>
      <c r="BA34" s="75">
        <v>400</v>
      </c>
      <c r="BB34" s="75">
        <v>400</v>
      </c>
      <c r="BC34" s="75">
        <v>400</v>
      </c>
      <c r="BD34" s="75">
        <v>400</v>
      </c>
      <c r="BE34" s="74">
        <v>400</v>
      </c>
      <c r="BF34" s="73">
        <v>400</v>
      </c>
      <c r="BG34" s="75">
        <v>400</v>
      </c>
      <c r="BH34" s="75">
        <v>400</v>
      </c>
      <c r="BI34" s="75">
        <v>400</v>
      </c>
      <c r="BJ34" s="75">
        <v>400</v>
      </c>
      <c r="BK34" s="74">
        <v>400</v>
      </c>
      <c r="BL34" s="73">
        <v>400</v>
      </c>
      <c r="BM34" s="75">
        <v>400</v>
      </c>
      <c r="BN34" s="75">
        <v>400</v>
      </c>
      <c r="BO34" s="75">
        <v>400</v>
      </c>
      <c r="BP34" s="74">
        <v>400</v>
      </c>
      <c r="BQ34" s="153">
        <v>400</v>
      </c>
      <c r="BR34" s="78">
        <v>400</v>
      </c>
      <c r="BS34" s="78">
        <v>400</v>
      </c>
      <c r="BT34" s="78">
        <v>400</v>
      </c>
      <c r="BU34" s="78">
        <v>400</v>
      </c>
      <c r="BV34" s="78">
        <v>400</v>
      </c>
      <c r="BW34" s="78">
        <v>400</v>
      </c>
      <c r="BX34" s="78">
        <v>400</v>
      </c>
      <c r="BY34" s="78">
        <v>400</v>
      </c>
      <c r="BZ34" s="78">
        <v>400</v>
      </c>
    </row>
    <row r="35" ht="17" customHeight="1">
      <c r="A35" t="s" s="336">
        <v>162</v>
      </c>
      <c r="B35" s="75">
        <v>155</v>
      </c>
      <c r="C35" s="74">
        <v>155</v>
      </c>
      <c r="D35" s="44">
        <v>155</v>
      </c>
      <c r="E35" s="73">
        <v>155</v>
      </c>
      <c r="F35" s="75">
        <v>155</v>
      </c>
      <c r="G35" s="74">
        <v>155</v>
      </c>
      <c r="H35" s="44">
        <v>155</v>
      </c>
      <c r="I35" s="73">
        <v>155</v>
      </c>
      <c r="J35" s="75">
        <v>155</v>
      </c>
      <c r="K35" s="75">
        <v>155</v>
      </c>
      <c r="L35" s="74">
        <v>155</v>
      </c>
      <c r="M35" s="44">
        <v>155</v>
      </c>
      <c r="N35" s="73">
        <v>155</v>
      </c>
      <c r="O35" s="75">
        <v>155</v>
      </c>
      <c r="P35" s="75">
        <v>155</v>
      </c>
      <c r="Q35" s="75">
        <v>155</v>
      </c>
      <c r="R35" s="74">
        <v>155</v>
      </c>
      <c r="S35" s="73">
        <v>155</v>
      </c>
      <c r="T35" s="75">
        <v>155</v>
      </c>
      <c r="U35" s="75">
        <v>155</v>
      </c>
      <c r="V35" s="74">
        <v>155</v>
      </c>
      <c r="W35" s="44">
        <v>155</v>
      </c>
      <c r="X35" s="73">
        <v>155</v>
      </c>
      <c r="Y35" s="75">
        <v>155</v>
      </c>
      <c r="Z35" s="74">
        <v>155</v>
      </c>
      <c r="AA35" s="44">
        <v>155</v>
      </c>
      <c r="AB35" s="73">
        <v>155</v>
      </c>
      <c r="AC35" s="75">
        <v>155</v>
      </c>
      <c r="AD35" s="75">
        <v>155</v>
      </c>
      <c r="AE35" s="74">
        <v>155</v>
      </c>
      <c r="AF35" s="44">
        <v>155</v>
      </c>
      <c r="AG35" s="73">
        <v>155</v>
      </c>
      <c r="AH35" s="75">
        <v>155</v>
      </c>
      <c r="AI35" s="75">
        <v>155</v>
      </c>
      <c r="AJ35" s="75">
        <v>155</v>
      </c>
      <c r="AK35" s="74">
        <v>155</v>
      </c>
      <c r="AL35" s="73">
        <v>155</v>
      </c>
      <c r="AM35" s="75">
        <v>155</v>
      </c>
      <c r="AN35" s="75">
        <v>155</v>
      </c>
      <c r="AO35" s="75">
        <v>155</v>
      </c>
      <c r="AP35" s="75">
        <v>155</v>
      </c>
      <c r="AQ35" s="75">
        <v>155</v>
      </c>
      <c r="AR35" s="75">
        <v>155</v>
      </c>
      <c r="AS35" s="75">
        <v>155</v>
      </c>
      <c r="AT35" s="75">
        <v>155</v>
      </c>
      <c r="AU35" s="74">
        <v>155</v>
      </c>
      <c r="AV35" s="73">
        <v>155</v>
      </c>
      <c r="AW35" s="75">
        <v>155</v>
      </c>
      <c r="AX35" s="75">
        <v>155</v>
      </c>
      <c r="AY35" s="74">
        <v>155</v>
      </c>
      <c r="AZ35" s="73">
        <v>155</v>
      </c>
      <c r="BA35" s="75">
        <v>155</v>
      </c>
      <c r="BB35" s="75">
        <v>155</v>
      </c>
      <c r="BC35" s="75">
        <v>155</v>
      </c>
      <c r="BD35" s="75">
        <v>155</v>
      </c>
      <c r="BE35" s="74">
        <v>155</v>
      </c>
      <c r="BF35" s="73">
        <v>155</v>
      </c>
      <c r="BG35" s="75">
        <v>155</v>
      </c>
      <c r="BH35" s="75">
        <v>155</v>
      </c>
      <c r="BI35" s="75">
        <v>155</v>
      </c>
      <c r="BJ35" s="75">
        <v>155</v>
      </c>
      <c r="BK35" s="74">
        <v>155</v>
      </c>
      <c r="BL35" s="73">
        <v>155</v>
      </c>
      <c r="BM35" s="75">
        <v>155</v>
      </c>
      <c r="BN35" s="75">
        <v>155</v>
      </c>
      <c r="BO35" s="75">
        <v>155</v>
      </c>
      <c r="BP35" s="74">
        <v>155</v>
      </c>
      <c r="BQ35" s="153">
        <v>155</v>
      </c>
      <c r="BR35" s="78">
        <v>155</v>
      </c>
      <c r="BS35" s="78">
        <v>155</v>
      </c>
      <c r="BT35" s="78">
        <v>155</v>
      </c>
      <c r="BU35" s="78">
        <v>155</v>
      </c>
      <c r="BV35" s="78">
        <v>155</v>
      </c>
      <c r="BW35" s="78">
        <v>155</v>
      </c>
      <c r="BX35" s="78">
        <v>155</v>
      </c>
      <c r="BY35" s="78">
        <v>155</v>
      </c>
      <c r="BZ35" s="78">
        <v>155</v>
      </c>
    </row>
    <row r="36" ht="17" customHeight="1">
      <c r="A36" t="s" s="336">
        <v>154</v>
      </c>
      <c r="B36" s="75">
        <v>105</v>
      </c>
      <c r="C36" s="74">
        <v>105</v>
      </c>
      <c r="D36" s="44">
        <v>105</v>
      </c>
      <c r="E36" s="73">
        <v>105</v>
      </c>
      <c r="F36" s="75">
        <v>105</v>
      </c>
      <c r="G36" s="74">
        <v>105</v>
      </c>
      <c r="H36" s="44">
        <v>105</v>
      </c>
      <c r="I36" s="73">
        <v>105</v>
      </c>
      <c r="J36" s="75">
        <v>105</v>
      </c>
      <c r="K36" s="75">
        <v>105</v>
      </c>
      <c r="L36" s="74">
        <v>105</v>
      </c>
      <c r="M36" s="44">
        <v>105</v>
      </c>
      <c r="N36" s="73">
        <v>105</v>
      </c>
      <c r="O36" s="75">
        <v>105</v>
      </c>
      <c r="P36" s="75">
        <v>105</v>
      </c>
      <c r="Q36" s="75">
        <v>105</v>
      </c>
      <c r="R36" s="74">
        <v>105</v>
      </c>
      <c r="S36" s="73">
        <v>105</v>
      </c>
      <c r="T36" s="75">
        <v>105</v>
      </c>
      <c r="U36" s="75">
        <v>105</v>
      </c>
      <c r="V36" s="74">
        <v>105</v>
      </c>
      <c r="W36" s="44">
        <v>105</v>
      </c>
      <c r="X36" s="73">
        <v>105</v>
      </c>
      <c r="Y36" s="75">
        <v>105</v>
      </c>
      <c r="Z36" s="74">
        <v>105</v>
      </c>
      <c r="AA36" s="44">
        <v>105</v>
      </c>
      <c r="AB36" s="73">
        <v>105</v>
      </c>
      <c r="AC36" s="75">
        <v>105</v>
      </c>
      <c r="AD36" s="75">
        <v>105</v>
      </c>
      <c r="AE36" s="74">
        <v>105</v>
      </c>
      <c r="AF36" s="44">
        <v>105</v>
      </c>
      <c r="AG36" s="73">
        <v>105</v>
      </c>
      <c r="AH36" s="75">
        <v>105</v>
      </c>
      <c r="AI36" s="75">
        <v>105</v>
      </c>
      <c r="AJ36" s="75">
        <v>105</v>
      </c>
      <c r="AK36" s="74">
        <v>105</v>
      </c>
      <c r="AL36" s="73">
        <v>105</v>
      </c>
      <c r="AM36" s="75">
        <v>105</v>
      </c>
      <c r="AN36" s="75">
        <v>105</v>
      </c>
      <c r="AO36" s="75">
        <v>105</v>
      </c>
      <c r="AP36" s="75">
        <v>105</v>
      </c>
      <c r="AQ36" s="75">
        <v>105</v>
      </c>
      <c r="AR36" s="75">
        <v>105</v>
      </c>
      <c r="AS36" s="75">
        <v>105</v>
      </c>
      <c r="AT36" s="75">
        <v>105</v>
      </c>
      <c r="AU36" s="74">
        <v>105</v>
      </c>
      <c r="AV36" s="73">
        <v>105</v>
      </c>
      <c r="AW36" s="75">
        <v>105</v>
      </c>
      <c r="AX36" s="75">
        <v>105</v>
      </c>
      <c r="AY36" s="74">
        <v>105</v>
      </c>
      <c r="AZ36" s="73">
        <v>105</v>
      </c>
      <c r="BA36" s="75">
        <v>105</v>
      </c>
      <c r="BB36" s="75">
        <v>105</v>
      </c>
      <c r="BC36" s="75">
        <v>105</v>
      </c>
      <c r="BD36" s="75">
        <v>105</v>
      </c>
      <c r="BE36" s="74">
        <v>105</v>
      </c>
      <c r="BF36" s="73">
        <v>105</v>
      </c>
      <c r="BG36" s="75">
        <v>105</v>
      </c>
      <c r="BH36" s="75">
        <v>105</v>
      </c>
      <c r="BI36" s="75">
        <v>105</v>
      </c>
      <c r="BJ36" s="75">
        <v>105</v>
      </c>
      <c r="BK36" s="74">
        <v>105</v>
      </c>
      <c r="BL36" s="73">
        <v>105</v>
      </c>
      <c r="BM36" s="75">
        <v>105</v>
      </c>
      <c r="BN36" s="75">
        <v>105</v>
      </c>
      <c r="BO36" s="75">
        <v>105</v>
      </c>
      <c r="BP36" s="74">
        <v>105</v>
      </c>
      <c r="BQ36" s="153">
        <v>105</v>
      </c>
      <c r="BR36" s="78">
        <v>105</v>
      </c>
      <c r="BS36" s="78">
        <v>105</v>
      </c>
      <c r="BT36" s="78">
        <v>105</v>
      </c>
      <c r="BU36" s="78">
        <v>105</v>
      </c>
      <c r="BV36" s="78">
        <v>105</v>
      </c>
      <c r="BW36" s="78">
        <v>105</v>
      </c>
      <c r="BX36" s="78">
        <v>105</v>
      </c>
      <c r="BY36" s="78">
        <v>105</v>
      </c>
      <c r="BZ36" s="78">
        <v>105</v>
      </c>
    </row>
    <row r="37" ht="17" customHeight="1">
      <c r="A37" t="s" s="331">
        <v>84</v>
      </c>
      <c r="B37" s="369">
        <v>4313.415</v>
      </c>
      <c r="C37" s="143">
        <v>4313.415</v>
      </c>
      <c r="D37" s="144">
        <v>4891.155</v>
      </c>
      <c r="E37" s="145">
        <v>4891.155</v>
      </c>
      <c r="F37" s="369">
        <v>4891.155</v>
      </c>
      <c r="G37" s="143">
        <v>4881.805</v>
      </c>
      <c r="H37" s="144">
        <v>4881.805</v>
      </c>
      <c r="I37" s="145">
        <v>4881.805</v>
      </c>
      <c r="J37" s="369">
        <v>4881.805</v>
      </c>
      <c r="K37" s="369">
        <v>4790.19</v>
      </c>
      <c r="L37" s="143">
        <v>4881.203</v>
      </c>
      <c r="M37" s="144">
        <v>4881.203</v>
      </c>
      <c r="N37" s="145">
        <v>4881.203</v>
      </c>
      <c r="O37" s="369">
        <v>4881.203</v>
      </c>
      <c r="P37" s="369">
        <v>4820.527666666666</v>
      </c>
      <c r="Q37" s="143">
        <v>5224.84</v>
      </c>
      <c r="R37" s="144">
        <v>5224.84</v>
      </c>
      <c r="S37" s="145">
        <v>5224.884</v>
      </c>
      <c r="T37" s="143">
        <v>5224.844</v>
      </c>
      <c r="U37" s="145">
        <v>4921.609416666667</v>
      </c>
      <c r="V37" s="143">
        <v>5277.4</v>
      </c>
      <c r="W37" s="144">
        <v>5277.4</v>
      </c>
      <c r="X37" s="145">
        <v>5277.4</v>
      </c>
      <c r="Y37" s="369">
        <v>5277.4</v>
      </c>
      <c r="Z37" s="143">
        <v>5277.4</v>
      </c>
      <c r="AA37" s="144">
        <v>5302.938</v>
      </c>
      <c r="AB37" s="145">
        <v>5326.938</v>
      </c>
      <c r="AC37" s="369">
        <v>5322.109666666667</v>
      </c>
      <c r="AD37" s="369">
        <v>5289.912666666667</v>
      </c>
      <c r="AE37" s="143">
        <v>5306.784</v>
      </c>
      <c r="AF37" s="144">
        <v>5306.784</v>
      </c>
      <c r="AG37" s="145">
        <v>5337.489</v>
      </c>
      <c r="AH37" s="369">
        <v>5317.015485507247</v>
      </c>
      <c r="AI37" s="369">
        <v>5298.948111111112</v>
      </c>
      <c r="AJ37" s="143">
        <v>5327.1577</v>
      </c>
      <c r="AK37" s="144">
        <v>5327.823700000001</v>
      </c>
      <c r="AL37" s="145">
        <v>5327.8627</v>
      </c>
      <c r="AM37" s="143">
        <v>5327.601366666667</v>
      </c>
      <c r="AN37" s="145">
        <v>5306.114758333334</v>
      </c>
      <c r="AO37" s="143">
        <v>5326.0567</v>
      </c>
      <c r="AP37" s="144">
        <v>5326.0567</v>
      </c>
      <c r="AQ37" s="145">
        <v>5326.0567</v>
      </c>
      <c r="AR37" s="369">
        <v>5326.0567</v>
      </c>
      <c r="AS37" s="143">
        <v>5326.057000000001</v>
      </c>
      <c r="AT37" s="144">
        <v>5326.0567</v>
      </c>
      <c r="AU37" s="145">
        <v>5325.289000000001</v>
      </c>
      <c r="AV37" s="369">
        <v>5288.150900000001</v>
      </c>
      <c r="AW37" s="369">
        <v>5325.928800000001</v>
      </c>
      <c r="AX37" s="143">
        <v>5324.853</v>
      </c>
      <c r="AY37" s="144">
        <v>5336.897999999999</v>
      </c>
      <c r="AZ37" s="145">
        <v>5336.903</v>
      </c>
      <c r="BA37" s="369">
        <v>5332.809666666666</v>
      </c>
      <c r="BB37" s="369">
        <v>5328.247422222223</v>
      </c>
      <c r="BC37" s="143">
        <v>5425.65</v>
      </c>
      <c r="BD37" s="144">
        <v>5414.25</v>
      </c>
      <c r="BE37" s="145">
        <v>5414.25</v>
      </c>
      <c r="BF37" s="143">
        <v>5369.175</v>
      </c>
      <c r="BG37" s="145">
        <v>5350.698066666667</v>
      </c>
      <c r="BH37" s="143">
        <v>5270.725</v>
      </c>
      <c r="BI37" s="144">
        <v>5359.725</v>
      </c>
      <c r="BJ37" s="145">
        <v>5359.725</v>
      </c>
      <c r="BK37" s="143">
        <v>5359.725</v>
      </c>
      <c r="BL37" s="144">
        <v>5359.725</v>
      </c>
      <c r="BM37" s="144">
        <v>5359.725</v>
      </c>
      <c r="BN37" s="144">
        <v>5361.875</v>
      </c>
      <c r="BO37" s="145">
        <v>5360.433791208791</v>
      </c>
      <c r="BP37" s="143">
        <v>5360.081353591161</v>
      </c>
      <c r="BQ37" s="370">
        <v>5361.875</v>
      </c>
      <c r="BR37" s="370">
        <v>5361.875</v>
      </c>
      <c r="BS37" s="370">
        <v>5361.875</v>
      </c>
      <c r="BT37" s="370">
        <v>5361.875</v>
      </c>
      <c r="BU37" s="370">
        <v>5360.681433823530</v>
      </c>
      <c r="BV37" s="370">
        <v>5361.875</v>
      </c>
      <c r="BW37" s="370">
        <v>5361.875</v>
      </c>
      <c r="BX37" s="370">
        <v>5361.875</v>
      </c>
      <c r="BY37" s="370">
        <v>5361.875</v>
      </c>
      <c r="BZ37" s="371">
        <v>5360.983104395605</v>
      </c>
    </row>
    <row r="38" ht="17" customHeight="1">
      <c r="A38" t="s" s="204">
        <v>85</v>
      </c>
      <c r="B38" s="149">
        <v>747.692</v>
      </c>
      <c r="C38" s="65">
        <v>747.692</v>
      </c>
      <c r="D38" s="63">
        <v>1325.432</v>
      </c>
      <c r="E38" s="64">
        <v>1325.432</v>
      </c>
      <c r="F38" s="149">
        <v>1325.432</v>
      </c>
      <c r="G38" s="65">
        <v>1325.432</v>
      </c>
      <c r="H38" s="63">
        <v>1325.432</v>
      </c>
      <c r="I38" s="64">
        <v>1325.432</v>
      </c>
      <c r="J38" s="149">
        <v>1325.432</v>
      </c>
      <c r="K38" s="149">
        <v>1229.142</v>
      </c>
      <c r="L38" s="65">
        <v>1325.432</v>
      </c>
      <c r="M38" s="63">
        <v>1325.432</v>
      </c>
      <c r="N38" s="64">
        <v>1325.432</v>
      </c>
      <c r="O38" s="149">
        <v>1325.432</v>
      </c>
      <c r="P38" s="149">
        <v>1261.238666666667</v>
      </c>
      <c r="Q38" s="65">
        <v>1325.432</v>
      </c>
      <c r="R38" s="63">
        <v>1325.432</v>
      </c>
      <c r="S38" s="64">
        <v>1325.432</v>
      </c>
      <c r="T38" s="149">
        <v>1325.432</v>
      </c>
      <c r="U38" s="75">
        <v>1277.287</v>
      </c>
      <c r="V38" s="65">
        <v>1377.276</v>
      </c>
      <c r="W38" s="63">
        <v>1377.276</v>
      </c>
      <c r="X38" s="64">
        <v>1377.276</v>
      </c>
      <c r="Y38" s="149">
        <v>1377.276</v>
      </c>
      <c r="Z38" s="65">
        <v>1377.276</v>
      </c>
      <c r="AA38" s="63">
        <v>1388.276</v>
      </c>
      <c r="AB38" s="64">
        <v>1412.276</v>
      </c>
      <c r="AC38" s="149">
        <v>1412.276</v>
      </c>
      <c r="AD38" s="149">
        <v>1384.942666666667</v>
      </c>
      <c r="AE38" s="65">
        <v>1392.638</v>
      </c>
      <c r="AF38" s="63">
        <v>1392.638</v>
      </c>
      <c r="AG38" s="64">
        <v>1392.638</v>
      </c>
      <c r="AH38" s="149">
        <v>1392.638</v>
      </c>
      <c r="AI38" s="149">
        <v>1387.507777777778</v>
      </c>
      <c r="AJ38" s="65">
        <v>1381.978</v>
      </c>
      <c r="AK38" s="63">
        <v>1381.978</v>
      </c>
      <c r="AL38" s="64">
        <v>1381.978</v>
      </c>
      <c r="AM38" s="149">
        <v>1381.978</v>
      </c>
      <c r="AN38" s="75">
        <v>1386.125333333333</v>
      </c>
      <c r="AO38" s="65">
        <v>1381.978</v>
      </c>
      <c r="AP38" s="63">
        <v>1381.978</v>
      </c>
      <c r="AQ38" s="64">
        <v>1381.978</v>
      </c>
      <c r="AR38" s="149">
        <v>1381.978</v>
      </c>
      <c r="AS38" s="65">
        <v>1381.978</v>
      </c>
      <c r="AT38" s="63">
        <v>1381.978</v>
      </c>
      <c r="AU38" s="64">
        <v>1381.978</v>
      </c>
      <c r="AV38" s="149">
        <v>1381.978</v>
      </c>
      <c r="AW38" s="149">
        <v>1381.978</v>
      </c>
      <c r="AX38" s="65">
        <v>1381.542</v>
      </c>
      <c r="AY38" s="63">
        <v>1392.9</v>
      </c>
      <c r="AZ38" s="64">
        <v>1392.9</v>
      </c>
      <c r="BA38" s="149">
        <v>1389.114</v>
      </c>
      <c r="BB38" s="149">
        <v>1384.356666666667</v>
      </c>
      <c r="BC38" s="65">
        <v>1392.9</v>
      </c>
      <c r="BD38" s="63">
        <v>1381.5</v>
      </c>
      <c r="BE38" s="64">
        <v>1381.5</v>
      </c>
      <c r="BF38" s="149">
        <v>1392.9</v>
      </c>
      <c r="BG38" s="75">
        <v>1384.5925</v>
      </c>
      <c r="BH38" s="65">
        <v>1379.783</v>
      </c>
      <c r="BI38" s="63">
        <v>1379.783</v>
      </c>
      <c r="BJ38" s="64">
        <v>1379.783</v>
      </c>
      <c r="BK38" s="65">
        <v>1379.783</v>
      </c>
      <c r="BL38" s="63">
        <v>1379.783</v>
      </c>
      <c r="BM38" s="63">
        <v>1379.783</v>
      </c>
      <c r="BN38" s="63">
        <v>1379.783</v>
      </c>
      <c r="BO38" s="64">
        <v>1379.783</v>
      </c>
      <c r="BP38" s="65">
        <v>1379.783</v>
      </c>
      <c r="BQ38" s="70">
        <v>1379.783</v>
      </c>
      <c r="BR38" s="70">
        <v>1379.783</v>
      </c>
      <c r="BS38" s="70">
        <v>1379.783</v>
      </c>
      <c r="BT38" s="70">
        <v>1379.783</v>
      </c>
      <c r="BU38" s="70">
        <v>1379.783</v>
      </c>
      <c r="BV38" s="70">
        <v>1379.783</v>
      </c>
      <c r="BW38" s="70">
        <v>1379.783</v>
      </c>
      <c r="BX38" s="70">
        <v>1379.783</v>
      </c>
      <c r="BY38" s="70">
        <v>1379.783</v>
      </c>
      <c r="BZ38" s="372">
        <v>1379.783</v>
      </c>
    </row>
    <row r="39" ht="17" customHeight="1">
      <c r="A39" t="s" s="336">
        <v>86</v>
      </c>
      <c r="B39" s="75">
        <v>736</v>
      </c>
      <c r="C39" s="74">
        <v>736</v>
      </c>
      <c r="D39" s="44">
        <v>1313.74</v>
      </c>
      <c r="E39" s="73">
        <v>1313.74</v>
      </c>
      <c r="F39" s="75">
        <v>1313.74</v>
      </c>
      <c r="G39" s="74">
        <v>1313.74</v>
      </c>
      <c r="H39" s="44">
        <v>1313.74</v>
      </c>
      <c r="I39" s="73">
        <v>1313.74</v>
      </c>
      <c r="J39" s="75">
        <v>1313.74</v>
      </c>
      <c r="K39" s="75">
        <v>1217.45</v>
      </c>
      <c r="L39" s="74">
        <v>1313.74</v>
      </c>
      <c r="M39" s="44">
        <v>1313.74</v>
      </c>
      <c r="N39" s="73">
        <v>1313.74</v>
      </c>
      <c r="O39" s="75">
        <v>1313.74</v>
      </c>
      <c r="P39" s="75">
        <v>1249.546666666667</v>
      </c>
      <c r="Q39" s="75">
        <v>1313.74</v>
      </c>
      <c r="R39" s="74">
        <v>1313.74</v>
      </c>
      <c r="S39" s="73">
        <v>1313.74</v>
      </c>
      <c r="T39" s="75">
        <v>1313.74</v>
      </c>
      <c r="U39" s="75">
        <v>1265.595</v>
      </c>
      <c r="V39" s="74">
        <v>1332.94</v>
      </c>
      <c r="W39" s="44">
        <v>1332.94</v>
      </c>
      <c r="X39" s="73">
        <v>1332.94</v>
      </c>
      <c r="Y39" s="75">
        <v>1332.94</v>
      </c>
      <c r="Z39" s="74">
        <v>1332.94</v>
      </c>
      <c r="AA39" s="44">
        <v>1343.94</v>
      </c>
      <c r="AB39" s="73">
        <v>1367.94</v>
      </c>
      <c r="AC39" s="75">
        <v>1367.94</v>
      </c>
      <c r="AD39" s="75">
        <v>1340.606666666667</v>
      </c>
      <c r="AE39" s="74">
        <v>1348.302</v>
      </c>
      <c r="AF39" s="44">
        <v>1348.302</v>
      </c>
      <c r="AG39" s="73">
        <v>1348.302</v>
      </c>
      <c r="AH39" s="75">
        <v>1348.302</v>
      </c>
      <c r="AI39" s="75">
        <v>1343.171777777778</v>
      </c>
      <c r="AJ39" s="75">
        <v>1337.642</v>
      </c>
      <c r="AK39" s="75">
        <v>1337.642</v>
      </c>
      <c r="AL39" s="75">
        <v>1337.642</v>
      </c>
      <c r="AM39" s="75">
        <v>1337.642</v>
      </c>
      <c r="AN39" s="75">
        <v>1341.789333333334</v>
      </c>
      <c r="AO39" s="75">
        <v>1337.642</v>
      </c>
      <c r="AP39" s="74">
        <v>1337.642</v>
      </c>
      <c r="AQ39" s="73">
        <v>1337.642</v>
      </c>
      <c r="AR39" s="75">
        <v>1337.642</v>
      </c>
      <c r="AS39" s="74">
        <v>1337.642</v>
      </c>
      <c r="AT39" s="44">
        <v>1337.642</v>
      </c>
      <c r="AU39" s="73">
        <v>1337.642</v>
      </c>
      <c r="AV39" s="75">
        <v>1337.642</v>
      </c>
      <c r="AW39" s="75">
        <v>1337.642</v>
      </c>
      <c r="AX39" s="74">
        <v>1337.642</v>
      </c>
      <c r="AY39" s="44">
        <v>1349</v>
      </c>
      <c r="AZ39" s="73">
        <v>1349</v>
      </c>
      <c r="BA39" s="75">
        <v>1345.214</v>
      </c>
      <c r="BB39" s="75">
        <v>1340.166</v>
      </c>
      <c r="BC39" s="74">
        <v>1349</v>
      </c>
      <c r="BD39" s="44">
        <v>1337.6</v>
      </c>
      <c r="BE39" s="44">
        <v>1337.6</v>
      </c>
      <c r="BF39" s="73">
        <v>1349</v>
      </c>
      <c r="BG39" s="75">
        <v>1340.4745</v>
      </c>
      <c r="BH39" s="75">
        <v>1336.867</v>
      </c>
      <c r="BI39" s="74">
        <v>1336.867</v>
      </c>
      <c r="BJ39" s="73">
        <v>1336.867</v>
      </c>
      <c r="BK39" s="74">
        <v>1336.867</v>
      </c>
      <c r="BL39" s="73">
        <v>1336.867</v>
      </c>
      <c r="BM39" s="75">
        <v>1336.867</v>
      </c>
      <c r="BN39" s="74">
        <v>1336.867</v>
      </c>
      <c r="BO39" s="73">
        <v>1336.867</v>
      </c>
      <c r="BP39" s="75">
        <v>1336.867</v>
      </c>
      <c r="BQ39" s="78">
        <v>1336.867</v>
      </c>
      <c r="BR39" s="78">
        <v>1336.867</v>
      </c>
      <c r="BS39" s="78">
        <v>1336.867</v>
      </c>
      <c r="BT39" s="78">
        <v>1336.867</v>
      </c>
      <c r="BU39" s="78">
        <v>1336.867</v>
      </c>
      <c r="BV39" s="78">
        <v>1336.867</v>
      </c>
      <c r="BW39" s="78">
        <v>1336.867</v>
      </c>
      <c r="BX39" s="78">
        <v>1336.867</v>
      </c>
      <c r="BY39" s="78">
        <v>1336.867</v>
      </c>
      <c r="BZ39" s="368">
        <v>1336.867</v>
      </c>
    </row>
    <row r="40" ht="17" customHeight="1">
      <c r="A40" t="s" s="336">
        <v>87</v>
      </c>
      <c r="B40" s="75">
        <v>326</v>
      </c>
      <c r="C40" s="74">
        <v>326</v>
      </c>
      <c r="D40" s="44">
        <v>326</v>
      </c>
      <c r="E40" s="73">
        <v>326</v>
      </c>
      <c r="F40" s="75">
        <v>326</v>
      </c>
      <c r="G40" s="74">
        <v>326</v>
      </c>
      <c r="H40" s="44">
        <v>326</v>
      </c>
      <c r="I40" s="73">
        <v>326</v>
      </c>
      <c r="J40" s="75">
        <v>326</v>
      </c>
      <c r="K40" s="75">
        <v>326</v>
      </c>
      <c r="L40" s="74">
        <v>326</v>
      </c>
      <c r="M40" s="44">
        <v>326</v>
      </c>
      <c r="N40" s="73">
        <v>326</v>
      </c>
      <c r="O40" s="75">
        <v>326</v>
      </c>
      <c r="P40" s="75">
        <v>326</v>
      </c>
      <c r="Q40" s="75">
        <v>326</v>
      </c>
      <c r="R40" s="75">
        <v>326</v>
      </c>
      <c r="S40" s="75">
        <v>326</v>
      </c>
      <c r="T40" s="75">
        <v>326</v>
      </c>
      <c r="U40" s="75">
        <v>326</v>
      </c>
      <c r="V40" s="74">
        <v>326</v>
      </c>
      <c r="W40" s="44">
        <v>326</v>
      </c>
      <c r="X40" s="73">
        <v>326</v>
      </c>
      <c r="Y40" s="75">
        <v>326</v>
      </c>
      <c r="Z40" s="74">
        <v>326</v>
      </c>
      <c r="AA40" s="44">
        <v>337</v>
      </c>
      <c r="AB40" s="73">
        <v>361</v>
      </c>
      <c r="AC40" s="75">
        <v>361</v>
      </c>
      <c r="AD40" s="75">
        <v>333.6666666666667</v>
      </c>
      <c r="AE40" s="74">
        <v>361</v>
      </c>
      <c r="AF40" s="44">
        <v>361</v>
      </c>
      <c r="AG40" s="73">
        <v>361</v>
      </c>
      <c r="AH40" s="75">
        <v>361</v>
      </c>
      <c r="AI40" s="75">
        <v>342.7777777777778</v>
      </c>
      <c r="AJ40" s="75">
        <v>361</v>
      </c>
      <c r="AK40" s="75">
        <v>361</v>
      </c>
      <c r="AL40" s="75">
        <v>361</v>
      </c>
      <c r="AM40" s="75">
        <v>361</v>
      </c>
      <c r="AN40" s="75">
        <v>347.3333333333333</v>
      </c>
      <c r="AO40" s="75">
        <v>361</v>
      </c>
      <c r="AP40" s="74">
        <v>361</v>
      </c>
      <c r="AQ40" s="73">
        <v>361</v>
      </c>
      <c r="AR40" s="75">
        <v>361</v>
      </c>
      <c r="AS40" s="75">
        <v>361</v>
      </c>
      <c r="AT40" s="74">
        <v>361</v>
      </c>
      <c r="AU40" s="73">
        <v>361</v>
      </c>
      <c r="AV40" s="75">
        <v>361</v>
      </c>
      <c r="AW40" s="75">
        <v>361</v>
      </c>
      <c r="AX40" s="74">
        <v>361</v>
      </c>
      <c r="AY40" s="44">
        <v>361</v>
      </c>
      <c r="AZ40" s="73">
        <v>361</v>
      </c>
      <c r="BA40" s="75">
        <v>361</v>
      </c>
      <c r="BB40" s="75">
        <v>361</v>
      </c>
      <c r="BC40" s="74">
        <v>361</v>
      </c>
      <c r="BD40" s="44">
        <v>361</v>
      </c>
      <c r="BE40" s="44">
        <v>361</v>
      </c>
      <c r="BF40" s="73">
        <v>361</v>
      </c>
      <c r="BG40" s="75">
        <v>361</v>
      </c>
      <c r="BH40" s="75">
        <v>361</v>
      </c>
      <c r="BI40" s="74">
        <v>361</v>
      </c>
      <c r="BJ40" s="73">
        <v>361</v>
      </c>
      <c r="BK40" s="74">
        <v>361</v>
      </c>
      <c r="BL40" s="73">
        <v>361</v>
      </c>
      <c r="BM40" s="75">
        <v>361</v>
      </c>
      <c r="BN40" s="75">
        <v>361</v>
      </c>
      <c r="BO40" s="75">
        <v>361</v>
      </c>
      <c r="BP40" s="75">
        <v>361</v>
      </c>
      <c r="BQ40" s="78">
        <v>361</v>
      </c>
      <c r="BR40" s="78">
        <v>361</v>
      </c>
      <c r="BS40" s="78">
        <v>361</v>
      </c>
      <c r="BT40" s="78">
        <v>361</v>
      </c>
      <c r="BU40" s="78">
        <v>361</v>
      </c>
      <c r="BV40" s="78">
        <v>361</v>
      </c>
      <c r="BW40" s="78">
        <v>361</v>
      </c>
      <c r="BX40" s="78">
        <v>361</v>
      </c>
      <c r="BY40" s="78">
        <v>361</v>
      </c>
      <c r="BZ40" s="368">
        <v>361</v>
      </c>
    </row>
    <row r="41" ht="17" customHeight="1">
      <c r="A41" t="s" s="336">
        <v>88</v>
      </c>
      <c r="B41" s="75">
        <v>410</v>
      </c>
      <c r="C41" s="74">
        <v>410</v>
      </c>
      <c r="D41" s="44">
        <v>410</v>
      </c>
      <c r="E41" s="73">
        <v>410</v>
      </c>
      <c r="F41" s="75">
        <v>410</v>
      </c>
      <c r="G41" s="74">
        <v>410</v>
      </c>
      <c r="H41" s="44">
        <v>410</v>
      </c>
      <c r="I41" s="73">
        <v>410</v>
      </c>
      <c r="J41" s="75">
        <v>410</v>
      </c>
      <c r="K41" s="75">
        <v>410</v>
      </c>
      <c r="L41" s="74">
        <v>410</v>
      </c>
      <c r="M41" s="44">
        <v>410</v>
      </c>
      <c r="N41" s="73">
        <v>410</v>
      </c>
      <c r="O41" s="75">
        <v>410</v>
      </c>
      <c r="P41" s="75">
        <v>410</v>
      </c>
      <c r="Q41" s="75">
        <v>410</v>
      </c>
      <c r="R41" s="75">
        <v>410</v>
      </c>
      <c r="S41" s="75">
        <v>410</v>
      </c>
      <c r="T41" s="75">
        <v>410</v>
      </c>
      <c r="U41" s="75">
        <v>410</v>
      </c>
      <c r="V41" s="74">
        <v>410</v>
      </c>
      <c r="W41" s="44">
        <v>410</v>
      </c>
      <c r="X41" s="73">
        <v>410</v>
      </c>
      <c r="Y41" s="75">
        <v>410</v>
      </c>
      <c r="Z41" s="74">
        <v>410</v>
      </c>
      <c r="AA41" s="44">
        <v>410</v>
      </c>
      <c r="AB41" s="73">
        <v>410</v>
      </c>
      <c r="AC41" s="75">
        <v>410</v>
      </c>
      <c r="AD41" s="75">
        <v>410</v>
      </c>
      <c r="AE41" s="74">
        <v>410</v>
      </c>
      <c r="AF41" s="44">
        <v>410</v>
      </c>
      <c r="AG41" s="73">
        <v>410</v>
      </c>
      <c r="AH41" s="75">
        <v>410</v>
      </c>
      <c r="AI41" s="75">
        <v>410</v>
      </c>
      <c r="AJ41" s="75">
        <v>410</v>
      </c>
      <c r="AK41" s="75">
        <v>410</v>
      </c>
      <c r="AL41" s="75">
        <v>410</v>
      </c>
      <c r="AM41" s="75">
        <v>410</v>
      </c>
      <c r="AN41" s="75">
        <v>410</v>
      </c>
      <c r="AO41" s="75">
        <v>410</v>
      </c>
      <c r="AP41" s="74">
        <v>410</v>
      </c>
      <c r="AQ41" s="73">
        <v>410</v>
      </c>
      <c r="AR41" s="75">
        <v>410</v>
      </c>
      <c r="AS41" s="75">
        <v>410</v>
      </c>
      <c r="AT41" s="74">
        <v>410</v>
      </c>
      <c r="AU41" s="73">
        <v>410</v>
      </c>
      <c r="AV41" s="75">
        <v>410</v>
      </c>
      <c r="AW41" s="75">
        <v>410</v>
      </c>
      <c r="AX41" s="74">
        <v>410</v>
      </c>
      <c r="AY41" s="44">
        <v>410</v>
      </c>
      <c r="AZ41" s="73">
        <v>410</v>
      </c>
      <c r="BA41" s="75">
        <v>410</v>
      </c>
      <c r="BB41" s="75">
        <v>410</v>
      </c>
      <c r="BC41" s="74">
        <v>410</v>
      </c>
      <c r="BD41" s="44">
        <v>410</v>
      </c>
      <c r="BE41" s="44">
        <v>410</v>
      </c>
      <c r="BF41" s="73">
        <v>410</v>
      </c>
      <c r="BG41" s="75">
        <v>410</v>
      </c>
      <c r="BH41" s="75">
        <v>410</v>
      </c>
      <c r="BI41" s="74">
        <v>410</v>
      </c>
      <c r="BJ41" s="73">
        <v>410</v>
      </c>
      <c r="BK41" s="74">
        <v>410</v>
      </c>
      <c r="BL41" s="73">
        <v>410</v>
      </c>
      <c r="BM41" s="75">
        <v>410</v>
      </c>
      <c r="BN41" s="75">
        <v>410</v>
      </c>
      <c r="BO41" s="75">
        <v>410</v>
      </c>
      <c r="BP41" s="75">
        <v>410</v>
      </c>
      <c r="BQ41" s="78">
        <v>410</v>
      </c>
      <c r="BR41" s="78">
        <v>410</v>
      </c>
      <c r="BS41" s="78">
        <v>410</v>
      </c>
      <c r="BT41" s="78">
        <v>410</v>
      </c>
      <c r="BU41" s="78">
        <v>410</v>
      </c>
      <c r="BV41" s="78">
        <v>410</v>
      </c>
      <c r="BW41" s="78">
        <v>410</v>
      </c>
      <c r="BX41" s="78">
        <v>410</v>
      </c>
      <c r="BY41" s="78">
        <v>410</v>
      </c>
      <c r="BZ41" s="368">
        <v>410</v>
      </c>
    </row>
    <row r="42" ht="17" customHeight="1">
      <c r="A42" t="s" s="336">
        <v>131</v>
      </c>
      <c r="B42" s="75"/>
      <c r="C42" s="74"/>
      <c r="D42" s="44">
        <v>577.74</v>
      </c>
      <c r="E42" s="73">
        <v>577.74</v>
      </c>
      <c r="F42" s="75">
        <v>577.74</v>
      </c>
      <c r="G42" s="74">
        <v>577.74</v>
      </c>
      <c r="H42" s="44">
        <v>577.74</v>
      </c>
      <c r="I42" s="73">
        <v>577.74</v>
      </c>
      <c r="J42" s="75">
        <v>577.74</v>
      </c>
      <c r="K42" s="75">
        <v>481.45</v>
      </c>
      <c r="L42" s="74">
        <v>577.74</v>
      </c>
      <c r="M42" s="44">
        <v>577.74</v>
      </c>
      <c r="N42" s="73">
        <v>577.74</v>
      </c>
      <c r="O42" s="75">
        <v>577.74</v>
      </c>
      <c r="P42" s="75">
        <v>513.5466666666666</v>
      </c>
      <c r="Q42" s="75">
        <v>577.74</v>
      </c>
      <c r="R42" s="75">
        <v>577.74</v>
      </c>
      <c r="S42" s="75">
        <v>577.74</v>
      </c>
      <c r="T42" s="75">
        <v>577.74</v>
      </c>
      <c r="U42" s="75">
        <v>529.5949999999999</v>
      </c>
      <c r="V42" s="74">
        <v>596.9400000000001</v>
      </c>
      <c r="W42" s="44">
        <v>596.9400000000001</v>
      </c>
      <c r="X42" s="73">
        <v>596.9400000000001</v>
      </c>
      <c r="Y42" s="75">
        <v>596.9400000000001</v>
      </c>
      <c r="Z42" s="74">
        <v>596.9400000000001</v>
      </c>
      <c r="AA42" s="44">
        <v>596.9400000000001</v>
      </c>
      <c r="AB42" s="73">
        <v>596.9400000000001</v>
      </c>
      <c r="AC42" s="75">
        <v>596.9400000000001</v>
      </c>
      <c r="AD42" s="75">
        <v>596.9400000000001</v>
      </c>
      <c r="AE42" s="75">
        <v>577.302</v>
      </c>
      <c r="AF42" s="75">
        <v>577.302</v>
      </c>
      <c r="AG42" s="75">
        <v>577.302</v>
      </c>
      <c r="AH42" s="75">
        <v>577.302</v>
      </c>
      <c r="AI42" s="75">
        <v>590.394</v>
      </c>
      <c r="AJ42" s="75">
        <v>566.6420000000001</v>
      </c>
      <c r="AK42" s="75">
        <v>566.6420000000001</v>
      </c>
      <c r="AL42" s="75">
        <v>566.6420000000001</v>
      </c>
      <c r="AM42" s="75">
        <v>566.6420000000001</v>
      </c>
      <c r="AN42" s="75">
        <v>584.4560000000001</v>
      </c>
      <c r="AO42" s="75">
        <v>566.6420000000001</v>
      </c>
      <c r="AP42" s="74">
        <v>566.6420000000001</v>
      </c>
      <c r="AQ42" s="73">
        <v>566.6420000000001</v>
      </c>
      <c r="AR42" s="75">
        <v>566.6420000000001</v>
      </c>
      <c r="AS42" s="75">
        <v>566.6420000000001</v>
      </c>
      <c r="AT42" s="74">
        <v>566.6420000000001</v>
      </c>
      <c r="AU42" s="73">
        <v>566.6420000000001</v>
      </c>
      <c r="AV42" s="75">
        <v>566.6420000000001</v>
      </c>
      <c r="AW42" s="75">
        <v>566.6419999999999</v>
      </c>
      <c r="AX42" s="74">
        <v>566.6420000000001</v>
      </c>
      <c r="AY42" s="44">
        <v>578</v>
      </c>
      <c r="AZ42" s="73">
        <v>578</v>
      </c>
      <c r="BA42" s="75">
        <v>574.2140000000001</v>
      </c>
      <c r="BB42" s="75">
        <v>569.1659999999999</v>
      </c>
      <c r="BC42" s="74">
        <v>578</v>
      </c>
      <c r="BD42" s="44">
        <v>578</v>
      </c>
      <c r="BE42" s="44">
        <v>578</v>
      </c>
      <c r="BF42" s="73">
        <v>578</v>
      </c>
      <c r="BG42" s="75">
        <v>571.3744999999999</v>
      </c>
      <c r="BH42" s="75">
        <v>565.867</v>
      </c>
      <c r="BI42" s="74">
        <v>565.867</v>
      </c>
      <c r="BJ42" s="73">
        <v>565.867</v>
      </c>
      <c r="BK42" s="74">
        <v>565.867</v>
      </c>
      <c r="BL42" s="73">
        <v>565.867</v>
      </c>
      <c r="BM42" s="75">
        <v>565.867</v>
      </c>
      <c r="BN42" s="75">
        <v>565.867</v>
      </c>
      <c r="BO42" s="75">
        <v>565.867</v>
      </c>
      <c r="BP42" s="75">
        <v>565.867</v>
      </c>
      <c r="BQ42" s="78">
        <v>565.867</v>
      </c>
      <c r="BR42" s="78">
        <v>565.867</v>
      </c>
      <c r="BS42" s="78">
        <v>565.867</v>
      </c>
      <c r="BT42" s="78">
        <v>565.867</v>
      </c>
      <c r="BU42" s="78">
        <v>565.867</v>
      </c>
      <c r="BV42" s="78">
        <v>565.867</v>
      </c>
      <c r="BW42" s="78">
        <v>565.867</v>
      </c>
      <c r="BX42" s="78">
        <v>565.867</v>
      </c>
      <c r="BY42" s="78">
        <v>565.8670000000001</v>
      </c>
      <c r="BZ42" s="368">
        <v>565.867</v>
      </c>
    </row>
    <row r="43" ht="17" customHeight="1">
      <c r="A43" t="s" s="336">
        <v>133</v>
      </c>
      <c r="B43" s="75"/>
      <c r="C43" s="74"/>
      <c r="D43" s="44"/>
      <c r="E43" s="73"/>
      <c r="F43" s="75"/>
      <c r="G43" s="74"/>
      <c r="H43" s="44"/>
      <c r="I43" s="73"/>
      <c r="J43" s="75"/>
      <c r="K43" s="75">
        <v>0</v>
      </c>
      <c r="L43" s="74"/>
      <c r="M43" s="44"/>
      <c r="N43" s="73"/>
      <c r="O43" s="75">
        <v>0</v>
      </c>
      <c r="P43" s="75">
        <v>0</v>
      </c>
      <c r="Q43" s="75"/>
      <c r="R43" s="75"/>
      <c r="S43" s="75"/>
      <c r="T43" s="75">
        <v>0</v>
      </c>
      <c r="U43" s="75">
        <v>0</v>
      </c>
      <c r="V43" s="74"/>
      <c r="W43" s="44"/>
      <c r="X43" s="73"/>
      <c r="Y43" s="75"/>
      <c r="Z43" s="74"/>
      <c r="AA43" s="44"/>
      <c r="AB43" s="73"/>
      <c r="AC43" s="75"/>
      <c r="AD43" s="75">
        <v>0</v>
      </c>
      <c r="AE43" s="74"/>
      <c r="AF43" s="44"/>
      <c r="AG43" s="73"/>
      <c r="AH43" s="75">
        <v>0</v>
      </c>
      <c r="AI43" s="75">
        <v>0</v>
      </c>
      <c r="AJ43" s="75"/>
      <c r="AK43" s="75"/>
      <c r="AL43" s="75"/>
      <c r="AM43" s="75">
        <v>0</v>
      </c>
      <c r="AN43" s="75">
        <v>0</v>
      </c>
      <c r="AO43" s="75"/>
      <c r="AP43" s="74"/>
      <c r="AQ43" s="73"/>
      <c r="AR43" s="75">
        <v>0</v>
      </c>
      <c r="AS43" s="74"/>
      <c r="AT43" s="44"/>
      <c r="AU43" s="73"/>
      <c r="AV43" s="75">
        <v>0</v>
      </c>
      <c r="AW43" s="75">
        <v>0</v>
      </c>
      <c r="AX43" s="74"/>
      <c r="AY43" s="44"/>
      <c r="AZ43" s="73"/>
      <c r="BA43" s="75">
        <v>0</v>
      </c>
      <c r="BB43" s="75">
        <v>0</v>
      </c>
      <c r="BC43" s="74"/>
      <c r="BD43" s="44"/>
      <c r="BE43" s="44"/>
      <c r="BF43" s="73">
        <v>0</v>
      </c>
      <c r="BG43" s="75">
        <v>0</v>
      </c>
      <c r="BH43" s="75"/>
      <c r="BI43" s="74"/>
      <c r="BJ43" s="73"/>
      <c r="BK43" s="74">
        <v>0</v>
      </c>
      <c r="BL43" s="73"/>
      <c r="BM43" s="75"/>
      <c r="BN43" s="74"/>
      <c r="BO43" s="73">
        <v>0</v>
      </c>
      <c r="BP43" s="75">
        <v>0</v>
      </c>
      <c r="BQ43" s="78">
        <v>0</v>
      </c>
      <c r="BR43" s="78">
        <v>0</v>
      </c>
      <c r="BS43" s="78">
        <v>0</v>
      </c>
      <c r="BT43" s="78">
        <v>0</v>
      </c>
      <c r="BU43" s="78">
        <v>0</v>
      </c>
      <c r="BV43" s="78">
        <v>0</v>
      </c>
      <c r="BW43" s="78">
        <v>0</v>
      </c>
      <c r="BX43" s="78">
        <v>0</v>
      </c>
      <c r="BY43" s="78">
        <v>0</v>
      </c>
      <c r="BZ43" s="368">
        <v>0</v>
      </c>
    </row>
    <row r="44" ht="17" customHeight="1">
      <c r="A44" t="s" s="336">
        <v>90</v>
      </c>
      <c r="B44" s="75">
        <v>11.692</v>
      </c>
      <c r="C44" s="74">
        <v>11.692</v>
      </c>
      <c r="D44" s="44">
        <v>11.692</v>
      </c>
      <c r="E44" s="73">
        <v>11.692</v>
      </c>
      <c r="F44" s="75">
        <v>11.692</v>
      </c>
      <c r="G44" s="74">
        <v>11.692</v>
      </c>
      <c r="H44" s="44">
        <v>11.692</v>
      </c>
      <c r="I44" s="73">
        <v>11.692</v>
      </c>
      <c r="J44" s="75">
        <v>11.692</v>
      </c>
      <c r="K44" s="75">
        <v>11.692</v>
      </c>
      <c r="L44" s="74">
        <v>11.692</v>
      </c>
      <c r="M44" s="44">
        <v>11.692</v>
      </c>
      <c r="N44" s="73">
        <v>11.692</v>
      </c>
      <c r="O44" s="75">
        <v>11.692</v>
      </c>
      <c r="P44" s="75">
        <v>11.692</v>
      </c>
      <c r="Q44" s="75">
        <v>11.692</v>
      </c>
      <c r="R44" s="75">
        <v>11.692</v>
      </c>
      <c r="S44" s="75">
        <v>11.692</v>
      </c>
      <c r="T44" s="75">
        <v>11.692</v>
      </c>
      <c r="U44" s="75">
        <v>11.692</v>
      </c>
      <c r="V44" s="74">
        <v>44.336</v>
      </c>
      <c r="W44" s="44">
        <v>44.336</v>
      </c>
      <c r="X44" s="73">
        <v>44.336</v>
      </c>
      <c r="Y44" s="75">
        <v>44.336</v>
      </c>
      <c r="Z44" s="74">
        <v>44.336</v>
      </c>
      <c r="AA44" s="44">
        <v>44.336</v>
      </c>
      <c r="AB44" s="73">
        <v>44.336</v>
      </c>
      <c r="AC44" s="75">
        <v>44.336</v>
      </c>
      <c r="AD44" s="75">
        <v>44.33600000000001</v>
      </c>
      <c r="AE44" s="74">
        <v>44.336</v>
      </c>
      <c r="AF44" s="44">
        <v>44.336</v>
      </c>
      <c r="AG44" s="73">
        <v>44.336</v>
      </c>
      <c r="AH44" s="75">
        <v>44.33599999999999</v>
      </c>
      <c r="AI44" s="75">
        <v>44.33600000000001</v>
      </c>
      <c r="AJ44" s="75">
        <v>44.336</v>
      </c>
      <c r="AK44" s="75">
        <v>44.336</v>
      </c>
      <c r="AL44" s="75">
        <v>44.336</v>
      </c>
      <c r="AM44" s="75">
        <v>44.33599999999999</v>
      </c>
      <c r="AN44" s="75">
        <v>44.33600000000001</v>
      </c>
      <c r="AO44" s="75">
        <v>44.336</v>
      </c>
      <c r="AP44" s="74">
        <v>44.336</v>
      </c>
      <c r="AQ44" s="73">
        <v>44.336</v>
      </c>
      <c r="AR44" s="75">
        <v>44.33599999999999</v>
      </c>
      <c r="AS44" s="74">
        <v>44.336</v>
      </c>
      <c r="AT44" s="44">
        <v>44.336</v>
      </c>
      <c r="AU44" s="73">
        <v>44.336</v>
      </c>
      <c r="AV44" s="75">
        <v>44.33599999999999</v>
      </c>
      <c r="AW44" s="74">
        <v>44.33600000000001</v>
      </c>
      <c r="AX44" s="44">
        <v>43.9</v>
      </c>
      <c r="AY44" s="44">
        <v>43.9</v>
      </c>
      <c r="AZ44" s="44">
        <v>43.9</v>
      </c>
      <c r="BA44" s="73">
        <v>43.9</v>
      </c>
      <c r="BB44" s="74">
        <v>44.19066666666667</v>
      </c>
      <c r="BC44" s="44">
        <v>43.9</v>
      </c>
      <c r="BD44" s="44">
        <v>43.9</v>
      </c>
      <c r="BE44" s="44">
        <v>43.9</v>
      </c>
      <c r="BF44" s="73">
        <v>43.9</v>
      </c>
      <c r="BG44" s="75">
        <v>44.118</v>
      </c>
      <c r="BH44" s="74">
        <v>42.916</v>
      </c>
      <c r="BI44" s="73">
        <v>42.916</v>
      </c>
      <c r="BJ44" s="75">
        <v>42.916</v>
      </c>
      <c r="BK44" s="74">
        <v>42.916</v>
      </c>
      <c r="BL44" s="73">
        <v>42.916</v>
      </c>
      <c r="BM44" s="75">
        <v>42.916</v>
      </c>
      <c r="BN44" s="75">
        <v>42.916</v>
      </c>
      <c r="BO44" s="75">
        <v>42.916</v>
      </c>
      <c r="BP44" s="75">
        <v>42.916</v>
      </c>
      <c r="BQ44" s="78">
        <v>42.916</v>
      </c>
      <c r="BR44" s="78">
        <v>42.916</v>
      </c>
      <c r="BS44" s="78">
        <v>42.916</v>
      </c>
      <c r="BT44" s="78">
        <v>42.916</v>
      </c>
      <c r="BU44" s="78">
        <v>42.916</v>
      </c>
      <c r="BV44" s="78">
        <v>42.916</v>
      </c>
      <c r="BW44" s="78">
        <v>42.916</v>
      </c>
      <c r="BX44" s="78">
        <v>42.916</v>
      </c>
      <c r="BY44" s="78">
        <v>42.916</v>
      </c>
      <c r="BZ44" s="368">
        <v>42.916</v>
      </c>
    </row>
    <row r="45" ht="17" customHeight="1">
      <c r="A45" t="s" s="204">
        <v>91</v>
      </c>
      <c r="B45" s="149">
        <v>773.26</v>
      </c>
      <c r="C45" s="65">
        <v>773.26</v>
      </c>
      <c r="D45" s="63">
        <v>773.26</v>
      </c>
      <c r="E45" s="64">
        <v>773.26</v>
      </c>
      <c r="F45" s="149">
        <v>773.26</v>
      </c>
      <c r="G45" s="65">
        <v>773.26</v>
      </c>
      <c r="H45" s="63">
        <v>773.26</v>
      </c>
      <c r="I45" s="64">
        <v>773.26</v>
      </c>
      <c r="J45" s="149">
        <v>773.26</v>
      </c>
      <c r="K45" s="149">
        <v>773.2600000000001</v>
      </c>
      <c r="L45" s="65">
        <v>773.26</v>
      </c>
      <c r="M45" s="63">
        <v>773.26</v>
      </c>
      <c r="N45" s="64">
        <v>773.26</v>
      </c>
      <c r="O45" s="149">
        <v>773.2599999999999</v>
      </c>
      <c r="P45" s="149">
        <v>773.2600000000001</v>
      </c>
      <c r="Q45" s="65">
        <v>773.26</v>
      </c>
      <c r="R45" s="63">
        <v>773.26</v>
      </c>
      <c r="S45" s="64">
        <v>773.3</v>
      </c>
      <c r="T45" s="149">
        <v>773.3</v>
      </c>
      <c r="U45" s="75">
        <v>773.2633333333334</v>
      </c>
      <c r="V45" s="65">
        <v>773.26</v>
      </c>
      <c r="W45" s="63">
        <v>773.26</v>
      </c>
      <c r="X45" s="64">
        <v>773.26</v>
      </c>
      <c r="Y45" s="149">
        <v>773.26</v>
      </c>
      <c r="Z45" s="65">
        <v>773.26</v>
      </c>
      <c r="AA45" s="63">
        <v>773.26</v>
      </c>
      <c r="AB45" s="64">
        <v>773.26</v>
      </c>
      <c r="AC45" s="149">
        <v>773.26</v>
      </c>
      <c r="AD45" s="149">
        <v>773.2600000000001</v>
      </c>
      <c r="AE45" s="65">
        <v>773.26</v>
      </c>
      <c r="AF45" s="63">
        <v>773.26</v>
      </c>
      <c r="AG45" s="64">
        <v>773.26</v>
      </c>
      <c r="AH45" s="149">
        <v>773.2599999999999</v>
      </c>
      <c r="AI45" s="149">
        <v>773.2600000000001</v>
      </c>
      <c r="AJ45" s="149">
        <v>773.26</v>
      </c>
      <c r="AK45" s="65">
        <v>773.26</v>
      </c>
      <c r="AL45" s="64">
        <v>773.3</v>
      </c>
      <c r="AM45" s="149">
        <v>773.3</v>
      </c>
      <c r="AN45" s="75">
        <v>773.2633333333334</v>
      </c>
      <c r="AO45" s="65">
        <v>773.3</v>
      </c>
      <c r="AP45" s="63">
        <v>773.3</v>
      </c>
      <c r="AQ45" s="64">
        <v>773.3</v>
      </c>
      <c r="AR45" s="149">
        <v>773.3</v>
      </c>
      <c r="AS45" s="65">
        <v>773.3</v>
      </c>
      <c r="AT45" s="63">
        <v>773.3</v>
      </c>
      <c r="AU45" s="64">
        <v>773.26</v>
      </c>
      <c r="AV45" s="149">
        <v>773.2866666666666</v>
      </c>
      <c r="AW45" s="149">
        <v>773.2933333333334</v>
      </c>
      <c r="AX45" s="65">
        <v>773.26</v>
      </c>
      <c r="AY45" s="63">
        <v>773.26</v>
      </c>
      <c r="AZ45" s="64">
        <v>773.3</v>
      </c>
      <c r="BA45" s="149">
        <v>773.2733333333333</v>
      </c>
      <c r="BB45" s="149">
        <v>773.2866666666667</v>
      </c>
      <c r="BC45" s="65">
        <v>773.26</v>
      </c>
      <c r="BD45" s="63">
        <v>773.26</v>
      </c>
      <c r="BE45" s="64">
        <v>773.26</v>
      </c>
      <c r="BF45" s="149">
        <v>773.26</v>
      </c>
      <c r="BG45" s="75">
        <v>773.2800000000001</v>
      </c>
      <c r="BH45" s="65">
        <v>773.26</v>
      </c>
      <c r="BI45" s="63">
        <v>773.26</v>
      </c>
      <c r="BJ45" s="64">
        <v>773.26</v>
      </c>
      <c r="BK45" s="65">
        <v>773.26</v>
      </c>
      <c r="BL45" s="64">
        <v>773.26</v>
      </c>
      <c r="BM45" s="65">
        <v>773.26</v>
      </c>
      <c r="BN45" s="63">
        <v>773.26</v>
      </c>
      <c r="BO45" s="64">
        <v>773.26</v>
      </c>
      <c r="BP45" s="65">
        <v>773.26</v>
      </c>
      <c r="BQ45" s="70">
        <v>773.26</v>
      </c>
      <c r="BR45" s="70">
        <v>773.26</v>
      </c>
      <c r="BS45" s="70">
        <v>773.26</v>
      </c>
      <c r="BT45" s="70">
        <v>773.26</v>
      </c>
      <c r="BU45" s="70">
        <v>773.26</v>
      </c>
      <c r="BV45" s="70">
        <v>773.26</v>
      </c>
      <c r="BW45" s="70">
        <v>773.26</v>
      </c>
      <c r="BX45" s="70">
        <v>773.26</v>
      </c>
      <c r="BY45" s="70">
        <v>773.26</v>
      </c>
      <c r="BZ45" s="372">
        <v>773.26</v>
      </c>
    </row>
    <row r="46" ht="17" customHeight="1">
      <c r="A46" t="s" s="336">
        <v>92</v>
      </c>
      <c r="B46" s="75">
        <v>773.26</v>
      </c>
      <c r="C46" s="74">
        <v>773.26</v>
      </c>
      <c r="D46" s="44">
        <v>773.26</v>
      </c>
      <c r="E46" s="73">
        <v>773.26</v>
      </c>
      <c r="F46" s="75">
        <v>773.26</v>
      </c>
      <c r="G46" s="74">
        <v>773.26</v>
      </c>
      <c r="H46" s="44">
        <v>773.26</v>
      </c>
      <c r="I46" s="73">
        <v>773.26</v>
      </c>
      <c r="J46" s="75">
        <v>773.26</v>
      </c>
      <c r="K46" s="75">
        <v>773.2600000000001</v>
      </c>
      <c r="L46" s="74">
        <v>773.26</v>
      </c>
      <c r="M46" s="44">
        <v>773.26</v>
      </c>
      <c r="N46" s="73">
        <v>773.26</v>
      </c>
      <c r="O46" s="75">
        <v>773.2599999999999</v>
      </c>
      <c r="P46" s="75">
        <v>773.2600000000001</v>
      </c>
      <c r="Q46" s="74">
        <v>773.26</v>
      </c>
      <c r="R46" s="44">
        <v>773.26</v>
      </c>
      <c r="S46" s="73">
        <v>773.3</v>
      </c>
      <c r="T46" s="75">
        <v>773.3</v>
      </c>
      <c r="U46" s="75">
        <v>773.2633333333334</v>
      </c>
      <c r="V46" s="74">
        <v>773.26</v>
      </c>
      <c r="W46" s="44">
        <v>773.26</v>
      </c>
      <c r="X46" s="73">
        <v>773.26</v>
      </c>
      <c r="Y46" s="75">
        <v>773.26</v>
      </c>
      <c r="Z46" s="74">
        <v>773.26</v>
      </c>
      <c r="AA46" s="44">
        <v>773.26</v>
      </c>
      <c r="AB46" s="73">
        <v>773.26</v>
      </c>
      <c r="AC46" s="75">
        <v>773.26</v>
      </c>
      <c r="AD46" s="75">
        <v>773.2600000000001</v>
      </c>
      <c r="AE46" s="74">
        <v>773.26</v>
      </c>
      <c r="AF46" s="44">
        <v>773.26</v>
      </c>
      <c r="AG46" s="73">
        <v>773.26</v>
      </c>
      <c r="AH46" s="75">
        <v>773.2599999999999</v>
      </c>
      <c r="AI46" s="75">
        <v>773.2600000000001</v>
      </c>
      <c r="AJ46" s="75">
        <v>773.26</v>
      </c>
      <c r="AK46" s="74">
        <v>773.26</v>
      </c>
      <c r="AL46" s="73">
        <v>773.3</v>
      </c>
      <c r="AM46" s="75">
        <v>773.3</v>
      </c>
      <c r="AN46" s="75">
        <v>773.2633333333334</v>
      </c>
      <c r="AO46" s="74">
        <v>773.3</v>
      </c>
      <c r="AP46" s="44">
        <v>773.3</v>
      </c>
      <c r="AQ46" s="73">
        <v>773.3</v>
      </c>
      <c r="AR46" s="75">
        <v>773.3</v>
      </c>
      <c r="AS46" s="74">
        <v>773.3</v>
      </c>
      <c r="AT46" s="44">
        <v>773.3</v>
      </c>
      <c r="AU46" s="73">
        <v>773.26</v>
      </c>
      <c r="AV46" s="75">
        <v>773.2866666666666</v>
      </c>
      <c r="AW46" s="75">
        <v>773.2933333333334</v>
      </c>
      <c r="AX46" s="75">
        <v>773.26</v>
      </c>
      <c r="AY46" s="74">
        <v>773.26</v>
      </c>
      <c r="AZ46" s="73">
        <v>773.3</v>
      </c>
      <c r="BA46" s="75">
        <v>773.2733333333333</v>
      </c>
      <c r="BB46" s="75">
        <v>773.2866666666667</v>
      </c>
      <c r="BC46" s="75">
        <v>773.26</v>
      </c>
      <c r="BD46" s="74">
        <v>773.26</v>
      </c>
      <c r="BE46" s="73">
        <v>773.26</v>
      </c>
      <c r="BF46" s="75">
        <v>773.26</v>
      </c>
      <c r="BG46" s="75">
        <v>773.2800000000001</v>
      </c>
      <c r="BH46" s="74">
        <v>773.26</v>
      </c>
      <c r="BI46" s="44">
        <v>773.26</v>
      </c>
      <c r="BJ46" s="73">
        <v>773.26</v>
      </c>
      <c r="BK46" s="74">
        <v>773.26</v>
      </c>
      <c r="BL46" s="73">
        <v>773.26</v>
      </c>
      <c r="BM46" s="74">
        <v>773.26</v>
      </c>
      <c r="BN46" s="44">
        <v>773.26</v>
      </c>
      <c r="BO46" s="73">
        <v>773.26</v>
      </c>
      <c r="BP46" s="74">
        <v>773.26</v>
      </c>
      <c r="BQ46" s="80">
        <v>773.26</v>
      </c>
      <c r="BR46" s="80">
        <v>773.26</v>
      </c>
      <c r="BS46" s="80">
        <v>773.26</v>
      </c>
      <c r="BT46" s="80">
        <v>773.26</v>
      </c>
      <c r="BU46" s="80">
        <v>773.26</v>
      </c>
      <c r="BV46" s="80">
        <v>773.26</v>
      </c>
      <c r="BW46" s="80">
        <v>773.26</v>
      </c>
      <c r="BX46" s="80">
        <v>773.26</v>
      </c>
      <c r="BY46" s="80">
        <v>773.26</v>
      </c>
      <c r="BZ46" s="373">
        <v>773.26</v>
      </c>
    </row>
    <row r="47" ht="17" customHeight="1">
      <c r="A47" t="s" s="336">
        <v>93</v>
      </c>
      <c r="B47" s="75">
        <v>151</v>
      </c>
      <c r="C47" s="74">
        <v>151</v>
      </c>
      <c r="D47" s="44">
        <v>151</v>
      </c>
      <c r="E47" s="73">
        <v>151</v>
      </c>
      <c r="F47" s="75">
        <v>151</v>
      </c>
      <c r="G47" s="74">
        <v>151</v>
      </c>
      <c r="H47" s="44">
        <v>151</v>
      </c>
      <c r="I47" s="73">
        <v>151</v>
      </c>
      <c r="J47" s="75">
        <v>151</v>
      </c>
      <c r="K47" s="75">
        <v>151</v>
      </c>
      <c r="L47" s="74">
        <v>151</v>
      </c>
      <c r="M47" s="44">
        <v>151</v>
      </c>
      <c r="N47" s="73">
        <v>151</v>
      </c>
      <c r="O47" s="75">
        <v>151</v>
      </c>
      <c r="P47" s="75">
        <v>151</v>
      </c>
      <c r="Q47" s="75">
        <v>151</v>
      </c>
      <c r="R47" s="74">
        <v>151</v>
      </c>
      <c r="S47" s="73">
        <v>151</v>
      </c>
      <c r="T47" s="75">
        <v>151</v>
      </c>
      <c r="U47" s="75">
        <v>151</v>
      </c>
      <c r="V47" s="74">
        <v>151</v>
      </c>
      <c r="W47" s="44">
        <v>151</v>
      </c>
      <c r="X47" s="73">
        <v>151</v>
      </c>
      <c r="Y47" s="75">
        <v>151</v>
      </c>
      <c r="Z47" s="74">
        <v>151</v>
      </c>
      <c r="AA47" s="44">
        <v>151</v>
      </c>
      <c r="AB47" s="73">
        <v>151</v>
      </c>
      <c r="AC47" s="75">
        <v>151</v>
      </c>
      <c r="AD47" s="75">
        <v>151</v>
      </c>
      <c r="AE47" s="74">
        <v>151</v>
      </c>
      <c r="AF47" s="44">
        <v>151</v>
      </c>
      <c r="AG47" s="73">
        <v>151</v>
      </c>
      <c r="AH47" s="75">
        <v>151</v>
      </c>
      <c r="AI47" s="75">
        <v>151</v>
      </c>
      <c r="AJ47" s="75">
        <v>151</v>
      </c>
      <c r="AK47" s="74">
        <v>151</v>
      </c>
      <c r="AL47" s="73">
        <v>151</v>
      </c>
      <c r="AM47" s="75">
        <v>151</v>
      </c>
      <c r="AN47" s="75">
        <v>151</v>
      </c>
      <c r="AO47" s="75">
        <v>151</v>
      </c>
      <c r="AP47" s="74">
        <v>151</v>
      </c>
      <c r="AQ47" s="73">
        <v>151</v>
      </c>
      <c r="AR47" s="74">
        <v>151</v>
      </c>
      <c r="AS47" s="73">
        <v>151</v>
      </c>
      <c r="AT47" s="74">
        <v>151</v>
      </c>
      <c r="AU47" s="73">
        <v>151</v>
      </c>
      <c r="AV47" s="75">
        <v>151</v>
      </c>
      <c r="AW47" s="75">
        <v>151</v>
      </c>
      <c r="AX47" s="75">
        <v>151</v>
      </c>
      <c r="AY47" s="74">
        <v>151</v>
      </c>
      <c r="AZ47" s="73">
        <v>151</v>
      </c>
      <c r="BA47" s="75">
        <v>151</v>
      </c>
      <c r="BB47" s="75">
        <v>151</v>
      </c>
      <c r="BC47" s="75">
        <v>151</v>
      </c>
      <c r="BD47" s="75">
        <v>151</v>
      </c>
      <c r="BE47" s="74">
        <v>151</v>
      </c>
      <c r="BF47" s="73">
        <v>151</v>
      </c>
      <c r="BG47" s="75">
        <v>151</v>
      </c>
      <c r="BH47" s="75">
        <v>151</v>
      </c>
      <c r="BI47" s="74">
        <v>151</v>
      </c>
      <c r="BJ47" s="73">
        <v>151</v>
      </c>
      <c r="BK47" s="74">
        <v>151</v>
      </c>
      <c r="BL47" s="73">
        <v>151</v>
      </c>
      <c r="BM47" s="75">
        <v>151</v>
      </c>
      <c r="BN47" s="74">
        <v>151</v>
      </c>
      <c r="BO47" s="73">
        <v>151</v>
      </c>
      <c r="BP47" s="75">
        <v>151</v>
      </c>
      <c r="BQ47" s="78">
        <v>151</v>
      </c>
      <c r="BR47" s="78">
        <v>151</v>
      </c>
      <c r="BS47" s="78">
        <v>151</v>
      </c>
      <c r="BT47" s="78">
        <v>151</v>
      </c>
      <c r="BU47" s="78">
        <v>151</v>
      </c>
      <c r="BV47" s="78">
        <v>151</v>
      </c>
      <c r="BW47" s="78">
        <v>151</v>
      </c>
      <c r="BX47" s="78">
        <v>151</v>
      </c>
      <c r="BY47" s="78">
        <v>151</v>
      </c>
      <c r="BZ47" s="368">
        <v>151</v>
      </c>
    </row>
    <row r="48" ht="17" customHeight="1">
      <c r="A48" t="s" s="336">
        <v>134</v>
      </c>
      <c r="B48" s="75">
        <v>42.99</v>
      </c>
      <c r="C48" s="74">
        <v>42.99</v>
      </c>
      <c r="D48" s="44">
        <v>42.99</v>
      </c>
      <c r="E48" s="73">
        <v>42.99</v>
      </c>
      <c r="F48" s="75">
        <v>42.99</v>
      </c>
      <c r="G48" s="74">
        <v>42.99</v>
      </c>
      <c r="H48" s="44">
        <v>42.99</v>
      </c>
      <c r="I48" s="73">
        <v>42.99</v>
      </c>
      <c r="J48" s="75">
        <v>42.99</v>
      </c>
      <c r="K48" s="75">
        <v>42.99</v>
      </c>
      <c r="L48" s="74">
        <v>42.99</v>
      </c>
      <c r="M48" s="44">
        <v>42.99</v>
      </c>
      <c r="N48" s="73">
        <v>42.99</v>
      </c>
      <c r="O48" s="75">
        <v>42.99</v>
      </c>
      <c r="P48" s="75">
        <v>42.99</v>
      </c>
      <c r="Q48" s="75">
        <v>42.99</v>
      </c>
      <c r="R48" s="74">
        <v>42.99</v>
      </c>
      <c r="S48" s="73">
        <v>43</v>
      </c>
      <c r="T48" s="75">
        <v>43</v>
      </c>
      <c r="U48" s="75">
        <v>42.99083333333334</v>
      </c>
      <c r="V48" s="74">
        <v>42.99</v>
      </c>
      <c r="W48" s="44">
        <v>42.99</v>
      </c>
      <c r="X48" s="73">
        <v>42.99</v>
      </c>
      <c r="Y48" s="75">
        <v>42.99</v>
      </c>
      <c r="Z48" s="74">
        <v>42.99</v>
      </c>
      <c r="AA48" s="44">
        <v>42.99</v>
      </c>
      <c r="AB48" s="73">
        <v>42.99</v>
      </c>
      <c r="AC48" s="75">
        <v>42.99</v>
      </c>
      <c r="AD48" s="75">
        <v>42.99</v>
      </c>
      <c r="AE48" s="74">
        <v>42.99</v>
      </c>
      <c r="AF48" s="44">
        <v>42.99</v>
      </c>
      <c r="AG48" s="73">
        <v>42.99</v>
      </c>
      <c r="AH48" s="75">
        <v>42.99</v>
      </c>
      <c r="AI48" s="75">
        <v>42.99</v>
      </c>
      <c r="AJ48" s="75">
        <v>42.99</v>
      </c>
      <c r="AK48" s="74">
        <v>42.99</v>
      </c>
      <c r="AL48" s="73">
        <v>43</v>
      </c>
      <c r="AM48" s="75">
        <v>43</v>
      </c>
      <c r="AN48" s="75">
        <v>42.99083333333334</v>
      </c>
      <c r="AO48" s="75">
        <v>43</v>
      </c>
      <c r="AP48" s="74">
        <v>43</v>
      </c>
      <c r="AQ48" s="73">
        <v>43</v>
      </c>
      <c r="AR48" s="74">
        <v>43</v>
      </c>
      <c r="AS48" s="73">
        <v>43</v>
      </c>
      <c r="AT48" s="74">
        <v>43</v>
      </c>
      <c r="AU48" s="73">
        <v>42.99</v>
      </c>
      <c r="AV48" s="75">
        <v>42.99666666666667</v>
      </c>
      <c r="AW48" s="75">
        <v>42.99833333333333</v>
      </c>
      <c r="AX48" s="75">
        <v>42.99</v>
      </c>
      <c r="AY48" s="74">
        <v>42.99</v>
      </c>
      <c r="AZ48" s="73">
        <v>43</v>
      </c>
      <c r="BA48" s="75">
        <v>42.99333333333334</v>
      </c>
      <c r="BB48" s="75">
        <v>42.99666666666667</v>
      </c>
      <c r="BC48" s="75">
        <v>42.99</v>
      </c>
      <c r="BD48" s="75">
        <v>42.99</v>
      </c>
      <c r="BE48" s="74">
        <v>42.99</v>
      </c>
      <c r="BF48" s="73">
        <v>42.99</v>
      </c>
      <c r="BG48" s="75">
        <v>42.995</v>
      </c>
      <c r="BH48" s="75">
        <v>42.99</v>
      </c>
      <c r="BI48" s="74">
        <v>42.99</v>
      </c>
      <c r="BJ48" s="73">
        <v>42.99</v>
      </c>
      <c r="BK48" s="74">
        <v>42.99</v>
      </c>
      <c r="BL48" s="73">
        <v>42.99</v>
      </c>
      <c r="BM48" s="75">
        <v>42.99</v>
      </c>
      <c r="BN48" s="74">
        <v>42.99</v>
      </c>
      <c r="BO48" s="73">
        <v>42.99</v>
      </c>
      <c r="BP48" s="75">
        <v>42.99</v>
      </c>
      <c r="BQ48" s="78">
        <v>42.99</v>
      </c>
      <c r="BR48" s="78">
        <v>42.99</v>
      </c>
      <c r="BS48" s="78">
        <v>42.99</v>
      </c>
      <c r="BT48" s="78">
        <v>42.99</v>
      </c>
      <c r="BU48" s="78">
        <v>42.99</v>
      </c>
      <c r="BV48" s="78">
        <v>42.99</v>
      </c>
      <c r="BW48" s="78">
        <v>42.99</v>
      </c>
      <c r="BX48" s="78">
        <v>42.99</v>
      </c>
      <c r="BY48" s="78">
        <v>42.99</v>
      </c>
      <c r="BZ48" s="368">
        <v>42.99</v>
      </c>
    </row>
    <row r="49" ht="17" customHeight="1">
      <c r="A49" t="s" s="336">
        <v>135</v>
      </c>
      <c r="B49" s="75">
        <v>15.48</v>
      </c>
      <c r="C49" s="74">
        <v>15.48</v>
      </c>
      <c r="D49" s="44">
        <v>15.48</v>
      </c>
      <c r="E49" s="73">
        <v>15.48</v>
      </c>
      <c r="F49" s="75">
        <v>15.48</v>
      </c>
      <c r="G49" s="74">
        <v>15.48</v>
      </c>
      <c r="H49" s="44">
        <v>15.48</v>
      </c>
      <c r="I49" s="73">
        <v>15.48</v>
      </c>
      <c r="J49" s="75">
        <v>15.48</v>
      </c>
      <c r="K49" s="75">
        <v>15.48</v>
      </c>
      <c r="L49" s="74">
        <v>15.48</v>
      </c>
      <c r="M49" s="44">
        <v>15.48</v>
      </c>
      <c r="N49" s="73">
        <v>15.48</v>
      </c>
      <c r="O49" s="75">
        <v>15.48</v>
      </c>
      <c r="P49" s="75">
        <v>15.48</v>
      </c>
      <c r="Q49" s="75">
        <v>15.48</v>
      </c>
      <c r="R49" s="74">
        <v>15.48</v>
      </c>
      <c r="S49" s="73">
        <v>15.5</v>
      </c>
      <c r="T49" s="75">
        <v>15.5</v>
      </c>
      <c r="U49" s="75">
        <v>15.48166666666666</v>
      </c>
      <c r="V49" s="74">
        <v>15.48</v>
      </c>
      <c r="W49" s="44">
        <v>15.48</v>
      </c>
      <c r="X49" s="73">
        <v>15.48</v>
      </c>
      <c r="Y49" s="75">
        <v>15.48</v>
      </c>
      <c r="Z49" s="74">
        <v>15.48</v>
      </c>
      <c r="AA49" s="44">
        <v>15.48</v>
      </c>
      <c r="AB49" s="73">
        <v>15.48</v>
      </c>
      <c r="AC49" s="75">
        <v>15.48</v>
      </c>
      <c r="AD49" s="75">
        <v>15.48</v>
      </c>
      <c r="AE49" s="74">
        <v>15.48</v>
      </c>
      <c r="AF49" s="44">
        <v>15.48</v>
      </c>
      <c r="AG49" s="73">
        <v>15.48</v>
      </c>
      <c r="AH49" s="75">
        <v>15.48</v>
      </c>
      <c r="AI49" s="75">
        <v>15.48</v>
      </c>
      <c r="AJ49" s="75">
        <v>15.48</v>
      </c>
      <c r="AK49" s="74">
        <v>15.48</v>
      </c>
      <c r="AL49" s="73">
        <v>15.5</v>
      </c>
      <c r="AM49" s="75">
        <v>15.5</v>
      </c>
      <c r="AN49" s="75">
        <v>15.48166666666666</v>
      </c>
      <c r="AO49" s="75">
        <v>15.5</v>
      </c>
      <c r="AP49" s="74">
        <v>15.5</v>
      </c>
      <c r="AQ49" s="73">
        <v>15.5</v>
      </c>
      <c r="AR49" s="74">
        <v>15.5</v>
      </c>
      <c r="AS49" s="73">
        <v>15.5</v>
      </c>
      <c r="AT49" s="74">
        <v>15.5</v>
      </c>
      <c r="AU49" s="73">
        <v>15.48</v>
      </c>
      <c r="AV49" s="75">
        <v>15.49333333333333</v>
      </c>
      <c r="AW49" s="75">
        <v>15.49666666666667</v>
      </c>
      <c r="AX49" s="75">
        <v>15.48</v>
      </c>
      <c r="AY49" s="74">
        <v>15.48</v>
      </c>
      <c r="AZ49" s="73">
        <v>15.5</v>
      </c>
      <c r="BA49" s="75">
        <v>15.48666666666667</v>
      </c>
      <c r="BB49" s="75">
        <v>15.49333333333333</v>
      </c>
      <c r="BC49" s="75">
        <v>15.48</v>
      </c>
      <c r="BD49" s="75">
        <v>15.48</v>
      </c>
      <c r="BE49" s="74">
        <v>15.48</v>
      </c>
      <c r="BF49" s="73">
        <v>15.48</v>
      </c>
      <c r="BG49" s="75">
        <v>15.49</v>
      </c>
      <c r="BH49" s="75">
        <v>15.48</v>
      </c>
      <c r="BI49" s="74">
        <v>15.48</v>
      </c>
      <c r="BJ49" s="73">
        <v>15.48</v>
      </c>
      <c r="BK49" s="74">
        <v>15.48</v>
      </c>
      <c r="BL49" s="73">
        <v>15.48</v>
      </c>
      <c r="BM49" s="75">
        <v>15.48</v>
      </c>
      <c r="BN49" s="74">
        <v>15.48</v>
      </c>
      <c r="BO49" s="73">
        <v>15.48</v>
      </c>
      <c r="BP49" s="75">
        <v>15.48</v>
      </c>
      <c r="BQ49" s="78">
        <v>15.48</v>
      </c>
      <c r="BR49" s="78">
        <v>15.48</v>
      </c>
      <c r="BS49" s="78">
        <v>15.48</v>
      </c>
      <c r="BT49" s="78">
        <v>15.48</v>
      </c>
      <c r="BU49" s="78">
        <v>15.48</v>
      </c>
      <c r="BV49" s="78">
        <v>15.48</v>
      </c>
      <c r="BW49" s="78">
        <v>15.48</v>
      </c>
      <c r="BX49" s="78">
        <v>15.48</v>
      </c>
      <c r="BY49" s="78">
        <v>15.48</v>
      </c>
      <c r="BZ49" s="368">
        <v>15.48</v>
      </c>
    </row>
    <row r="50" ht="17" customHeight="1">
      <c r="A50" t="s" s="336">
        <v>94</v>
      </c>
      <c r="B50" s="75">
        <v>495</v>
      </c>
      <c r="C50" s="74">
        <v>495</v>
      </c>
      <c r="D50" s="44">
        <v>495</v>
      </c>
      <c r="E50" s="73">
        <v>495</v>
      </c>
      <c r="F50" s="75">
        <v>495</v>
      </c>
      <c r="G50" s="74">
        <v>495</v>
      </c>
      <c r="H50" s="44">
        <v>495</v>
      </c>
      <c r="I50" s="73">
        <v>495</v>
      </c>
      <c r="J50" s="75">
        <v>495</v>
      </c>
      <c r="K50" s="75">
        <v>495</v>
      </c>
      <c r="L50" s="74">
        <v>495</v>
      </c>
      <c r="M50" s="44">
        <v>495</v>
      </c>
      <c r="N50" s="73">
        <v>495</v>
      </c>
      <c r="O50" s="75">
        <v>495</v>
      </c>
      <c r="P50" s="75">
        <v>495</v>
      </c>
      <c r="Q50" s="75">
        <v>495</v>
      </c>
      <c r="R50" s="74">
        <v>495</v>
      </c>
      <c r="S50" s="73">
        <v>495</v>
      </c>
      <c r="T50" s="75">
        <v>495</v>
      </c>
      <c r="U50" s="75">
        <v>495</v>
      </c>
      <c r="V50" s="74">
        <v>495</v>
      </c>
      <c r="W50" s="44">
        <v>495</v>
      </c>
      <c r="X50" s="73">
        <v>495</v>
      </c>
      <c r="Y50" s="75">
        <v>495</v>
      </c>
      <c r="Z50" s="74">
        <v>495</v>
      </c>
      <c r="AA50" s="44">
        <v>495</v>
      </c>
      <c r="AB50" s="73">
        <v>495</v>
      </c>
      <c r="AC50" s="75">
        <v>495</v>
      </c>
      <c r="AD50" s="75">
        <v>495</v>
      </c>
      <c r="AE50" s="74">
        <v>495</v>
      </c>
      <c r="AF50" s="44">
        <v>495</v>
      </c>
      <c r="AG50" s="73">
        <v>495</v>
      </c>
      <c r="AH50" s="75">
        <v>495</v>
      </c>
      <c r="AI50" s="75">
        <v>495</v>
      </c>
      <c r="AJ50" s="75">
        <v>495</v>
      </c>
      <c r="AK50" s="74">
        <v>495</v>
      </c>
      <c r="AL50" s="73">
        <v>495</v>
      </c>
      <c r="AM50" s="75">
        <v>495</v>
      </c>
      <c r="AN50" s="75">
        <v>495</v>
      </c>
      <c r="AO50" s="75">
        <v>495</v>
      </c>
      <c r="AP50" s="74">
        <v>495</v>
      </c>
      <c r="AQ50" s="73">
        <v>495</v>
      </c>
      <c r="AR50" s="74">
        <v>495</v>
      </c>
      <c r="AS50" s="73">
        <v>495</v>
      </c>
      <c r="AT50" s="74">
        <v>495</v>
      </c>
      <c r="AU50" s="73">
        <v>495</v>
      </c>
      <c r="AV50" s="75">
        <v>495</v>
      </c>
      <c r="AW50" s="75">
        <v>495</v>
      </c>
      <c r="AX50" s="75">
        <v>495</v>
      </c>
      <c r="AY50" s="74">
        <v>495</v>
      </c>
      <c r="AZ50" s="73">
        <v>495</v>
      </c>
      <c r="BA50" s="75">
        <v>495</v>
      </c>
      <c r="BB50" s="75">
        <v>495</v>
      </c>
      <c r="BC50" s="75">
        <v>495</v>
      </c>
      <c r="BD50" s="75">
        <v>495</v>
      </c>
      <c r="BE50" s="74">
        <v>495</v>
      </c>
      <c r="BF50" s="73">
        <v>495</v>
      </c>
      <c r="BG50" s="75">
        <v>495</v>
      </c>
      <c r="BH50" s="75">
        <v>495</v>
      </c>
      <c r="BI50" s="74">
        <v>495</v>
      </c>
      <c r="BJ50" s="73">
        <v>495</v>
      </c>
      <c r="BK50" s="74">
        <v>495</v>
      </c>
      <c r="BL50" s="73">
        <v>495</v>
      </c>
      <c r="BM50" s="75">
        <v>495</v>
      </c>
      <c r="BN50" s="74">
        <v>495</v>
      </c>
      <c r="BO50" s="73">
        <v>495</v>
      </c>
      <c r="BP50" s="75">
        <v>495</v>
      </c>
      <c r="BQ50" s="78">
        <v>495</v>
      </c>
      <c r="BR50" s="78">
        <v>495</v>
      </c>
      <c r="BS50" s="78">
        <v>495</v>
      </c>
      <c r="BT50" s="78">
        <v>495</v>
      </c>
      <c r="BU50" s="78">
        <v>495</v>
      </c>
      <c r="BV50" s="78">
        <v>495</v>
      </c>
      <c r="BW50" s="78">
        <v>495</v>
      </c>
      <c r="BX50" s="78">
        <v>495</v>
      </c>
      <c r="BY50" s="78">
        <v>495</v>
      </c>
      <c r="BZ50" s="368">
        <v>495</v>
      </c>
    </row>
    <row r="51" ht="17" customHeight="1">
      <c r="A51" t="s" s="336">
        <v>134</v>
      </c>
      <c r="B51" s="75">
        <v>68.79000000000001</v>
      </c>
      <c r="C51" s="74">
        <v>68.79000000000001</v>
      </c>
      <c r="D51" s="44">
        <v>68.79000000000001</v>
      </c>
      <c r="E51" s="73">
        <v>68.79000000000001</v>
      </c>
      <c r="F51" s="75">
        <v>68.79000000000001</v>
      </c>
      <c r="G51" s="74">
        <v>68.79000000000001</v>
      </c>
      <c r="H51" s="44">
        <v>68.79000000000001</v>
      </c>
      <c r="I51" s="73">
        <v>68.79000000000001</v>
      </c>
      <c r="J51" s="75">
        <v>68.79000000000001</v>
      </c>
      <c r="K51" s="75">
        <v>68.79000000000001</v>
      </c>
      <c r="L51" s="74">
        <v>68.79000000000001</v>
      </c>
      <c r="M51" s="44">
        <v>68.79000000000001</v>
      </c>
      <c r="N51" s="73">
        <v>68.79000000000001</v>
      </c>
      <c r="O51" s="75">
        <v>68.79000000000001</v>
      </c>
      <c r="P51" s="75">
        <v>68.79000000000001</v>
      </c>
      <c r="Q51" s="75">
        <v>68.79000000000001</v>
      </c>
      <c r="R51" s="74">
        <v>68.79000000000001</v>
      </c>
      <c r="S51" s="73">
        <v>68.8</v>
      </c>
      <c r="T51" s="75">
        <v>68.8</v>
      </c>
      <c r="U51" s="75">
        <v>68.79083333333332</v>
      </c>
      <c r="V51" s="74">
        <v>68.79000000000001</v>
      </c>
      <c r="W51" s="44">
        <v>68.79000000000001</v>
      </c>
      <c r="X51" s="73">
        <v>68.79000000000001</v>
      </c>
      <c r="Y51" s="75">
        <v>68.79000000000001</v>
      </c>
      <c r="Z51" s="74">
        <v>68.79000000000001</v>
      </c>
      <c r="AA51" s="44">
        <v>68.79000000000001</v>
      </c>
      <c r="AB51" s="73">
        <v>68.79000000000001</v>
      </c>
      <c r="AC51" s="75">
        <v>68.79000000000001</v>
      </c>
      <c r="AD51" s="75">
        <v>68.79000000000001</v>
      </c>
      <c r="AE51" s="74">
        <v>68.79000000000001</v>
      </c>
      <c r="AF51" s="44">
        <v>68.79000000000001</v>
      </c>
      <c r="AG51" s="73">
        <v>68.79000000000001</v>
      </c>
      <c r="AH51" s="75">
        <v>68.79000000000001</v>
      </c>
      <c r="AI51" s="75">
        <v>68.79000000000001</v>
      </c>
      <c r="AJ51" s="75">
        <v>68.79000000000001</v>
      </c>
      <c r="AK51" s="74">
        <v>68.79000000000001</v>
      </c>
      <c r="AL51" s="73">
        <v>68.8</v>
      </c>
      <c r="AM51" s="75">
        <v>68.8</v>
      </c>
      <c r="AN51" s="75">
        <v>68.79083333333332</v>
      </c>
      <c r="AO51" s="75">
        <v>68.8</v>
      </c>
      <c r="AP51" s="74">
        <v>68.8</v>
      </c>
      <c r="AQ51" s="73">
        <v>68.8</v>
      </c>
      <c r="AR51" s="74">
        <v>68.8</v>
      </c>
      <c r="AS51" s="73">
        <v>68.8</v>
      </c>
      <c r="AT51" s="74">
        <v>68.8</v>
      </c>
      <c r="AU51" s="73">
        <v>68.79000000000001</v>
      </c>
      <c r="AV51" s="75">
        <v>68.79666666666667</v>
      </c>
      <c r="AW51" s="75">
        <v>68.79833333333333</v>
      </c>
      <c r="AX51" s="75">
        <v>68.79000000000001</v>
      </c>
      <c r="AY51" s="74">
        <v>68.79000000000001</v>
      </c>
      <c r="AZ51" s="73">
        <v>68.8</v>
      </c>
      <c r="BA51" s="75">
        <v>68.79333333333334</v>
      </c>
      <c r="BB51" s="75">
        <v>68.79666666666667</v>
      </c>
      <c r="BC51" s="75">
        <v>68.79000000000001</v>
      </c>
      <c r="BD51" s="75">
        <v>68.79000000000001</v>
      </c>
      <c r="BE51" s="74">
        <v>68.79000000000001</v>
      </c>
      <c r="BF51" s="73">
        <v>68.79000000000001</v>
      </c>
      <c r="BG51" s="75">
        <v>68.79499999999999</v>
      </c>
      <c r="BH51" s="75">
        <v>68.79000000000001</v>
      </c>
      <c r="BI51" s="74">
        <v>68.79000000000001</v>
      </c>
      <c r="BJ51" s="73">
        <v>68.79000000000001</v>
      </c>
      <c r="BK51" s="74">
        <v>68.79000000000001</v>
      </c>
      <c r="BL51" s="73">
        <v>68.79000000000001</v>
      </c>
      <c r="BM51" s="75">
        <v>68.79000000000001</v>
      </c>
      <c r="BN51" s="74">
        <v>68.79000000000001</v>
      </c>
      <c r="BO51" s="73">
        <v>68.79000000000002</v>
      </c>
      <c r="BP51" s="75">
        <v>68.79000000000001</v>
      </c>
      <c r="BQ51" s="78">
        <v>68.79000000000001</v>
      </c>
      <c r="BR51" s="78">
        <v>68.79000000000001</v>
      </c>
      <c r="BS51" s="78">
        <v>68.79000000000001</v>
      </c>
      <c r="BT51" s="78">
        <v>68.79000000000002</v>
      </c>
      <c r="BU51" s="78">
        <v>68.79000000000002</v>
      </c>
      <c r="BV51" s="78">
        <v>68.79000000000001</v>
      </c>
      <c r="BW51" s="78">
        <v>68.79000000000001</v>
      </c>
      <c r="BX51" s="78">
        <v>68.79000000000001</v>
      </c>
      <c r="BY51" s="78">
        <v>68.79000000000001</v>
      </c>
      <c r="BZ51" s="368">
        <v>68.79000000000002</v>
      </c>
    </row>
    <row r="52" ht="17" customHeight="1">
      <c r="A52" t="s" s="204">
        <v>95</v>
      </c>
      <c r="B52" s="149">
        <v>404.44</v>
      </c>
      <c r="C52" s="65">
        <v>404.44</v>
      </c>
      <c r="D52" s="63">
        <v>404.44</v>
      </c>
      <c r="E52" s="64">
        <v>404.44</v>
      </c>
      <c r="F52" s="149">
        <v>404.44</v>
      </c>
      <c r="G52" s="65">
        <v>404.44</v>
      </c>
      <c r="H52" s="63">
        <v>404.44</v>
      </c>
      <c r="I52" s="64">
        <v>404.44</v>
      </c>
      <c r="J52" s="149">
        <v>404.44</v>
      </c>
      <c r="K52" s="149">
        <v>404.44</v>
      </c>
      <c r="L52" s="65">
        <v>404.44</v>
      </c>
      <c r="M52" s="63">
        <v>404.44</v>
      </c>
      <c r="N52" s="64">
        <v>404.44</v>
      </c>
      <c r="O52" s="149">
        <v>404.44</v>
      </c>
      <c r="P52" s="149">
        <v>404.44</v>
      </c>
      <c r="Q52" s="65">
        <v>404.44</v>
      </c>
      <c r="R52" s="63">
        <v>404.44</v>
      </c>
      <c r="S52" s="64">
        <v>404.44</v>
      </c>
      <c r="T52" s="149">
        <v>404.4</v>
      </c>
      <c r="U52" s="75">
        <v>404.44</v>
      </c>
      <c r="V52" s="65">
        <v>404.44</v>
      </c>
      <c r="W52" s="63">
        <v>404.44</v>
      </c>
      <c r="X52" s="64">
        <v>404.44</v>
      </c>
      <c r="Y52" s="149">
        <v>404.44</v>
      </c>
      <c r="Z52" s="65">
        <v>404.44</v>
      </c>
      <c r="AA52" s="63">
        <v>404.44</v>
      </c>
      <c r="AB52" s="64">
        <v>404.44</v>
      </c>
      <c r="AC52" s="149">
        <v>404.44</v>
      </c>
      <c r="AD52" s="149">
        <v>404.44</v>
      </c>
      <c r="AE52" s="65">
        <v>404.44</v>
      </c>
      <c r="AF52" s="63">
        <v>404.44</v>
      </c>
      <c r="AG52" s="64">
        <v>404.44</v>
      </c>
      <c r="AH52" s="149">
        <v>404.44</v>
      </c>
      <c r="AI52" s="149">
        <v>404.44</v>
      </c>
      <c r="AJ52" s="65">
        <v>404.44</v>
      </c>
      <c r="AK52" s="63">
        <v>404.44</v>
      </c>
      <c r="AL52" s="64">
        <v>404.44</v>
      </c>
      <c r="AM52" s="149">
        <v>404.4</v>
      </c>
      <c r="AN52" s="75">
        <v>404.44</v>
      </c>
      <c r="AO52" s="65">
        <v>404.44</v>
      </c>
      <c r="AP52" s="63">
        <v>404.44</v>
      </c>
      <c r="AQ52" s="64">
        <v>404.44</v>
      </c>
      <c r="AR52" s="149">
        <v>404.44</v>
      </c>
      <c r="AS52" s="65">
        <v>404.44</v>
      </c>
      <c r="AT52" s="63">
        <v>404.44</v>
      </c>
      <c r="AU52" s="64">
        <v>404.4</v>
      </c>
      <c r="AV52" s="149">
        <v>404.4266666666667</v>
      </c>
      <c r="AW52" s="149">
        <v>404.4333333333333</v>
      </c>
      <c r="AX52" s="65">
        <v>404.4</v>
      </c>
      <c r="AY52" s="63">
        <v>404.4</v>
      </c>
      <c r="AZ52" s="64">
        <v>404.4</v>
      </c>
      <c r="BA52" s="149">
        <v>404.4</v>
      </c>
      <c r="BB52" s="149">
        <v>404.4222222222222</v>
      </c>
      <c r="BC52" s="65">
        <v>404.4</v>
      </c>
      <c r="BD52" s="63">
        <v>404.4</v>
      </c>
      <c r="BE52" s="64">
        <v>404.4</v>
      </c>
      <c r="BF52" s="149">
        <v>404.4</v>
      </c>
      <c r="BG52" s="75">
        <v>404.4166666666667</v>
      </c>
      <c r="BH52" s="65">
        <v>404.44</v>
      </c>
      <c r="BI52" s="63">
        <v>404.44</v>
      </c>
      <c r="BJ52" s="64">
        <v>404.44</v>
      </c>
      <c r="BK52" s="65">
        <v>404.44</v>
      </c>
      <c r="BL52" s="64">
        <v>404.44</v>
      </c>
      <c r="BM52" s="65">
        <v>404.44</v>
      </c>
      <c r="BN52" s="63">
        <v>404.44</v>
      </c>
      <c r="BO52" s="64">
        <v>404.44</v>
      </c>
      <c r="BP52" s="65">
        <v>404.44</v>
      </c>
      <c r="BQ52" s="70">
        <v>404.44</v>
      </c>
      <c r="BR52" s="70">
        <v>404.44</v>
      </c>
      <c r="BS52" s="70">
        <v>404.44</v>
      </c>
      <c r="BT52" s="70">
        <v>404.44</v>
      </c>
      <c r="BU52" s="70">
        <v>404.44</v>
      </c>
      <c r="BV52" s="70">
        <v>404.44</v>
      </c>
      <c r="BW52" s="70">
        <v>404.44</v>
      </c>
      <c r="BX52" s="70">
        <v>404.44</v>
      </c>
      <c r="BY52" s="70">
        <v>404.4399999999999</v>
      </c>
      <c r="BZ52" s="372">
        <v>404.4399999999999</v>
      </c>
    </row>
    <row r="53" ht="17" customHeight="1">
      <c r="A53" t="s" s="336">
        <v>136</v>
      </c>
      <c r="B53" s="75">
        <v>404.44</v>
      </c>
      <c r="C53" s="74">
        <v>404.44</v>
      </c>
      <c r="D53" s="44">
        <v>404.44</v>
      </c>
      <c r="E53" s="73">
        <v>404.44</v>
      </c>
      <c r="F53" s="75">
        <v>404.44</v>
      </c>
      <c r="G53" s="74">
        <v>404.44</v>
      </c>
      <c r="H53" s="44">
        <v>404.44</v>
      </c>
      <c r="I53" s="73">
        <v>404.44</v>
      </c>
      <c r="J53" s="75">
        <v>404.44</v>
      </c>
      <c r="K53" s="75">
        <v>404.44</v>
      </c>
      <c r="L53" s="74">
        <v>404.44</v>
      </c>
      <c r="M53" s="44">
        <v>404.44</v>
      </c>
      <c r="N53" s="73">
        <v>404.44</v>
      </c>
      <c r="O53" s="75">
        <v>404.44</v>
      </c>
      <c r="P53" s="75">
        <v>404.44</v>
      </c>
      <c r="Q53" s="74">
        <v>404.44</v>
      </c>
      <c r="R53" s="44">
        <v>404.44</v>
      </c>
      <c r="S53" s="73">
        <v>404.44</v>
      </c>
      <c r="T53" s="75">
        <v>404.4</v>
      </c>
      <c r="U53" s="75">
        <v>404.44</v>
      </c>
      <c r="V53" s="74">
        <v>404.44</v>
      </c>
      <c r="W53" s="44">
        <v>404.44</v>
      </c>
      <c r="X53" s="73">
        <v>404.44</v>
      </c>
      <c r="Y53" s="75">
        <v>404.44</v>
      </c>
      <c r="Z53" s="74">
        <v>404.44</v>
      </c>
      <c r="AA53" s="44">
        <v>404.44</v>
      </c>
      <c r="AB53" s="73">
        <v>404.44</v>
      </c>
      <c r="AC53" s="75">
        <v>404.44</v>
      </c>
      <c r="AD53" s="75">
        <v>404.44</v>
      </c>
      <c r="AE53" s="74">
        <v>404.44</v>
      </c>
      <c r="AF53" s="44">
        <v>404.44</v>
      </c>
      <c r="AG53" s="73">
        <v>404.44</v>
      </c>
      <c r="AH53" s="75">
        <v>404.44</v>
      </c>
      <c r="AI53" s="75">
        <v>404.44</v>
      </c>
      <c r="AJ53" s="75">
        <v>404.44</v>
      </c>
      <c r="AK53" s="75">
        <v>404.44</v>
      </c>
      <c r="AL53" s="74">
        <v>404.44</v>
      </c>
      <c r="AM53" s="73">
        <v>404.4</v>
      </c>
      <c r="AN53" s="75">
        <v>404.44</v>
      </c>
      <c r="AO53" s="74">
        <v>404.44</v>
      </c>
      <c r="AP53" s="44">
        <v>404.44</v>
      </c>
      <c r="AQ53" s="73">
        <v>404.44</v>
      </c>
      <c r="AR53" s="75">
        <v>404.44</v>
      </c>
      <c r="AS53" s="74">
        <v>404.44</v>
      </c>
      <c r="AT53" s="44">
        <v>404.44</v>
      </c>
      <c r="AU53" s="73">
        <v>404.4</v>
      </c>
      <c r="AV53" s="75">
        <v>404.4266666666667</v>
      </c>
      <c r="AW53" s="75">
        <v>404.4333333333333</v>
      </c>
      <c r="AX53" s="74">
        <v>404.4</v>
      </c>
      <c r="AY53" s="44">
        <v>404.4</v>
      </c>
      <c r="AZ53" s="73">
        <v>404.4</v>
      </c>
      <c r="BA53" s="75">
        <v>404.4</v>
      </c>
      <c r="BB53" s="75">
        <v>404.4222222222222</v>
      </c>
      <c r="BC53" s="75">
        <v>404.4</v>
      </c>
      <c r="BD53" s="74">
        <v>404.4</v>
      </c>
      <c r="BE53" s="73">
        <v>404.4</v>
      </c>
      <c r="BF53" s="75">
        <v>404.4</v>
      </c>
      <c r="BG53" s="75">
        <v>404.4166666666667</v>
      </c>
      <c r="BH53" s="74">
        <v>404.44</v>
      </c>
      <c r="BI53" s="44">
        <v>404.44</v>
      </c>
      <c r="BJ53" s="73">
        <v>404.44</v>
      </c>
      <c r="BK53" s="74">
        <v>404.44</v>
      </c>
      <c r="BL53" s="73">
        <v>404.44</v>
      </c>
      <c r="BM53" s="74">
        <v>404.44</v>
      </c>
      <c r="BN53" s="44">
        <v>404.44</v>
      </c>
      <c r="BO53" s="73">
        <v>404.44</v>
      </c>
      <c r="BP53" s="74">
        <v>404.44</v>
      </c>
      <c r="BQ53" s="80">
        <v>404.44</v>
      </c>
      <c r="BR53" s="80">
        <v>404.44</v>
      </c>
      <c r="BS53" s="80">
        <v>404.44</v>
      </c>
      <c r="BT53" s="80">
        <v>404.44</v>
      </c>
      <c r="BU53" s="80">
        <v>404.44</v>
      </c>
      <c r="BV53" s="80">
        <v>404.44</v>
      </c>
      <c r="BW53" s="80">
        <v>404.44</v>
      </c>
      <c r="BX53" s="80">
        <v>404.44</v>
      </c>
      <c r="BY53" s="80">
        <v>404.4399999999999</v>
      </c>
      <c r="BZ53" s="373">
        <v>404.4399999999999</v>
      </c>
    </row>
    <row r="54" ht="17" customHeight="1">
      <c r="A54" t="s" s="336">
        <v>97</v>
      </c>
      <c r="B54" s="75">
        <v>140</v>
      </c>
      <c r="C54" s="74">
        <v>140</v>
      </c>
      <c r="D54" s="44">
        <v>140</v>
      </c>
      <c r="E54" s="73">
        <v>140</v>
      </c>
      <c r="F54" s="75">
        <v>140</v>
      </c>
      <c r="G54" s="74">
        <v>140</v>
      </c>
      <c r="H54" s="44">
        <v>140</v>
      </c>
      <c r="I54" s="73">
        <v>140</v>
      </c>
      <c r="J54" s="75">
        <v>140</v>
      </c>
      <c r="K54" s="75">
        <v>140</v>
      </c>
      <c r="L54" s="74">
        <v>140</v>
      </c>
      <c r="M54" s="44">
        <v>140</v>
      </c>
      <c r="N54" s="73">
        <v>140</v>
      </c>
      <c r="O54" s="75">
        <v>140</v>
      </c>
      <c r="P54" s="75">
        <v>140</v>
      </c>
      <c r="Q54" s="74">
        <v>140</v>
      </c>
      <c r="R54" s="44">
        <v>140</v>
      </c>
      <c r="S54" s="44">
        <v>140</v>
      </c>
      <c r="T54" s="73">
        <v>140</v>
      </c>
      <c r="U54" s="75">
        <v>140</v>
      </c>
      <c r="V54" s="74">
        <v>140</v>
      </c>
      <c r="W54" s="44">
        <v>140</v>
      </c>
      <c r="X54" s="73">
        <v>140</v>
      </c>
      <c r="Y54" s="75">
        <v>140</v>
      </c>
      <c r="Z54" s="74">
        <v>140</v>
      </c>
      <c r="AA54" s="44">
        <v>140</v>
      </c>
      <c r="AB54" s="73">
        <v>140</v>
      </c>
      <c r="AC54" s="75">
        <v>140</v>
      </c>
      <c r="AD54" s="75">
        <v>140</v>
      </c>
      <c r="AE54" s="74">
        <v>140</v>
      </c>
      <c r="AF54" s="44">
        <v>140</v>
      </c>
      <c r="AG54" s="73">
        <v>140</v>
      </c>
      <c r="AH54" s="75">
        <v>140</v>
      </c>
      <c r="AI54" s="75">
        <v>140</v>
      </c>
      <c r="AJ54" s="74">
        <v>140</v>
      </c>
      <c r="AK54" s="44">
        <v>140</v>
      </c>
      <c r="AL54" s="44">
        <v>140</v>
      </c>
      <c r="AM54" s="73">
        <v>140</v>
      </c>
      <c r="AN54" s="75">
        <v>140</v>
      </c>
      <c r="AO54" s="75">
        <v>140</v>
      </c>
      <c r="AP54" s="74">
        <v>140</v>
      </c>
      <c r="AQ54" s="73">
        <v>140</v>
      </c>
      <c r="AR54" s="74">
        <v>140</v>
      </c>
      <c r="AS54" s="73">
        <v>140</v>
      </c>
      <c r="AT54" s="74">
        <v>140</v>
      </c>
      <c r="AU54" s="73">
        <v>140</v>
      </c>
      <c r="AV54" s="75">
        <v>140</v>
      </c>
      <c r="AW54" s="75">
        <v>140</v>
      </c>
      <c r="AX54" s="75">
        <v>140</v>
      </c>
      <c r="AY54" s="74">
        <v>140</v>
      </c>
      <c r="AZ54" s="73">
        <v>140</v>
      </c>
      <c r="BA54" s="75">
        <v>140</v>
      </c>
      <c r="BB54" s="75">
        <v>140</v>
      </c>
      <c r="BC54" s="75">
        <v>140</v>
      </c>
      <c r="BD54" s="75">
        <v>140</v>
      </c>
      <c r="BE54" s="74">
        <v>140</v>
      </c>
      <c r="BF54" s="73">
        <v>140</v>
      </c>
      <c r="BG54" s="75">
        <v>140</v>
      </c>
      <c r="BH54" s="75">
        <v>140</v>
      </c>
      <c r="BI54" s="74">
        <v>140</v>
      </c>
      <c r="BJ54" s="73">
        <v>140</v>
      </c>
      <c r="BK54" s="74">
        <v>140</v>
      </c>
      <c r="BL54" s="73">
        <v>140</v>
      </c>
      <c r="BM54" s="75">
        <v>140</v>
      </c>
      <c r="BN54" s="75">
        <v>140</v>
      </c>
      <c r="BO54" s="75">
        <v>140</v>
      </c>
      <c r="BP54" s="75">
        <v>140</v>
      </c>
      <c r="BQ54" s="78">
        <v>140</v>
      </c>
      <c r="BR54" s="78">
        <v>140</v>
      </c>
      <c r="BS54" s="78">
        <v>140</v>
      </c>
      <c r="BT54" s="78">
        <v>140</v>
      </c>
      <c r="BU54" s="78">
        <v>140</v>
      </c>
      <c r="BV54" s="78">
        <v>140</v>
      </c>
      <c r="BW54" s="78">
        <v>140</v>
      </c>
      <c r="BX54" s="78">
        <v>140</v>
      </c>
      <c r="BY54" s="78">
        <v>140</v>
      </c>
      <c r="BZ54" s="368">
        <v>140</v>
      </c>
    </row>
    <row r="55" ht="17" customHeight="1">
      <c r="A55" t="s" s="336">
        <v>98</v>
      </c>
      <c r="B55" s="75">
        <v>73.44</v>
      </c>
      <c r="C55" s="74">
        <v>73.44</v>
      </c>
      <c r="D55" s="44">
        <v>73.44</v>
      </c>
      <c r="E55" s="73">
        <v>73.44</v>
      </c>
      <c r="F55" s="75">
        <v>73.44</v>
      </c>
      <c r="G55" s="74">
        <v>73.44</v>
      </c>
      <c r="H55" s="44">
        <v>73.44</v>
      </c>
      <c r="I55" s="73">
        <v>73.44</v>
      </c>
      <c r="J55" s="75">
        <v>73.44</v>
      </c>
      <c r="K55" s="75">
        <v>73.44</v>
      </c>
      <c r="L55" s="74">
        <v>73.44</v>
      </c>
      <c r="M55" s="44">
        <v>73.44</v>
      </c>
      <c r="N55" s="73">
        <v>73.44</v>
      </c>
      <c r="O55" s="75">
        <v>73.44</v>
      </c>
      <c r="P55" s="75">
        <v>73.44</v>
      </c>
      <c r="Q55" s="74">
        <v>73.44</v>
      </c>
      <c r="R55" s="44">
        <v>73.44</v>
      </c>
      <c r="S55" s="44">
        <v>73.44</v>
      </c>
      <c r="T55" s="73">
        <v>73.40000000000001</v>
      </c>
      <c r="U55" s="75">
        <v>73.44000000000001</v>
      </c>
      <c r="V55" s="74">
        <v>73.44</v>
      </c>
      <c r="W55" s="44">
        <v>73.44</v>
      </c>
      <c r="X55" s="73">
        <v>73.44</v>
      </c>
      <c r="Y55" s="75">
        <v>73.44</v>
      </c>
      <c r="Z55" s="74">
        <v>73.44</v>
      </c>
      <c r="AA55" s="44">
        <v>73.44</v>
      </c>
      <c r="AB55" s="73">
        <v>73.44</v>
      </c>
      <c r="AC55" s="75">
        <v>73.44</v>
      </c>
      <c r="AD55" s="75">
        <v>73.44</v>
      </c>
      <c r="AE55" s="74">
        <v>73.44</v>
      </c>
      <c r="AF55" s="44">
        <v>73.44</v>
      </c>
      <c r="AG55" s="73">
        <v>73.44</v>
      </c>
      <c r="AH55" s="75">
        <v>73.44</v>
      </c>
      <c r="AI55" s="75">
        <v>73.44</v>
      </c>
      <c r="AJ55" s="74">
        <v>73.44</v>
      </c>
      <c r="AK55" s="44">
        <v>73.44</v>
      </c>
      <c r="AL55" s="44">
        <v>73.44</v>
      </c>
      <c r="AM55" s="73">
        <v>73.40000000000001</v>
      </c>
      <c r="AN55" s="75">
        <v>73.44000000000001</v>
      </c>
      <c r="AO55" s="75">
        <v>73.44</v>
      </c>
      <c r="AP55" s="74">
        <v>73.44</v>
      </c>
      <c r="AQ55" s="73">
        <v>73.44</v>
      </c>
      <c r="AR55" s="74">
        <v>73.44</v>
      </c>
      <c r="AS55" s="73">
        <v>73.44</v>
      </c>
      <c r="AT55" s="74">
        <v>73.44</v>
      </c>
      <c r="AU55" s="73">
        <v>73.40000000000001</v>
      </c>
      <c r="AV55" s="75">
        <v>73.42666666666666</v>
      </c>
      <c r="AW55" s="75">
        <v>73.43333333333334</v>
      </c>
      <c r="AX55" s="75">
        <v>73.40000000000001</v>
      </c>
      <c r="AY55" s="74">
        <v>73.40000000000001</v>
      </c>
      <c r="AZ55" s="73">
        <v>73.40000000000001</v>
      </c>
      <c r="BA55" s="75">
        <v>73.40000000000001</v>
      </c>
      <c r="BB55" s="75">
        <v>73.42222222222225</v>
      </c>
      <c r="BC55" s="75">
        <v>73.40000000000001</v>
      </c>
      <c r="BD55" s="75">
        <v>73.40000000000001</v>
      </c>
      <c r="BE55" s="74">
        <v>73.40000000000001</v>
      </c>
      <c r="BF55" s="73">
        <v>73.40000000000001</v>
      </c>
      <c r="BG55" s="75">
        <v>73.41666666666669</v>
      </c>
      <c r="BH55" s="75">
        <v>73.44</v>
      </c>
      <c r="BI55" s="74">
        <v>73.44</v>
      </c>
      <c r="BJ55" s="73">
        <v>73.44</v>
      </c>
      <c r="BK55" s="74">
        <v>73.43999999999998</v>
      </c>
      <c r="BL55" s="73">
        <v>73.44</v>
      </c>
      <c r="BM55" s="75">
        <v>73.44</v>
      </c>
      <c r="BN55" s="75">
        <v>73.44</v>
      </c>
      <c r="BO55" s="75">
        <v>73.44</v>
      </c>
      <c r="BP55" s="75">
        <v>73.44</v>
      </c>
      <c r="BQ55" s="78">
        <v>73.44</v>
      </c>
      <c r="BR55" s="78">
        <v>73.44</v>
      </c>
      <c r="BS55" s="78">
        <v>73.44</v>
      </c>
      <c r="BT55" s="78">
        <v>73.44</v>
      </c>
      <c r="BU55" s="78">
        <v>73.44</v>
      </c>
      <c r="BV55" s="78">
        <v>73.44</v>
      </c>
      <c r="BW55" s="78">
        <v>73.44</v>
      </c>
      <c r="BX55" s="78">
        <v>73.44</v>
      </c>
      <c r="BY55" s="78">
        <v>73.44</v>
      </c>
      <c r="BZ55" s="368">
        <v>73.44</v>
      </c>
    </row>
    <row r="56" ht="17" customHeight="1">
      <c r="A56" t="s" s="336">
        <v>99</v>
      </c>
      <c r="B56" s="75">
        <v>99</v>
      </c>
      <c r="C56" s="74">
        <v>99</v>
      </c>
      <c r="D56" s="44">
        <v>99</v>
      </c>
      <c r="E56" s="73">
        <v>99</v>
      </c>
      <c r="F56" s="75">
        <v>99</v>
      </c>
      <c r="G56" s="74">
        <v>99</v>
      </c>
      <c r="H56" s="44">
        <v>99</v>
      </c>
      <c r="I56" s="73">
        <v>99</v>
      </c>
      <c r="J56" s="75">
        <v>99</v>
      </c>
      <c r="K56" s="75">
        <v>99</v>
      </c>
      <c r="L56" s="74">
        <v>99</v>
      </c>
      <c r="M56" s="44">
        <v>99</v>
      </c>
      <c r="N56" s="73">
        <v>99</v>
      </c>
      <c r="O56" s="75">
        <v>99</v>
      </c>
      <c r="P56" s="75">
        <v>99</v>
      </c>
      <c r="Q56" s="74">
        <v>99</v>
      </c>
      <c r="R56" s="44">
        <v>99</v>
      </c>
      <c r="S56" s="44">
        <v>99</v>
      </c>
      <c r="T56" s="73">
        <v>99</v>
      </c>
      <c r="U56" s="75">
        <v>99</v>
      </c>
      <c r="V56" s="74">
        <v>99</v>
      </c>
      <c r="W56" s="44">
        <v>99</v>
      </c>
      <c r="X56" s="73">
        <v>99</v>
      </c>
      <c r="Y56" s="75">
        <v>99</v>
      </c>
      <c r="Z56" s="74">
        <v>99</v>
      </c>
      <c r="AA56" s="44">
        <v>99</v>
      </c>
      <c r="AB56" s="73">
        <v>99</v>
      </c>
      <c r="AC56" s="75">
        <v>99</v>
      </c>
      <c r="AD56" s="75">
        <v>99</v>
      </c>
      <c r="AE56" s="74">
        <v>99</v>
      </c>
      <c r="AF56" s="44">
        <v>99</v>
      </c>
      <c r="AG56" s="73">
        <v>99</v>
      </c>
      <c r="AH56" s="75">
        <v>99</v>
      </c>
      <c r="AI56" s="75">
        <v>99</v>
      </c>
      <c r="AJ56" s="74">
        <v>99</v>
      </c>
      <c r="AK56" s="44">
        <v>99</v>
      </c>
      <c r="AL56" s="44">
        <v>99</v>
      </c>
      <c r="AM56" s="73">
        <v>99</v>
      </c>
      <c r="AN56" s="75">
        <v>99</v>
      </c>
      <c r="AO56" s="75">
        <v>99</v>
      </c>
      <c r="AP56" s="74">
        <v>99</v>
      </c>
      <c r="AQ56" s="73">
        <v>99</v>
      </c>
      <c r="AR56" s="74">
        <v>99</v>
      </c>
      <c r="AS56" s="73">
        <v>99</v>
      </c>
      <c r="AT56" s="74">
        <v>99</v>
      </c>
      <c r="AU56" s="73">
        <v>99</v>
      </c>
      <c r="AV56" s="75">
        <v>99</v>
      </c>
      <c r="AW56" s="75">
        <v>99</v>
      </c>
      <c r="AX56" s="75">
        <v>99</v>
      </c>
      <c r="AY56" s="74">
        <v>99</v>
      </c>
      <c r="AZ56" s="73">
        <v>99</v>
      </c>
      <c r="BA56" s="75">
        <v>99</v>
      </c>
      <c r="BB56" s="75">
        <v>99</v>
      </c>
      <c r="BC56" s="75">
        <v>99</v>
      </c>
      <c r="BD56" s="75">
        <v>99</v>
      </c>
      <c r="BE56" s="74">
        <v>99</v>
      </c>
      <c r="BF56" s="73">
        <v>99</v>
      </c>
      <c r="BG56" s="75">
        <v>99</v>
      </c>
      <c r="BH56" s="75">
        <v>99</v>
      </c>
      <c r="BI56" s="74">
        <v>99</v>
      </c>
      <c r="BJ56" s="73">
        <v>99</v>
      </c>
      <c r="BK56" s="74">
        <v>99</v>
      </c>
      <c r="BL56" s="73">
        <v>99</v>
      </c>
      <c r="BM56" s="75">
        <v>99</v>
      </c>
      <c r="BN56" s="75">
        <v>99</v>
      </c>
      <c r="BO56" s="75">
        <v>99</v>
      </c>
      <c r="BP56" s="75">
        <v>99</v>
      </c>
      <c r="BQ56" s="78">
        <v>99</v>
      </c>
      <c r="BR56" s="78">
        <v>99</v>
      </c>
      <c r="BS56" s="78">
        <v>99</v>
      </c>
      <c r="BT56" s="78">
        <v>99</v>
      </c>
      <c r="BU56" s="78">
        <v>99</v>
      </c>
      <c r="BV56" s="78">
        <v>99</v>
      </c>
      <c r="BW56" s="78">
        <v>99</v>
      </c>
      <c r="BX56" s="78">
        <v>99</v>
      </c>
      <c r="BY56" s="78">
        <v>99</v>
      </c>
      <c r="BZ56" s="368">
        <v>99</v>
      </c>
    </row>
    <row r="57" ht="17" customHeight="1">
      <c r="A57" t="s" s="336">
        <v>100</v>
      </c>
      <c r="B57" s="75">
        <v>92</v>
      </c>
      <c r="C57" s="74">
        <v>92</v>
      </c>
      <c r="D57" s="44">
        <v>92</v>
      </c>
      <c r="E57" s="73">
        <v>92</v>
      </c>
      <c r="F57" s="75">
        <v>92</v>
      </c>
      <c r="G57" s="74">
        <v>92</v>
      </c>
      <c r="H57" s="44">
        <v>92</v>
      </c>
      <c r="I57" s="73">
        <v>92</v>
      </c>
      <c r="J57" s="75">
        <v>92</v>
      </c>
      <c r="K57" s="75">
        <v>92</v>
      </c>
      <c r="L57" s="74">
        <v>92</v>
      </c>
      <c r="M57" s="44">
        <v>92</v>
      </c>
      <c r="N57" s="73">
        <v>92</v>
      </c>
      <c r="O57" s="75">
        <v>92</v>
      </c>
      <c r="P57" s="75">
        <v>92</v>
      </c>
      <c r="Q57" s="74">
        <v>92</v>
      </c>
      <c r="R57" s="44">
        <v>92</v>
      </c>
      <c r="S57" s="44">
        <v>92</v>
      </c>
      <c r="T57" s="73">
        <v>92</v>
      </c>
      <c r="U57" s="75">
        <v>92</v>
      </c>
      <c r="V57" s="74">
        <v>92</v>
      </c>
      <c r="W57" s="44">
        <v>92</v>
      </c>
      <c r="X57" s="73">
        <v>92</v>
      </c>
      <c r="Y57" s="75">
        <v>92</v>
      </c>
      <c r="Z57" s="74">
        <v>92</v>
      </c>
      <c r="AA57" s="44">
        <v>92</v>
      </c>
      <c r="AB57" s="73">
        <v>92</v>
      </c>
      <c r="AC57" s="75">
        <v>92</v>
      </c>
      <c r="AD57" s="75">
        <v>92</v>
      </c>
      <c r="AE57" s="74">
        <v>92</v>
      </c>
      <c r="AF57" s="44">
        <v>92</v>
      </c>
      <c r="AG57" s="73">
        <v>92</v>
      </c>
      <c r="AH57" s="75">
        <v>92</v>
      </c>
      <c r="AI57" s="75">
        <v>92</v>
      </c>
      <c r="AJ57" s="74">
        <v>92</v>
      </c>
      <c r="AK57" s="44">
        <v>92</v>
      </c>
      <c r="AL57" s="44">
        <v>92</v>
      </c>
      <c r="AM57" s="73">
        <v>92</v>
      </c>
      <c r="AN57" s="75">
        <v>92</v>
      </c>
      <c r="AO57" s="75">
        <v>92</v>
      </c>
      <c r="AP57" s="74">
        <v>92</v>
      </c>
      <c r="AQ57" s="73">
        <v>92</v>
      </c>
      <c r="AR57" s="74">
        <v>92</v>
      </c>
      <c r="AS57" s="73">
        <v>92</v>
      </c>
      <c r="AT57" s="74">
        <v>92</v>
      </c>
      <c r="AU57" s="73">
        <v>92</v>
      </c>
      <c r="AV57" s="75">
        <v>92</v>
      </c>
      <c r="AW57" s="75">
        <v>92</v>
      </c>
      <c r="AX57" s="75">
        <v>92</v>
      </c>
      <c r="AY57" s="74">
        <v>92</v>
      </c>
      <c r="AZ57" s="73">
        <v>92</v>
      </c>
      <c r="BA57" s="75">
        <v>92</v>
      </c>
      <c r="BB57" s="75">
        <v>92</v>
      </c>
      <c r="BC57" s="75">
        <v>92</v>
      </c>
      <c r="BD57" s="75">
        <v>92</v>
      </c>
      <c r="BE57" s="74">
        <v>92</v>
      </c>
      <c r="BF57" s="73">
        <v>92</v>
      </c>
      <c r="BG57" s="75">
        <v>92</v>
      </c>
      <c r="BH57" s="75">
        <v>92</v>
      </c>
      <c r="BI57" s="74">
        <v>92</v>
      </c>
      <c r="BJ57" s="73">
        <v>92</v>
      </c>
      <c r="BK57" s="74">
        <v>92</v>
      </c>
      <c r="BL57" s="73">
        <v>92</v>
      </c>
      <c r="BM57" s="75">
        <v>92</v>
      </c>
      <c r="BN57" s="75">
        <v>92</v>
      </c>
      <c r="BO57" s="75">
        <v>92</v>
      </c>
      <c r="BP57" s="75">
        <v>92</v>
      </c>
      <c r="BQ57" s="78">
        <v>92</v>
      </c>
      <c r="BR57" s="78">
        <v>92</v>
      </c>
      <c r="BS57" s="78">
        <v>92</v>
      </c>
      <c r="BT57" s="78">
        <v>92</v>
      </c>
      <c r="BU57" s="78">
        <v>92</v>
      </c>
      <c r="BV57" s="78">
        <v>92</v>
      </c>
      <c r="BW57" s="78">
        <v>92</v>
      </c>
      <c r="BX57" s="78">
        <v>92</v>
      </c>
      <c r="BY57" s="78">
        <v>92</v>
      </c>
      <c r="BZ57" s="368">
        <v>92</v>
      </c>
    </row>
    <row r="58" ht="17" customHeight="1">
      <c r="A58" t="s" s="204">
        <v>101</v>
      </c>
      <c r="B58" s="149">
        <v>665</v>
      </c>
      <c r="C58" s="65">
        <v>665</v>
      </c>
      <c r="D58" s="63">
        <v>665</v>
      </c>
      <c r="E58" s="64">
        <v>665</v>
      </c>
      <c r="F58" s="149">
        <v>665</v>
      </c>
      <c r="G58" s="65">
        <v>665</v>
      </c>
      <c r="H58" s="63">
        <v>665</v>
      </c>
      <c r="I58" s="64">
        <v>665</v>
      </c>
      <c r="J58" s="149">
        <v>665</v>
      </c>
      <c r="K58" s="149">
        <v>665</v>
      </c>
      <c r="L58" s="65">
        <v>665</v>
      </c>
      <c r="M58" s="63">
        <v>665</v>
      </c>
      <c r="N58" s="64">
        <v>665</v>
      </c>
      <c r="O58" s="149">
        <v>665</v>
      </c>
      <c r="P58" s="149">
        <v>665</v>
      </c>
      <c r="Q58" s="65">
        <v>665</v>
      </c>
      <c r="R58" s="63">
        <v>665</v>
      </c>
      <c r="S58" s="64">
        <v>665</v>
      </c>
      <c r="T58" s="149">
        <v>665</v>
      </c>
      <c r="U58" s="75">
        <v>665</v>
      </c>
      <c r="V58" s="65">
        <v>665</v>
      </c>
      <c r="W58" s="63">
        <v>665</v>
      </c>
      <c r="X58" s="64">
        <v>665</v>
      </c>
      <c r="Y58" s="149">
        <v>665</v>
      </c>
      <c r="Z58" s="65">
        <v>665</v>
      </c>
      <c r="AA58" s="63">
        <v>665</v>
      </c>
      <c r="AB58" s="64">
        <v>665</v>
      </c>
      <c r="AC58" s="149">
        <v>665</v>
      </c>
      <c r="AD58" s="149">
        <v>665</v>
      </c>
      <c r="AE58" s="65">
        <v>665</v>
      </c>
      <c r="AF58" s="63">
        <v>665</v>
      </c>
      <c r="AG58" s="64">
        <v>665</v>
      </c>
      <c r="AH58" s="149">
        <v>665</v>
      </c>
      <c r="AI58" s="149">
        <v>665</v>
      </c>
      <c r="AJ58" s="65">
        <v>665</v>
      </c>
      <c r="AK58" s="63">
        <v>665</v>
      </c>
      <c r="AL58" s="64">
        <v>665</v>
      </c>
      <c r="AM58" s="149">
        <v>665</v>
      </c>
      <c r="AN58" s="75">
        <v>665</v>
      </c>
      <c r="AO58" s="65">
        <v>665</v>
      </c>
      <c r="AP58" s="63">
        <v>665</v>
      </c>
      <c r="AQ58" s="64">
        <v>665</v>
      </c>
      <c r="AR58" s="149">
        <v>665</v>
      </c>
      <c r="AS58" s="65">
        <v>665</v>
      </c>
      <c r="AT58" s="63">
        <v>665</v>
      </c>
      <c r="AU58" s="64">
        <v>665</v>
      </c>
      <c r="AV58" s="149">
        <v>665</v>
      </c>
      <c r="AW58" s="149">
        <v>665</v>
      </c>
      <c r="AX58" s="65">
        <v>665</v>
      </c>
      <c r="AY58" s="63">
        <v>665</v>
      </c>
      <c r="AZ58" s="64">
        <v>665</v>
      </c>
      <c r="BA58" s="149">
        <v>665</v>
      </c>
      <c r="BB58" s="149">
        <v>665</v>
      </c>
      <c r="BC58" s="65">
        <v>754</v>
      </c>
      <c r="BD58" s="63">
        <v>754</v>
      </c>
      <c r="BE58" s="64">
        <v>754</v>
      </c>
      <c r="BF58" s="149">
        <v>754</v>
      </c>
      <c r="BG58" s="75">
        <v>687.25</v>
      </c>
      <c r="BH58" s="65">
        <v>665</v>
      </c>
      <c r="BI58" s="63">
        <v>754</v>
      </c>
      <c r="BJ58" s="64">
        <v>754</v>
      </c>
      <c r="BK58" s="65">
        <v>754</v>
      </c>
      <c r="BL58" s="64">
        <v>754</v>
      </c>
      <c r="BM58" s="65">
        <v>754</v>
      </c>
      <c r="BN58" s="63">
        <v>756.15</v>
      </c>
      <c r="BO58" s="64">
        <v>754.7087912087912</v>
      </c>
      <c r="BP58" s="65">
        <v>754.3563535911602</v>
      </c>
      <c r="BQ58" s="70">
        <v>756.15</v>
      </c>
      <c r="BR58" s="70">
        <v>756.15</v>
      </c>
      <c r="BS58" s="70">
        <v>756.15</v>
      </c>
      <c r="BT58" s="70">
        <v>756.15</v>
      </c>
      <c r="BU58" s="70">
        <v>754.9564338235294</v>
      </c>
      <c r="BV58" s="70">
        <v>756.15</v>
      </c>
      <c r="BW58" s="70">
        <v>756.15</v>
      </c>
      <c r="BX58" s="70">
        <v>756.15</v>
      </c>
      <c r="BY58" s="70">
        <v>756.1499999999999</v>
      </c>
      <c r="BZ58" s="372">
        <v>755.2581043956043</v>
      </c>
    </row>
    <row r="59" ht="17" customHeight="1">
      <c r="A59" t="s" s="336">
        <v>102</v>
      </c>
      <c r="B59" s="75">
        <v>665</v>
      </c>
      <c r="C59" s="74">
        <v>665</v>
      </c>
      <c r="D59" s="44">
        <v>665</v>
      </c>
      <c r="E59" s="73">
        <v>665</v>
      </c>
      <c r="F59" s="75">
        <v>665</v>
      </c>
      <c r="G59" s="74">
        <v>665</v>
      </c>
      <c r="H59" s="44">
        <v>665</v>
      </c>
      <c r="I59" s="73">
        <v>665</v>
      </c>
      <c r="J59" s="75">
        <v>665</v>
      </c>
      <c r="K59" s="75">
        <v>665</v>
      </c>
      <c r="L59" s="74">
        <v>665</v>
      </c>
      <c r="M59" s="44">
        <v>665</v>
      </c>
      <c r="N59" s="73">
        <v>665</v>
      </c>
      <c r="O59" s="75">
        <v>665</v>
      </c>
      <c r="P59" s="75">
        <v>665</v>
      </c>
      <c r="Q59" s="75">
        <v>665</v>
      </c>
      <c r="R59" s="74">
        <v>665</v>
      </c>
      <c r="S59" s="73">
        <v>665</v>
      </c>
      <c r="T59" s="75">
        <v>665</v>
      </c>
      <c r="U59" s="75">
        <v>665</v>
      </c>
      <c r="V59" s="74">
        <v>665</v>
      </c>
      <c r="W59" s="44">
        <v>665</v>
      </c>
      <c r="X59" s="73">
        <v>665</v>
      </c>
      <c r="Y59" s="75">
        <v>665</v>
      </c>
      <c r="Z59" s="74">
        <v>665</v>
      </c>
      <c r="AA59" s="44">
        <v>665</v>
      </c>
      <c r="AB59" s="73">
        <v>665</v>
      </c>
      <c r="AC59" s="75">
        <v>665</v>
      </c>
      <c r="AD59" s="75">
        <v>665</v>
      </c>
      <c r="AE59" s="74">
        <v>665</v>
      </c>
      <c r="AF59" s="44">
        <v>665</v>
      </c>
      <c r="AG59" s="73">
        <v>665</v>
      </c>
      <c r="AH59" s="75">
        <v>665</v>
      </c>
      <c r="AI59" s="75">
        <v>665</v>
      </c>
      <c r="AJ59" s="75">
        <v>665</v>
      </c>
      <c r="AK59" s="74">
        <v>665</v>
      </c>
      <c r="AL59" s="73">
        <v>665</v>
      </c>
      <c r="AM59" s="75">
        <v>665</v>
      </c>
      <c r="AN59" s="75">
        <v>665</v>
      </c>
      <c r="AO59" s="75">
        <v>665</v>
      </c>
      <c r="AP59" s="74">
        <v>665</v>
      </c>
      <c r="AQ59" s="73">
        <v>665</v>
      </c>
      <c r="AR59" s="75">
        <v>665</v>
      </c>
      <c r="AS59" s="74">
        <v>665</v>
      </c>
      <c r="AT59" s="44">
        <v>665</v>
      </c>
      <c r="AU59" s="73">
        <v>665</v>
      </c>
      <c r="AV59" s="75">
        <v>665</v>
      </c>
      <c r="AW59" s="75">
        <v>665</v>
      </c>
      <c r="AX59" s="74">
        <v>665</v>
      </c>
      <c r="AY59" s="44">
        <v>665</v>
      </c>
      <c r="AZ59" s="73">
        <v>665</v>
      </c>
      <c r="BA59" s="75">
        <v>665</v>
      </c>
      <c r="BB59" s="75">
        <v>665</v>
      </c>
      <c r="BC59" s="75">
        <v>754</v>
      </c>
      <c r="BD59" s="75">
        <v>754</v>
      </c>
      <c r="BE59" s="74">
        <v>754</v>
      </c>
      <c r="BF59" s="73">
        <v>754</v>
      </c>
      <c r="BG59" s="75">
        <v>687.25</v>
      </c>
      <c r="BH59" s="75">
        <v>665</v>
      </c>
      <c r="BI59" s="75">
        <v>754</v>
      </c>
      <c r="BJ59" s="75">
        <v>754</v>
      </c>
      <c r="BK59" s="74">
        <v>754</v>
      </c>
      <c r="BL59" s="73">
        <v>754</v>
      </c>
      <c r="BM59" s="74">
        <v>754</v>
      </c>
      <c r="BN59" s="44">
        <v>756.15</v>
      </c>
      <c r="BO59" s="73">
        <v>754.7087912087912</v>
      </c>
      <c r="BP59" s="74">
        <v>754.3563535911602</v>
      </c>
      <c r="BQ59" s="80">
        <v>756.15</v>
      </c>
      <c r="BR59" s="80">
        <v>756.15</v>
      </c>
      <c r="BS59" s="80">
        <v>756.15</v>
      </c>
      <c r="BT59" s="80">
        <v>756.15</v>
      </c>
      <c r="BU59" s="80">
        <v>754.9564338235294</v>
      </c>
      <c r="BV59" s="80">
        <v>756.15</v>
      </c>
      <c r="BW59" s="80">
        <v>756.15</v>
      </c>
      <c r="BX59" s="80">
        <v>756.15</v>
      </c>
      <c r="BY59" s="80">
        <v>756.1499999999999</v>
      </c>
      <c r="BZ59" s="373">
        <v>755.2581043956043</v>
      </c>
    </row>
    <row r="60" ht="17" customHeight="1">
      <c r="A60" t="s" s="336">
        <v>103</v>
      </c>
      <c r="B60" s="75">
        <v>15</v>
      </c>
      <c r="C60" s="74">
        <v>15</v>
      </c>
      <c r="D60" s="44">
        <v>15</v>
      </c>
      <c r="E60" s="73">
        <v>15</v>
      </c>
      <c r="F60" s="75">
        <v>15</v>
      </c>
      <c r="G60" s="74">
        <v>15</v>
      </c>
      <c r="H60" s="44">
        <v>15</v>
      </c>
      <c r="I60" s="73">
        <v>15</v>
      </c>
      <c r="J60" s="75">
        <v>15</v>
      </c>
      <c r="K60" s="75">
        <v>15</v>
      </c>
      <c r="L60" s="74">
        <v>15</v>
      </c>
      <c r="M60" s="44">
        <v>15</v>
      </c>
      <c r="N60" s="73">
        <v>15</v>
      </c>
      <c r="O60" s="75">
        <v>15</v>
      </c>
      <c r="P60" s="75">
        <v>15</v>
      </c>
      <c r="Q60" s="75">
        <v>15</v>
      </c>
      <c r="R60" s="74">
        <v>15</v>
      </c>
      <c r="S60" s="73">
        <v>15</v>
      </c>
      <c r="T60" s="75">
        <v>15</v>
      </c>
      <c r="U60" s="75">
        <v>15</v>
      </c>
      <c r="V60" s="74">
        <v>15</v>
      </c>
      <c r="W60" s="44">
        <v>15</v>
      </c>
      <c r="X60" s="73">
        <v>15</v>
      </c>
      <c r="Y60" s="75">
        <v>15</v>
      </c>
      <c r="Z60" s="74">
        <v>15</v>
      </c>
      <c r="AA60" s="44">
        <v>15</v>
      </c>
      <c r="AB60" s="73">
        <v>15</v>
      </c>
      <c r="AC60" s="75">
        <v>15</v>
      </c>
      <c r="AD60" s="75">
        <v>15</v>
      </c>
      <c r="AE60" s="74">
        <v>15</v>
      </c>
      <c r="AF60" s="44">
        <v>15</v>
      </c>
      <c r="AG60" s="73">
        <v>15</v>
      </c>
      <c r="AH60" s="75">
        <v>15</v>
      </c>
      <c r="AI60" s="75">
        <v>15</v>
      </c>
      <c r="AJ60" s="75">
        <v>15</v>
      </c>
      <c r="AK60" s="74">
        <v>15</v>
      </c>
      <c r="AL60" s="73">
        <v>15</v>
      </c>
      <c r="AM60" s="75">
        <v>15</v>
      </c>
      <c r="AN60" s="75">
        <v>15</v>
      </c>
      <c r="AO60" s="75">
        <v>15</v>
      </c>
      <c r="AP60" s="75">
        <v>15</v>
      </c>
      <c r="AQ60" s="75">
        <v>15</v>
      </c>
      <c r="AR60" s="74">
        <v>15</v>
      </c>
      <c r="AS60" s="73">
        <v>15</v>
      </c>
      <c r="AT60" s="74">
        <v>15</v>
      </c>
      <c r="AU60" s="73">
        <v>15</v>
      </c>
      <c r="AV60" s="75">
        <v>15</v>
      </c>
      <c r="AW60" s="75">
        <v>15</v>
      </c>
      <c r="AX60" s="75">
        <v>15</v>
      </c>
      <c r="AY60" s="74">
        <v>15</v>
      </c>
      <c r="AZ60" s="73">
        <v>15</v>
      </c>
      <c r="BA60" s="75">
        <v>15</v>
      </c>
      <c r="BB60" s="75">
        <v>15</v>
      </c>
      <c r="BC60" s="75">
        <v>15</v>
      </c>
      <c r="BD60" s="75">
        <v>15</v>
      </c>
      <c r="BE60" s="74">
        <v>15</v>
      </c>
      <c r="BF60" s="73">
        <v>15</v>
      </c>
      <c r="BG60" s="75">
        <v>15</v>
      </c>
      <c r="BH60" s="75">
        <v>15</v>
      </c>
      <c r="BI60" s="75">
        <v>15</v>
      </c>
      <c r="BJ60" s="75">
        <v>15</v>
      </c>
      <c r="BK60" s="74">
        <v>15</v>
      </c>
      <c r="BL60" s="73">
        <v>15</v>
      </c>
      <c r="BM60" s="75">
        <v>15</v>
      </c>
      <c r="BN60" s="75">
        <v>15</v>
      </c>
      <c r="BO60" s="75">
        <v>15</v>
      </c>
      <c r="BP60" s="74">
        <v>15</v>
      </c>
      <c r="BQ60" s="153">
        <v>15</v>
      </c>
      <c r="BR60" s="78">
        <v>15</v>
      </c>
      <c r="BS60" s="78">
        <v>15</v>
      </c>
      <c r="BT60" s="78">
        <v>15</v>
      </c>
      <c r="BU60" s="78">
        <v>15</v>
      </c>
      <c r="BV60" s="78">
        <v>15</v>
      </c>
      <c r="BW60" s="78">
        <v>15</v>
      </c>
      <c r="BX60" s="78">
        <v>15</v>
      </c>
      <c r="BY60" s="78">
        <v>15</v>
      </c>
      <c r="BZ60" s="78">
        <v>15</v>
      </c>
    </row>
    <row r="61" ht="17" customHeight="1">
      <c r="A61" t="s" s="336">
        <v>163</v>
      </c>
      <c r="B61" s="75"/>
      <c r="C61" s="74"/>
      <c r="D61" s="44"/>
      <c r="E61" s="73"/>
      <c r="F61" s="374"/>
      <c r="G61" s="74"/>
      <c r="H61" s="44"/>
      <c r="I61" s="73"/>
      <c r="J61" s="374"/>
      <c r="K61" s="75"/>
      <c r="L61" s="74"/>
      <c r="M61" s="44"/>
      <c r="N61" s="73"/>
      <c r="O61" s="75"/>
      <c r="P61" s="75"/>
      <c r="Q61" s="75"/>
      <c r="R61" s="74"/>
      <c r="S61" s="73"/>
      <c r="T61" s="374"/>
      <c r="U61" s="75"/>
      <c r="V61" s="74"/>
      <c r="W61" s="44"/>
      <c r="X61" s="73"/>
      <c r="Y61" s="374"/>
      <c r="Z61" s="74"/>
      <c r="AA61" s="44"/>
      <c r="AB61" s="73"/>
      <c r="AC61" s="374"/>
      <c r="AD61" s="75"/>
      <c r="AE61" s="74"/>
      <c r="AF61" s="44"/>
      <c r="AG61" s="73"/>
      <c r="AH61" s="75"/>
      <c r="AI61" s="75"/>
      <c r="AJ61" s="75"/>
      <c r="AK61" s="74"/>
      <c r="AL61" s="73"/>
      <c r="AM61" s="374"/>
      <c r="AN61" s="75"/>
      <c r="AO61" s="75"/>
      <c r="AP61" s="75"/>
      <c r="AQ61" s="75"/>
      <c r="AR61" s="74"/>
      <c r="AS61" s="73"/>
      <c r="AT61" s="74"/>
      <c r="AU61" s="73"/>
      <c r="AV61" s="75"/>
      <c r="AW61" s="75"/>
      <c r="AX61" s="75"/>
      <c r="AY61" s="74"/>
      <c r="AZ61" s="73"/>
      <c r="BA61" s="75"/>
      <c r="BB61" s="75"/>
      <c r="BC61" s="75"/>
      <c r="BD61" s="75"/>
      <c r="BE61" s="74"/>
      <c r="BF61" s="73"/>
      <c r="BG61" s="75"/>
      <c r="BH61" s="75"/>
      <c r="BI61" s="75"/>
      <c r="BJ61" s="75"/>
      <c r="BK61" s="74">
        <v>0</v>
      </c>
      <c r="BL61" s="73"/>
      <c r="BM61" s="75"/>
      <c r="BN61" s="75">
        <v>2.15</v>
      </c>
      <c r="BO61" s="75">
        <v>0.7087912087912088</v>
      </c>
      <c r="BP61" s="74">
        <v>0.356353591160221</v>
      </c>
      <c r="BQ61" s="153">
        <v>2.15</v>
      </c>
      <c r="BR61" s="78">
        <v>2.15</v>
      </c>
      <c r="BS61" s="78">
        <v>2.15</v>
      </c>
      <c r="BT61" s="78">
        <v>2.15</v>
      </c>
      <c r="BU61" s="78">
        <v>0.9564338235294116</v>
      </c>
      <c r="BV61" s="78">
        <v>2.15</v>
      </c>
      <c r="BW61" s="78">
        <v>2.15</v>
      </c>
      <c r="BX61" s="78">
        <v>2.15</v>
      </c>
      <c r="BY61" s="78">
        <v>2.149999999999999</v>
      </c>
      <c r="BZ61" s="78">
        <v>1.258104395604395</v>
      </c>
    </row>
    <row r="62" ht="17" customHeight="1">
      <c r="A62" t="s" s="336">
        <v>123</v>
      </c>
      <c r="B62" s="75">
        <v>650</v>
      </c>
      <c r="C62" s="74">
        <v>650</v>
      </c>
      <c r="D62" s="44">
        <v>650</v>
      </c>
      <c r="E62" s="73">
        <v>650</v>
      </c>
      <c r="F62" s="75">
        <v>650</v>
      </c>
      <c r="G62" s="74">
        <v>650</v>
      </c>
      <c r="H62" s="44">
        <v>650</v>
      </c>
      <c r="I62" s="73">
        <v>650</v>
      </c>
      <c r="J62" s="75">
        <v>650</v>
      </c>
      <c r="K62" s="75">
        <v>650</v>
      </c>
      <c r="L62" s="74">
        <v>650</v>
      </c>
      <c r="M62" s="44">
        <v>650</v>
      </c>
      <c r="N62" s="73">
        <v>650</v>
      </c>
      <c r="O62" s="75">
        <v>650</v>
      </c>
      <c r="P62" s="75">
        <v>650</v>
      </c>
      <c r="Q62" s="75">
        <v>650</v>
      </c>
      <c r="R62" s="74">
        <v>650</v>
      </c>
      <c r="S62" s="73">
        <v>650</v>
      </c>
      <c r="T62" s="75">
        <v>650</v>
      </c>
      <c r="U62" s="75">
        <v>650</v>
      </c>
      <c r="V62" s="74">
        <v>650</v>
      </c>
      <c r="W62" s="44">
        <v>650</v>
      </c>
      <c r="X62" s="73">
        <v>650</v>
      </c>
      <c r="Y62" s="75">
        <v>650</v>
      </c>
      <c r="Z62" s="74">
        <v>650</v>
      </c>
      <c r="AA62" s="44">
        <v>650</v>
      </c>
      <c r="AB62" s="73">
        <v>650</v>
      </c>
      <c r="AC62" s="75">
        <v>650</v>
      </c>
      <c r="AD62" s="75">
        <v>650</v>
      </c>
      <c r="AE62" s="74">
        <v>650</v>
      </c>
      <c r="AF62" s="44">
        <v>650</v>
      </c>
      <c r="AG62" s="73">
        <v>650</v>
      </c>
      <c r="AH62" s="75">
        <v>650</v>
      </c>
      <c r="AI62" s="75">
        <v>650</v>
      </c>
      <c r="AJ62" s="75">
        <v>650</v>
      </c>
      <c r="AK62" s="74">
        <v>650</v>
      </c>
      <c r="AL62" s="73">
        <v>650</v>
      </c>
      <c r="AM62" s="75">
        <v>650</v>
      </c>
      <c r="AN62" s="75">
        <v>650</v>
      </c>
      <c r="AO62" s="75">
        <v>650</v>
      </c>
      <c r="AP62" s="75">
        <v>650</v>
      </c>
      <c r="AQ62" s="75">
        <v>650</v>
      </c>
      <c r="AR62" s="74">
        <v>650</v>
      </c>
      <c r="AS62" s="73">
        <v>650</v>
      </c>
      <c r="AT62" s="74">
        <v>650</v>
      </c>
      <c r="AU62" s="73">
        <v>650</v>
      </c>
      <c r="AV62" s="75">
        <v>650</v>
      </c>
      <c r="AW62" s="75">
        <v>650</v>
      </c>
      <c r="AX62" s="75">
        <v>650</v>
      </c>
      <c r="AY62" s="74">
        <v>650</v>
      </c>
      <c r="AZ62" s="73">
        <v>650</v>
      </c>
      <c r="BA62" s="75">
        <v>650</v>
      </c>
      <c r="BB62" s="75">
        <v>650</v>
      </c>
      <c r="BC62" s="75">
        <v>739</v>
      </c>
      <c r="BD62" s="75">
        <v>739</v>
      </c>
      <c r="BE62" s="74">
        <v>739</v>
      </c>
      <c r="BF62" s="73">
        <v>739</v>
      </c>
      <c r="BG62" s="75">
        <v>672.25</v>
      </c>
      <c r="BH62" s="75">
        <v>739</v>
      </c>
      <c r="BI62" s="75">
        <v>739</v>
      </c>
      <c r="BJ62" s="75">
        <v>739</v>
      </c>
      <c r="BK62" s="74">
        <v>739</v>
      </c>
      <c r="BL62" s="73">
        <v>739</v>
      </c>
      <c r="BM62" s="75">
        <v>739</v>
      </c>
      <c r="BN62" s="75">
        <v>739</v>
      </c>
      <c r="BO62" s="75">
        <v>739</v>
      </c>
      <c r="BP62" s="74">
        <v>739</v>
      </c>
      <c r="BQ62" s="153">
        <v>739</v>
      </c>
      <c r="BR62" s="78">
        <v>739</v>
      </c>
      <c r="BS62" s="78">
        <v>739</v>
      </c>
      <c r="BT62" s="78">
        <v>739</v>
      </c>
      <c r="BU62" s="78">
        <v>739</v>
      </c>
      <c r="BV62" s="78">
        <v>739</v>
      </c>
      <c r="BW62" s="78">
        <v>739</v>
      </c>
      <c r="BX62" s="78">
        <v>739</v>
      </c>
      <c r="BY62" s="78">
        <v>739</v>
      </c>
      <c r="BZ62" s="78">
        <v>739</v>
      </c>
    </row>
    <row r="63" ht="17" customHeight="1">
      <c r="A63" s="375"/>
      <c r="B63" s="75"/>
      <c r="C63" s="74"/>
      <c r="D63" s="44"/>
      <c r="E63" s="73"/>
      <c r="F63" s="374"/>
      <c r="G63" s="74"/>
      <c r="H63" s="44"/>
      <c r="I63" s="73"/>
      <c r="J63" s="374"/>
      <c r="K63" s="75"/>
      <c r="L63" s="74"/>
      <c r="M63" s="44"/>
      <c r="N63" s="73"/>
      <c r="O63" s="75"/>
      <c r="P63" s="75"/>
      <c r="Q63" s="74"/>
      <c r="R63" s="44"/>
      <c r="S63" s="73"/>
      <c r="T63" s="374"/>
      <c r="U63" s="75"/>
      <c r="V63" s="74"/>
      <c r="W63" s="44"/>
      <c r="X63" s="73"/>
      <c r="Y63" s="374"/>
      <c r="Z63" s="74"/>
      <c r="AA63" s="44"/>
      <c r="AB63" s="73"/>
      <c r="AC63" s="374"/>
      <c r="AD63" s="75"/>
      <c r="AE63" s="74"/>
      <c r="AF63" s="44"/>
      <c r="AG63" s="73"/>
      <c r="AH63" s="75"/>
      <c r="AI63" s="75"/>
      <c r="AJ63" s="74"/>
      <c r="AK63" s="44"/>
      <c r="AL63" s="73"/>
      <c r="AM63" s="374"/>
      <c r="AN63" s="75"/>
      <c r="AO63" s="74"/>
      <c r="AP63" s="44"/>
      <c r="AQ63" s="73"/>
      <c r="AR63" s="74"/>
      <c r="AS63" s="44"/>
      <c r="AT63" s="44"/>
      <c r="AU63" s="73"/>
      <c r="AV63" s="75"/>
      <c r="AW63" s="75"/>
      <c r="AX63" s="74"/>
      <c r="AY63" s="44"/>
      <c r="AZ63" s="73"/>
      <c r="BA63" s="75"/>
      <c r="BB63" s="75"/>
      <c r="BC63" s="75">
        <v>650</v>
      </c>
      <c r="BD63" s="75">
        <v>650</v>
      </c>
      <c r="BE63" s="74">
        <v>650</v>
      </c>
      <c r="BF63" s="73">
        <v>650</v>
      </c>
      <c r="BG63" s="75">
        <v>162.5</v>
      </c>
      <c r="BH63" s="75">
        <v>650</v>
      </c>
      <c r="BI63" s="74">
        <v>650</v>
      </c>
      <c r="BJ63" s="73">
        <v>650</v>
      </c>
      <c r="BK63" s="74">
        <v>650</v>
      </c>
      <c r="BL63" s="73">
        <v>650</v>
      </c>
      <c r="BM63" s="75">
        <v>650</v>
      </c>
      <c r="BN63" s="75">
        <v>650</v>
      </c>
      <c r="BO63" s="75">
        <v>650</v>
      </c>
      <c r="BP63" s="74">
        <v>650</v>
      </c>
      <c r="BQ63" s="80">
        <v>650</v>
      </c>
      <c r="BR63" s="80">
        <v>650</v>
      </c>
      <c r="BS63" s="80">
        <v>650</v>
      </c>
      <c r="BT63" s="80">
        <v>650</v>
      </c>
      <c r="BU63" s="80">
        <v>650</v>
      </c>
      <c r="BV63" s="80">
        <v>650</v>
      </c>
      <c r="BW63" s="80">
        <v>650</v>
      </c>
      <c r="BX63" s="80">
        <v>650</v>
      </c>
      <c r="BY63" s="80">
        <v>650</v>
      </c>
      <c r="BZ63" s="373">
        <v>650</v>
      </c>
    </row>
    <row r="64" ht="17" customHeight="1">
      <c r="A64" t="s" s="336">
        <v>107</v>
      </c>
      <c r="B64" s="149"/>
      <c r="C64" s="65"/>
      <c r="D64" s="63"/>
      <c r="E64" s="64"/>
      <c r="F64" s="149"/>
      <c r="G64" s="65"/>
      <c r="H64" s="63"/>
      <c r="I64" s="64"/>
      <c r="J64" s="149"/>
      <c r="K64" s="149">
        <v>0</v>
      </c>
      <c r="L64" s="65"/>
      <c r="M64" s="63"/>
      <c r="N64" s="64"/>
      <c r="O64" s="149"/>
      <c r="P64" s="149">
        <v>0</v>
      </c>
      <c r="Q64" s="65"/>
      <c r="R64" s="63"/>
      <c r="S64" s="64"/>
      <c r="T64" s="149"/>
      <c r="U64" s="75">
        <v>0</v>
      </c>
      <c r="V64" s="65"/>
      <c r="W64" s="63"/>
      <c r="X64" s="64"/>
      <c r="Y64" s="149"/>
      <c r="Z64" s="65"/>
      <c r="AA64" s="63"/>
      <c r="AB64" s="64"/>
      <c r="AC64" s="149"/>
      <c r="AD64" s="149">
        <v>0</v>
      </c>
      <c r="AE64" s="65"/>
      <c r="AF64" s="63"/>
      <c r="AG64" s="64"/>
      <c r="AH64" s="149"/>
      <c r="AI64" s="149">
        <v>0</v>
      </c>
      <c r="AJ64" s="65"/>
      <c r="AK64" s="63"/>
      <c r="AL64" s="64"/>
      <c r="AM64" s="149"/>
      <c r="AN64" s="75">
        <v>0</v>
      </c>
      <c r="AO64" s="74"/>
      <c r="AP64" s="44"/>
      <c r="AQ64" s="73"/>
      <c r="AR64" s="74"/>
      <c r="AS64" s="44"/>
      <c r="AT64" s="44"/>
      <c r="AU64" s="73"/>
      <c r="AV64" s="75"/>
      <c r="AW64" s="75"/>
      <c r="AX64" s="74"/>
      <c r="AY64" s="44"/>
      <c r="AZ64" s="73"/>
      <c r="BA64" s="75"/>
      <c r="BB64" s="75"/>
      <c r="BC64" s="75">
        <v>89</v>
      </c>
      <c r="BD64" s="75">
        <v>89</v>
      </c>
      <c r="BE64" s="74">
        <v>89</v>
      </c>
      <c r="BF64" s="73">
        <v>89</v>
      </c>
      <c r="BG64" s="75">
        <v>22.25</v>
      </c>
      <c r="BH64" s="75">
        <v>89</v>
      </c>
      <c r="BI64" s="74">
        <v>89</v>
      </c>
      <c r="BJ64" s="73">
        <v>89</v>
      </c>
      <c r="BK64" s="74">
        <v>89</v>
      </c>
      <c r="BL64" s="73">
        <v>89</v>
      </c>
      <c r="BM64" s="75">
        <v>89</v>
      </c>
      <c r="BN64" s="75">
        <v>89</v>
      </c>
      <c r="BO64" s="75">
        <v>89</v>
      </c>
      <c r="BP64" s="74">
        <v>89</v>
      </c>
      <c r="BQ64" s="80">
        <v>89</v>
      </c>
      <c r="BR64" s="80">
        <v>89</v>
      </c>
      <c r="BS64" s="80">
        <v>89</v>
      </c>
      <c r="BT64" s="80">
        <v>89</v>
      </c>
      <c r="BU64" s="80">
        <v>89</v>
      </c>
      <c r="BV64" s="80">
        <v>89</v>
      </c>
      <c r="BW64" s="80">
        <v>89</v>
      </c>
      <c r="BX64" s="80">
        <v>89</v>
      </c>
      <c r="BY64" s="80">
        <v>89</v>
      </c>
      <c r="BZ64" s="373">
        <v>89</v>
      </c>
    </row>
    <row r="65" ht="17" customHeight="1">
      <c r="A65" t="s" s="204">
        <v>109</v>
      </c>
      <c r="B65" s="149">
        <v>1723.023</v>
      </c>
      <c r="C65" s="65">
        <v>1723.023</v>
      </c>
      <c r="D65" s="63">
        <v>1723.023</v>
      </c>
      <c r="E65" s="64">
        <v>1723.023</v>
      </c>
      <c r="F65" s="149">
        <v>1723.023</v>
      </c>
      <c r="G65" s="65">
        <v>1713.673</v>
      </c>
      <c r="H65" s="63">
        <v>1713.673</v>
      </c>
      <c r="I65" s="64">
        <v>1713.673</v>
      </c>
      <c r="J65" s="149">
        <v>1713.673</v>
      </c>
      <c r="K65" s="149">
        <v>1718.348</v>
      </c>
      <c r="L65" s="65">
        <v>1713.071</v>
      </c>
      <c r="M65" s="63">
        <v>1713.071</v>
      </c>
      <c r="N65" s="64">
        <v>1713.071</v>
      </c>
      <c r="O65" s="149">
        <v>1713.071</v>
      </c>
      <c r="P65" s="149">
        <v>1716.589</v>
      </c>
      <c r="Q65" s="65">
        <v>2056.708</v>
      </c>
      <c r="R65" s="63">
        <v>2056.708</v>
      </c>
      <c r="S65" s="64">
        <v>2056.712</v>
      </c>
      <c r="T65" s="149">
        <v>2056.712</v>
      </c>
      <c r="U65" s="75">
        <v>1801.619083333334</v>
      </c>
      <c r="V65" s="65">
        <v>2057.424</v>
      </c>
      <c r="W65" s="63">
        <v>2057.424</v>
      </c>
      <c r="X65" s="64">
        <v>2057.424</v>
      </c>
      <c r="Y65" s="149">
        <v>2057.424</v>
      </c>
      <c r="Z65" s="65">
        <v>2057.424</v>
      </c>
      <c r="AA65" s="63">
        <v>2071.962</v>
      </c>
      <c r="AB65" s="64">
        <v>2071.962</v>
      </c>
      <c r="AC65" s="149">
        <v>2067.133666666667</v>
      </c>
      <c r="AD65" s="149">
        <v>2062.27</v>
      </c>
      <c r="AE65" s="65">
        <v>2071.446</v>
      </c>
      <c r="AF65" s="63">
        <v>2071.446</v>
      </c>
      <c r="AG65" s="64">
        <v>2102.151</v>
      </c>
      <c r="AH65" s="149">
        <v>2081.677485507246</v>
      </c>
      <c r="AI65" s="149">
        <v>2068.740333333333</v>
      </c>
      <c r="AJ65" s="65">
        <v>2102.4797</v>
      </c>
      <c r="AK65" s="63">
        <v>2103.1457</v>
      </c>
      <c r="AL65" s="64">
        <v>2103.1447</v>
      </c>
      <c r="AM65" s="65">
        <v>2102.923366666666</v>
      </c>
      <c r="AN65" s="64">
        <v>2077.286091666666</v>
      </c>
      <c r="AO65" s="65">
        <v>2101.3387</v>
      </c>
      <c r="AP65" s="63">
        <v>2101.3387</v>
      </c>
      <c r="AQ65" s="64">
        <v>2101.3387</v>
      </c>
      <c r="AR65" s="149">
        <v>2101.3387</v>
      </c>
      <c r="AS65" s="65">
        <v>2101.339</v>
      </c>
      <c r="AT65" s="63">
        <v>2101.3387</v>
      </c>
      <c r="AU65" s="64">
        <v>2100.651</v>
      </c>
      <c r="AV65" s="149">
        <v>2063.459566666666</v>
      </c>
      <c r="AW65" s="149">
        <v>2101.224133333334</v>
      </c>
      <c r="AX65" s="65">
        <v>2100.651</v>
      </c>
      <c r="AY65" s="63">
        <v>2101.338</v>
      </c>
      <c r="AZ65" s="64">
        <v>2101.303</v>
      </c>
      <c r="BA65" s="149">
        <v>2101.022333333333</v>
      </c>
      <c r="BB65" s="149">
        <v>2101.181866666667</v>
      </c>
      <c r="BC65" s="65">
        <v>2101.09</v>
      </c>
      <c r="BD65" s="63">
        <v>2101.09</v>
      </c>
      <c r="BE65" s="64">
        <v>2101.09</v>
      </c>
      <c r="BF65" s="65">
        <v>2044.615</v>
      </c>
      <c r="BG65" s="64">
        <v>2101.1589</v>
      </c>
      <c r="BH65" s="65">
        <v>2048.242</v>
      </c>
      <c r="BI65" s="63">
        <v>2048.242</v>
      </c>
      <c r="BJ65" s="63">
        <v>2048.242</v>
      </c>
      <c r="BK65" s="63">
        <v>2048.242</v>
      </c>
      <c r="BL65" s="63">
        <v>2048.242</v>
      </c>
      <c r="BM65" s="63">
        <v>2048.242</v>
      </c>
      <c r="BN65" s="63">
        <v>2048.242</v>
      </c>
      <c r="BO65" s="63">
        <v>2048.242</v>
      </c>
      <c r="BP65" s="63">
        <v>2048.242</v>
      </c>
      <c r="BQ65" s="63">
        <v>2048.242</v>
      </c>
      <c r="BR65" s="63">
        <v>2048.242</v>
      </c>
      <c r="BS65" s="63">
        <v>2048.242</v>
      </c>
      <c r="BT65" s="63">
        <v>2048.242</v>
      </c>
      <c r="BU65" s="63">
        <v>2048.242</v>
      </c>
      <c r="BV65" s="63">
        <v>2048.242</v>
      </c>
      <c r="BW65" s="63">
        <v>2048.242</v>
      </c>
      <c r="BX65" s="63">
        <v>2048.242</v>
      </c>
      <c r="BY65" s="63">
        <v>2048.242</v>
      </c>
      <c r="BZ65" s="346">
        <v>2048.242</v>
      </c>
    </row>
    <row r="66" ht="17" customHeight="1">
      <c r="A66" t="s" s="336">
        <v>110</v>
      </c>
      <c r="B66" s="75">
        <v>1191.198</v>
      </c>
      <c r="C66" s="74">
        <v>1191.198</v>
      </c>
      <c r="D66" s="44">
        <v>1191.198</v>
      </c>
      <c r="E66" s="73">
        <v>1191.198</v>
      </c>
      <c r="F66" s="75">
        <v>1191.198</v>
      </c>
      <c r="G66" s="74">
        <v>1191.198</v>
      </c>
      <c r="H66" s="44">
        <v>1191.198</v>
      </c>
      <c r="I66" s="73">
        <v>1191.198</v>
      </c>
      <c r="J66" s="75">
        <v>1191.198</v>
      </c>
      <c r="K66" s="75">
        <v>1191.198</v>
      </c>
      <c r="L66" s="74">
        <v>1190.596</v>
      </c>
      <c r="M66" s="44">
        <v>1190.596</v>
      </c>
      <c r="N66" s="73">
        <v>1190.596</v>
      </c>
      <c r="O66" s="75">
        <v>1190.596</v>
      </c>
      <c r="P66" s="75">
        <v>1190.997333333333</v>
      </c>
      <c r="Q66" s="74">
        <v>1190.596</v>
      </c>
      <c r="R66" s="44">
        <v>1190.596</v>
      </c>
      <c r="S66" s="73">
        <v>1190.6</v>
      </c>
      <c r="T66" s="75">
        <v>1190.6</v>
      </c>
      <c r="U66" s="75">
        <v>1190.897333333333</v>
      </c>
      <c r="V66" s="376">
        <v>1190.596</v>
      </c>
      <c r="W66" s="172">
        <v>1190.596</v>
      </c>
      <c r="X66" s="377">
        <v>1190.596</v>
      </c>
      <c r="Y66" s="337">
        <v>1190.596</v>
      </c>
      <c r="Z66" s="376">
        <v>1190.596</v>
      </c>
      <c r="AA66" s="172">
        <v>1190.596</v>
      </c>
      <c r="AB66" s="377">
        <v>1190.596</v>
      </c>
      <c r="AC66" s="337">
        <v>1190.596</v>
      </c>
      <c r="AD66" s="337">
        <v>1190.596</v>
      </c>
      <c r="AE66" s="376">
        <v>1190.08</v>
      </c>
      <c r="AF66" s="172">
        <v>1190.08</v>
      </c>
      <c r="AG66" s="377">
        <v>1190.08</v>
      </c>
      <c r="AH66" s="337">
        <v>1190.08</v>
      </c>
      <c r="AI66" s="337">
        <v>1190.424</v>
      </c>
      <c r="AJ66" s="337">
        <v>1190.0797</v>
      </c>
      <c r="AK66" s="337">
        <v>1190.0797</v>
      </c>
      <c r="AL66" s="337">
        <v>1190.0797</v>
      </c>
      <c r="AM66" s="337">
        <v>1190.0797</v>
      </c>
      <c r="AN66" s="337">
        <v>1190.337925</v>
      </c>
      <c r="AO66" s="376">
        <v>1188.2727</v>
      </c>
      <c r="AP66" s="172">
        <v>1188.2727</v>
      </c>
      <c r="AQ66" s="377">
        <v>1188.2727</v>
      </c>
      <c r="AR66" s="337">
        <v>1188.2727</v>
      </c>
      <c r="AS66" s="376">
        <v>1188.273</v>
      </c>
      <c r="AT66" s="172">
        <v>1188.2727</v>
      </c>
      <c r="AU66" s="377">
        <v>1188.273</v>
      </c>
      <c r="AV66" s="337">
        <v>1150.6229</v>
      </c>
      <c r="AW66" s="337">
        <v>1188.2728</v>
      </c>
      <c r="AX66" s="376">
        <v>1188.273</v>
      </c>
      <c r="AY66" s="172">
        <v>1188.273</v>
      </c>
      <c r="AZ66" s="377">
        <v>1188.273</v>
      </c>
      <c r="BA66" s="337">
        <v>1188.198</v>
      </c>
      <c r="BB66" s="337">
        <v>1188.272866666666</v>
      </c>
      <c r="BC66" s="376">
        <v>1188.02</v>
      </c>
      <c r="BD66" s="172">
        <v>1188.02</v>
      </c>
      <c r="BE66" s="377">
        <v>1188.02</v>
      </c>
      <c r="BF66" s="337">
        <v>1131.545</v>
      </c>
      <c r="BG66" s="337">
        <v>1188.20965</v>
      </c>
      <c r="BH66" s="74">
        <v>1188.02</v>
      </c>
      <c r="BI66" s="44">
        <v>1188.02</v>
      </c>
      <c r="BJ66" s="73">
        <v>1188.02</v>
      </c>
      <c r="BK66" s="161">
        <v>1188.02</v>
      </c>
      <c r="BL66" s="73">
        <v>1188.02</v>
      </c>
      <c r="BM66" s="75">
        <v>1188.02</v>
      </c>
      <c r="BN66" s="75">
        <v>1188.02</v>
      </c>
      <c r="BO66" s="163">
        <v>1188.02</v>
      </c>
      <c r="BP66" s="161">
        <v>1188.02</v>
      </c>
      <c r="BQ66" s="80">
        <v>1188.02</v>
      </c>
      <c r="BR66" s="153">
        <v>1188.02</v>
      </c>
      <c r="BS66" s="378">
        <v>1188.02</v>
      </c>
      <c r="BT66" s="378">
        <v>1188.02</v>
      </c>
      <c r="BU66" s="378">
        <v>1188.02</v>
      </c>
      <c r="BV66" s="378">
        <v>1188.02</v>
      </c>
      <c r="BW66" s="378">
        <v>1188.02</v>
      </c>
      <c r="BX66" s="378">
        <v>1188.02</v>
      </c>
      <c r="BY66" s="378">
        <v>1188.02</v>
      </c>
      <c r="BZ66" s="379">
        <v>1188.02</v>
      </c>
    </row>
    <row r="67" ht="17" customHeight="1">
      <c r="A67" t="s" s="336">
        <v>111</v>
      </c>
      <c r="B67" s="75">
        <v>548</v>
      </c>
      <c r="C67" s="74">
        <v>548</v>
      </c>
      <c r="D67" s="44">
        <v>548</v>
      </c>
      <c r="E67" s="73">
        <v>548</v>
      </c>
      <c r="F67" s="75">
        <v>548</v>
      </c>
      <c r="G67" s="74">
        <v>548</v>
      </c>
      <c r="H67" s="44">
        <v>548</v>
      </c>
      <c r="I67" s="73">
        <v>548</v>
      </c>
      <c r="J67" s="75">
        <v>548</v>
      </c>
      <c r="K67" s="75">
        <v>548</v>
      </c>
      <c r="L67" s="74">
        <v>548</v>
      </c>
      <c r="M67" s="44">
        <v>548</v>
      </c>
      <c r="N67" s="73">
        <v>548</v>
      </c>
      <c r="O67" s="75">
        <v>548</v>
      </c>
      <c r="P67" s="75">
        <v>548</v>
      </c>
      <c r="Q67" s="75">
        <v>548</v>
      </c>
      <c r="R67" s="74">
        <v>548</v>
      </c>
      <c r="S67" s="73">
        <v>548</v>
      </c>
      <c r="T67" s="75">
        <v>548</v>
      </c>
      <c r="U67" s="75">
        <v>548</v>
      </c>
      <c r="V67" s="161">
        <v>548</v>
      </c>
      <c r="W67" s="106">
        <v>548</v>
      </c>
      <c r="X67" s="162">
        <v>548</v>
      </c>
      <c r="Y67" s="163">
        <v>548</v>
      </c>
      <c r="Z67" s="161">
        <v>548</v>
      </c>
      <c r="AA67" s="106">
        <v>548</v>
      </c>
      <c r="AB67" s="162">
        <v>548</v>
      </c>
      <c r="AC67" s="163">
        <v>548</v>
      </c>
      <c r="AD67" s="163">
        <v>548</v>
      </c>
      <c r="AE67" s="161">
        <v>548</v>
      </c>
      <c r="AF67" s="106">
        <v>548</v>
      </c>
      <c r="AG67" s="162">
        <v>548</v>
      </c>
      <c r="AH67" s="163">
        <v>548</v>
      </c>
      <c r="AI67" s="163">
        <v>548</v>
      </c>
      <c r="AJ67" s="163">
        <v>548</v>
      </c>
      <c r="AK67" s="163">
        <v>548</v>
      </c>
      <c r="AL67" s="163">
        <v>548</v>
      </c>
      <c r="AM67" s="163">
        <v>548</v>
      </c>
      <c r="AN67" s="163">
        <v>548</v>
      </c>
      <c r="AO67" s="163">
        <v>548</v>
      </c>
      <c r="AP67" s="161">
        <v>548</v>
      </c>
      <c r="AQ67" s="162">
        <v>548</v>
      </c>
      <c r="AR67" s="161">
        <v>548</v>
      </c>
      <c r="AS67" s="162">
        <v>548</v>
      </c>
      <c r="AT67" s="163">
        <v>548</v>
      </c>
      <c r="AU67" s="163">
        <v>548</v>
      </c>
      <c r="AV67" s="163">
        <v>548</v>
      </c>
      <c r="AW67" s="163">
        <v>548</v>
      </c>
      <c r="AX67" s="161">
        <v>548</v>
      </c>
      <c r="AY67" s="106">
        <v>548</v>
      </c>
      <c r="AZ67" s="162">
        <v>548</v>
      </c>
      <c r="BA67" s="163">
        <v>548</v>
      </c>
      <c r="BB67" s="163">
        <v>548</v>
      </c>
      <c r="BC67" s="163">
        <v>548</v>
      </c>
      <c r="BD67" s="163">
        <v>548</v>
      </c>
      <c r="BE67" s="161">
        <v>548</v>
      </c>
      <c r="BF67" s="162">
        <v>548</v>
      </c>
      <c r="BG67" s="163">
        <v>548</v>
      </c>
      <c r="BH67" s="163">
        <v>548</v>
      </c>
      <c r="BI67" s="163">
        <v>548</v>
      </c>
      <c r="BJ67" s="163">
        <v>548</v>
      </c>
      <c r="BK67" s="161">
        <v>548</v>
      </c>
      <c r="BL67" s="162">
        <v>548</v>
      </c>
      <c r="BM67" s="163">
        <v>548</v>
      </c>
      <c r="BN67" s="163">
        <v>548</v>
      </c>
      <c r="BO67" s="163">
        <v>548</v>
      </c>
      <c r="BP67" s="163">
        <v>548</v>
      </c>
      <c r="BQ67" s="378">
        <v>548</v>
      </c>
      <c r="BR67" s="378">
        <v>548</v>
      </c>
      <c r="BS67" s="378">
        <v>548</v>
      </c>
      <c r="BT67" s="378">
        <v>548</v>
      </c>
      <c r="BU67" s="378">
        <v>548</v>
      </c>
      <c r="BV67" s="378">
        <v>548</v>
      </c>
      <c r="BW67" s="378">
        <v>548</v>
      </c>
      <c r="BX67" s="378">
        <v>548</v>
      </c>
      <c r="BY67" s="378">
        <v>548</v>
      </c>
      <c r="BZ67" s="379">
        <v>548</v>
      </c>
    </row>
    <row r="68" ht="17" customHeight="1">
      <c r="A68" t="s" s="336">
        <v>112</v>
      </c>
      <c r="B68" s="75">
        <v>497</v>
      </c>
      <c r="C68" s="74">
        <v>497</v>
      </c>
      <c r="D68" s="44">
        <v>497</v>
      </c>
      <c r="E68" s="73">
        <v>497</v>
      </c>
      <c r="F68" s="75">
        <v>497</v>
      </c>
      <c r="G68" s="74">
        <v>497</v>
      </c>
      <c r="H68" s="44">
        <v>497</v>
      </c>
      <c r="I68" s="73">
        <v>497</v>
      </c>
      <c r="J68" s="75">
        <v>497</v>
      </c>
      <c r="K68" s="75">
        <v>497</v>
      </c>
      <c r="L68" s="74">
        <v>497</v>
      </c>
      <c r="M68" s="44">
        <v>497</v>
      </c>
      <c r="N68" s="73">
        <v>497</v>
      </c>
      <c r="O68" s="75">
        <v>497</v>
      </c>
      <c r="P68" s="75">
        <v>497</v>
      </c>
      <c r="Q68" s="75">
        <v>497</v>
      </c>
      <c r="R68" s="74">
        <v>497</v>
      </c>
      <c r="S68" s="73">
        <v>497</v>
      </c>
      <c r="T68" s="75">
        <v>497</v>
      </c>
      <c r="U68" s="75">
        <v>497</v>
      </c>
      <c r="V68" s="161">
        <v>497</v>
      </c>
      <c r="W68" s="106">
        <v>497</v>
      </c>
      <c r="X68" s="162">
        <v>497</v>
      </c>
      <c r="Y68" s="163">
        <v>497</v>
      </c>
      <c r="Z68" s="161">
        <v>497</v>
      </c>
      <c r="AA68" s="106">
        <v>497</v>
      </c>
      <c r="AB68" s="162">
        <v>497</v>
      </c>
      <c r="AC68" s="163">
        <v>497</v>
      </c>
      <c r="AD68" s="163">
        <v>497</v>
      </c>
      <c r="AE68" s="161">
        <v>497</v>
      </c>
      <c r="AF68" s="106">
        <v>497</v>
      </c>
      <c r="AG68" s="162">
        <v>497</v>
      </c>
      <c r="AH68" s="163">
        <v>497</v>
      </c>
      <c r="AI68" s="163">
        <v>497</v>
      </c>
      <c r="AJ68" s="163">
        <v>497</v>
      </c>
      <c r="AK68" s="163">
        <v>497</v>
      </c>
      <c r="AL68" s="163">
        <v>497</v>
      </c>
      <c r="AM68" s="163">
        <v>497</v>
      </c>
      <c r="AN68" s="163">
        <v>497</v>
      </c>
      <c r="AO68" s="163">
        <v>497</v>
      </c>
      <c r="AP68" s="161">
        <v>497</v>
      </c>
      <c r="AQ68" s="162">
        <v>497</v>
      </c>
      <c r="AR68" s="161">
        <v>497</v>
      </c>
      <c r="AS68" s="162">
        <v>497</v>
      </c>
      <c r="AT68" s="163">
        <v>497</v>
      </c>
      <c r="AU68" s="163">
        <v>497</v>
      </c>
      <c r="AV68" s="163">
        <v>497</v>
      </c>
      <c r="AW68" s="163">
        <v>497</v>
      </c>
      <c r="AX68" s="161">
        <v>497</v>
      </c>
      <c r="AY68" s="106">
        <v>497</v>
      </c>
      <c r="AZ68" s="162">
        <v>497</v>
      </c>
      <c r="BA68" s="163">
        <v>497</v>
      </c>
      <c r="BB68" s="163">
        <v>497</v>
      </c>
      <c r="BC68" s="163">
        <v>497</v>
      </c>
      <c r="BD68" s="163">
        <v>497</v>
      </c>
      <c r="BE68" s="161">
        <v>497</v>
      </c>
      <c r="BF68" s="162">
        <v>497</v>
      </c>
      <c r="BG68" s="163">
        <v>497</v>
      </c>
      <c r="BH68" s="163">
        <v>497</v>
      </c>
      <c r="BI68" s="163">
        <v>497</v>
      </c>
      <c r="BJ68" s="163">
        <v>497</v>
      </c>
      <c r="BK68" s="161">
        <v>497</v>
      </c>
      <c r="BL68" s="162">
        <v>497</v>
      </c>
      <c r="BM68" s="163">
        <v>497</v>
      </c>
      <c r="BN68" s="163">
        <v>497</v>
      </c>
      <c r="BO68" s="163">
        <v>497</v>
      </c>
      <c r="BP68" s="163">
        <v>497</v>
      </c>
      <c r="BQ68" s="378">
        <v>497</v>
      </c>
      <c r="BR68" s="378">
        <v>497</v>
      </c>
      <c r="BS68" s="378">
        <v>497</v>
      </c>
      <c r="BT68" s="378">
        <v>497</v>
      </c>
      <c r="BU68" s="378">
        <v>497</v>
      </c>
      <c r="BV68" s="378">
        <v>497</v>
      </c>
      <c r="BW68" s="378">
        <v>497</v>
      </c>
      <c r="BX68" s="378">
        <v>497</v>
      </c>
      <c r="BY68" s="378">
        <v>497</v>
      </c>
      <c r="BZ68" s="379">
        <v>497</v>
      </c>
    </row>
    <row r="69" ht="17" customHeight="1">
      <c r="A69" t="s" s="336">
        <v>155</v>
      </c>
      <c r="B69" s="75">
        <v>70.956</v>
      </c>
      <c r="C69" s="74">
        <v>70.956</v>
      </c>
      <c r="D69" s="44">
        <v>70.956</v>
      </c>
      <c r="E69" s="73">
        <v>70.956</v>
      </c>
      <c r="F69" s="75">
        <v>70.956</v>
      </c>
      <c r="G69" s="74">
        <v>70.956</v>
      </c>
      <c r="H69" s="44">
        <v>70.956</v>
      </c>
      <c r="I69" s="73">
        <v>70.956</v>
      </c>
      <c r="J69" s="75">
        <v>70.956</v>
      </c>
      <c r="K69" s="75">
        <v>70.956</v>
      </c>
      <c r="L69" s="74">
        <v>70.956</v>
      </c>
      <c r="M69" s="44">
        <v>70.956</v>
      </c>
      <c r="N69" s="73">
        <v>70.956</v>
      </c>
      <c r="O69" s="75">
        <v>70.956</v>
      </c>
      <c r="P69" s="75">
        <v>70.956</v>
      </c>
      <c r="Q69" s="75">
        <v>70.956</v>
      </c>
      <c r="R69" s="74">
        <v>70.956</v>
      </c>
      <c r="S69" s="73">
        <v>71</v>
      </c>
      <c r="T69" s="75">
        <v>71</v>
      </c>
      <c r="U69" s="75">
        <v>70.95966666666668</v>
      </c>
      <c r="V69" s="161">
        <v>70.956</v>
      </c>
      <c r="W69" s="106">
        <v>70.956</v>
      </c>
      <c r="X69" s="162">
        <v>70.956</v>
      </c>
      <c r="Y69" s="163">
        <v>70.956</v>
      </c>
      <c r="Z69" s="161">
        <v>70.956</v>
      </c>
      <c r="AA69" s="106">
        <v>70.956</v>
      </c>
      <c r="AB69" s="162">
        <v>70.956</v>
      </c>
      <c r="AC69" s="163">
        <v>70.956</v>
      </c>
      <c r="AD69" s="163">
        <v>70.956</v>
      </c>
      <c r="AE69" s="161">
        <v>70.956</v>
      </c>
      <c r="AF69" s="106">
        <v>70.956</v>
      </c>
      <c r="AG69" s="162">
        <v>70.956</v>
      </c>
      <c r="AH69" s="163">
        <v>70.956</v>
      </c>
      <c r="AI69" s="163">
        <v>70.956</v>
      </c>
      <c r="AJ69" s="163">
        <v>70.956</v>
      </c>
      <c r="AK69" s="163">
        <v>70.956</v>
      </c>
      <c r="AL69" s="163">
        <v>70.956</v>
      </c>
      <c r="AM69" s="163">
        <v>70.956</v>
      </c>
      <c r="AN69" s="163">
        <v>70.956</v>
      </c>
      <c r="AO69" s="163">
        <v>70.956</v>
      </c>
      <c r="AP69" s="161">
        <v>70.956</v>
      </c>
      <c r="AQ69" s="162">
        <v>70.956</v>
      </c>
      <c r="AR69" s="161">
        <v>70.956</v>
      </c>
      <c r="AS69" s="162">
        <v>70.956</v>
      </c>
      <c r="AT69" s="163">
        <v>70.956</v>
      </c>
      <c r="AU69" s="163">
        <v>70.956</v>
      </c>
      <c r="AV69" s="163">
        <v>70.956</v>
      </c>
      <c r="AW69" s="163">
        <v>70.956</v>
      </c>
      <c r="AX69" s="161">
        <v>70.956</v>
      </c>
      <c r="AY69" s="106">
        <v>70.956</v>
      </c>
      <c r="AZ69" s="162">
        <v>70.956</v>
      </c>
      <c r="BA69" s="163">
        <v>70.956</v>
      </c>
      <c r="BB69" s="163">
        <v>70.956</v>
      </c>
      <c r="BC69" s="163">
        <v>70.703</v>
      </c>
      <c r="BD69" s="163">
        <v>70.703</v>
      </c>
      <c r="BE69" s="161">
        <v>70.703</v>
      </c>
      <c r="BF69" s="162">
        <v>70.703</v>
      </c>
      <c r="BG69" s="163">
        <v>70.89275000000001</v>
      </c>
      <c r="BH69" s="163">
        <v>70.703</v>
      </c>
      <c r="BI69" s="163">
        <v>70.703</v>
      </c>
      <c r="BJ69" s="163">
        <v>70.703</v>
      </c>
      <c r="BK69" s="163">
        <v>70.703</v>
      </c>
      <c r="BL69" s="163">
        <v>70.703</v>
      </c>
      <c r="BM69" s="163">
        <v>70.703</v>
      </c>
      <c r="BN69" s="163">
        <v>70.703</v>
      </c>
      <c r="BO69" s="163">
        <v>70.703</v>
      </c>
      <c r="BP69" s="163">
        <v>70.703</v>
      </c>
      <c r="BQ69" s="378">
        <v>70.703</v>
      </c>
      <c r="BR69" s="378">
        <v>70.703</v>
      </c>
      <c r="BS69" s="378">
        <v>70.703</v>
      </c>
      <c r="BT69" s="378">
        <v>70.703</v>
      </c>
      <c r="BU69" s="378">
        <v>70.703</v>
      </c>
      <c r="BV69" s="378">
        <v>70.703</v>
      </c>
      <c r="BW69" s="378">
        <v>70.703</v>
      </c>
      <c r="BX69" s="378">
        <v>70.703</v>
      </c>
      <c r="BY69" s="378">
        <v>70.70299999999999</v>
      </c>
      <c r="BZ69" s="379">
        <v>70.703</v>
      </c>
    </row>
    <row r="70" ht="17" customHeight="1">
      <c r="A70" t="s" s="336">
        <v>156</v>
      </c>
      <c r="B70" s="163">
        <v>16.96</v>
      </c>
      <c r="C70" s="161">
        <v>16.96</v>
      </c>
      <c r="D70" s="106">
        <v>16.96</v>
      </c>
      <c r="E70" s="162">
        <v>16.96</v>
      </c>
      <c r="F70" s="163">
        <v>16.96</v>
      </c>
      <c r="G70" s="161">
        <v>16.96</v>
      </c>
      <c r="H70" s="106">
        <v>16.96</v>
      </c>
      <c r="I70" s="162">
        <v>16.96</v>
      </c>
      <c r="J70" s="163">
        <v>16.96</v>
      </c>
      <c r="K70" s="163">
        <v>16.96</v>
      </c>
      <c r="L70" s="161">
        <v>16.358</v>
      </c>
      <c r="M70" s="106">
        <v>16.358</v>
      </c>
      <c r="N70" s="162">
        <v>16.358</v>
      </c>
      <c r="O70" s="163">
        <v>16.358</v>
      </c>
      <c r="P70" s="163">
        <v>16.75933333333334</v>
      </c>
      <c r="Q70" s="163">
        <v>16.358</v>
      </c>
      <c r="R70" s="163">
        <v>16.358</v>
      </c>
      <c r="S70" s="163">
        <v>16.358</v>
      </c>
      <c r="T70" s="163">
        <v>16.358</v>
      </c>
      <c r="U70" s="163">
        <v>16.659</v>
      </c>
      <c r="V70" s="380">
        <v>16.358</v>
      </c>
      <c r="W70" s="163">
        <v>16.358</v>
      </c>
      <c r="X70" s="163">
        <v>16.358</v>
      </c>
      <c r="Y70" s="163">
        <v>16.358</v>
      </c>
      <c r="Z70" s="163">
        <v>16.358</v>
      </c>
      <c r="AA70" s="163">
        <v>16.358</v>
      </c>
      <c r="AB70" s="163">
        <v>16.358</v>
      </c>
      <c r="AC70" s="163">
        <v>16.358</v>
      </c>
      <c r="AD70" s="163">
        <v>16.358</v>
      </c>
      <c r="AE70" s="163">
        <v>15.842</v>
      </c>
      <c r="AF70" s="163">
        <v>15.842</v>
      </c>
      <c r="AG70" s="163">
        <v>15.842</v>
      </c>
      <c r="AH70" s="163">
        <v>15.842</v>
      </c>
      <c r="AI70" s="163">
        <v>16.186</v>
      </c>
      <c r="AJ70" s="163">
        <v>15.8417</v>
      </c>
      <c r="AK70" s="163">
        <v>15.8417</v>
      </c>
      <c r="AL70" s="163">
        <v>15.8417</v>
      </c>
      <c r="AM70" s="163">
        <v>15.8417</v>
      </c>
      <c r="AN70" s="163">
        <v>16.099925</v>
      </c>
      <c r="AO70" s="163">
        <v>15.8417</v>
      </c>
      <c r="AP70" s="163">
        <v>15.8417</v>
      </c>
      <c r="AQ70" s="163">
        <v>15.8417</v>
      </c>
      <c r="AR70" s="163">
        <v>15.8417</v>
      </c>
      <c r="AS70" s="163">
        <v>15.842</v>
      </c>
      <c r="AT70" s="163">
        <v>15.8417</v>
      </c>
      <c r="AU70" s="163">
        <v>15.842</v>
      </c>
      <c r="AV70" s="163">
        <v>15.8419</v>
      </c>
      <c r="AW70" s="163">
        <v>16.358</v>
      </c>
      <c r="AX70" s="163">
        <v>15.842</v>
      </c>
      <c r="AY70" s="163">
        <v>15.842</v>
      </c>
      <c r="AZ70" s="163">
        <v>15.842</v>
      </c>
      <c r="BA70" s="163">
        <v>15.842</v>
      </c>
      <c r="BB70" s="163">
        <v>16.186</v>
      </c>
      <c r="BC70" s="163">
        <v>15.842</v>
      </c>
      <c r="BD70" s="163">
        <v>15.842</v>
      </c>
      <c r="BE70" s="163">
        <v>15.842</v>
      </c>
      <c r="BF70" s="163">
        <v>15.842</v>
      </c>
      <c r="BG70" s="163">
        <v>16.099925</v>
      </c>
      <c r="BH70" s="163">
        <v>15.842</v>
      </c>
      <c r="BI70" s="163">
        <v>15.842</v>
      </c>
      <c r="BJ70" s="163">
        <v>15.842</v>
      </c>
      <c r="BK70" s="163">
        <v>15.842</v>
      </c>
      <c r="BL70" s="163">
        <v>15.842</v>
      </c>
      <c r="BM70" s="163">
        <v>15.842</v>
      </c>
      <c r="BN70" s="163">
        <v>15.842</v>
      </c>
      <c r="BO70" s="163">
        <v>15.842</v>
      </c>
      <c r="BP70" s="163">
        <v>15.842</v>
      </c>
      <c r="BQ70" s="378">
        <v>15.842</v>
      </c>
      <c r="BR70" s="378">
        <v>15.842</v>
      </c>
      <c r="BS70" s="378">
        <v>15.842</v>
      </c>
      <c r="BT70" s="378">
        <v>15.842</v>
      </c>
      <c r="BU70" s="378">
        <v>15.842</v>
      </c>
      <c r="BV70" s="378">
        <v>15.842</v>
      </c>
      <c r="BW70" s="378">
        <v>15.842</v>
      </c>
      <c r="BX70" s="378">
        <v>15.842</v>
      </c>
      <c r="BY70" s="378">
        <v>15.842</v>
      </c>
      <c r="BZ70" s="379">
        <v>15.842</v>
      </c>
    </row>
    <row r="71" ht="17" customHeight="1">
      <c r="A71" t="s" s="336">
        <v>164</v>
      </c>
      <c r="B71" s="163">
        <v>11.442</v>
      </c>
      <c r="C71" s="161">
        <v>11.442</v>
      </c>
      <c r="D71" s="106">
        <v>11.442</v>
      </c>
      <c r="E71" s="162">
        <v>11.442</v>
      </c>
      <c r="F71" s="163">
        <v>11.442</v>
      </c>
      <c r="G71" s="161">
        <v>11.442</v>
      </c>
      <c r="H71" s="106">
        <v>11.442</v>
      </c>
      <c r="I71" s="162">
        <v>11.442</v>
      </c>
      <c r="J71" s="163">
        <v>11.442</v>
      </c>
      <c r="K71" s="163">
        <v>11.442</v>
      </c>
      <c r="L71" s="161">
        <v>11.442</v>
      </c>
      <c r="M71" s="106">
        <v>11.442</v>
      </c>
      <c r="N71" s="162">
        <v>11.442</v>
      </c>
      <c r="O71" s="163">
        <v>11.442</v>
      </c>
      <c r="P71" s="163">
        <v>11.442</v>
      </c>
      <c r="Q71" s="163">
        <v>11.442</v>
      </c>
      <c r="R71" s="163">
        <v>11.442</v>
      </c>
      <c r="S71" s="163">
        <v>11.442</v>
      </c>
      <c r="T71" s="163">
        <v>11.442</v>
      </c>
      <c r="U71" s="163">
        <v>11.442</v>
      </c>
      <c r="V71" s="380">
        <v>11.442</v>
      </c>
      <c r="W71" s="163">
        <v>11.442</v>
      </c>
      <c r="X71" s="163">
        <v>11.442</v>
      </c>
      <c r="Y71" s="163">
        <v>11.442</v>
      </c>
      <c r="Z71" s="163">
        <v>11.442</v>
      </c>
      <c r="AA71" s="163">
        <v>11.442</v>
      </c>
      <c r="AB71" s="163">
        <v>11.442</v>
      </c>
      <c r="AC71" s="163">
        <v>11.442</v>
      </c>
      <c r="AD71" s="163">
        <v>11.442</v>
      </c>
      <c r="AE71" s="163">
        <v>11.442</v>
      </c>
      <c r="AF71" s="163">
        <v>11.442</v>
      </c>
      <c r="AG71" s="163">
        <v>11.442</v>
      </c>
      <c r="AH71" s="163">
        <v>11.442</v>
      </c>
      <c r="AI71" s="163">
        <v>11.442</v>
      </c>
      <c r="AJ71" s="163">
        <v>11.442</v>
      </c>
      <c r="AK71" s="163">
        <v>11.442</v>
      </c>
      <c r="AL71" s="163">
        <v>11.442</v>
      </c>
      <c r="AM71" s="163">
        <v>11.442</v>
      </c>
      <c r="AN71" s="163">
        <v>11.442</v>
      </c>
      <c r="AO71" s="163">
        <v>9.635999999999999</v>
      </c>
      <c r="AP71" s="163">
        <v>9.635999999999999</v>
      </c>
      <c r="AQ71" s="163">
        <v>9.635999999999999</v>
      </c>
      <c r="AR71" s="163">
        <v>9.635999999999999</v>
      </c>
      <c r="AS71" s="163">
        <v>9.635999999999999</v>
      </c>
      <c r="AT71" s="163">
        <v>9.635999999999999</v>
      </c>
      <c r="AU71" s="163">
        <v>9.635999999999999</v>
      </c>
      <c r="AV71" s="163">
        <v>3.212</v>
      </c>
      <c r="AW71" s="163">
        <v>11.442</v>
      </c>
      <c r="AX71" s="163">
        <v>9.635999999999999</v>
      </c>
      <c r="AY71" s="163">
        <v>9.635999999999999</v>
      </c>
      <c r="AZ71" s="163">
        <v>9.635999999999999</v>
      </c>
      <c r="BA71" s="163">
        <v>9.6</v>
      </c>
      <c r="BB71" s="163">
        <v>11.442</v>
      </c>
      <c r="BC71" s="163">
        <v>9.635999999999999</v>
      </c>
      <c r="BD71" s="163">
        <v>9.635999999999999</v>
      </c>
      <c r="BE71" s="163">
        <v>9.635999999999999</v>
      </c>
      <c r="BF71" s="163">
        <v>0</v>
      </c>
      <c r="BG71" s="163">
        <v>11.442</v>
      </c>
      <c r="BH71" s="163">
        <v>9.635999999999999</v>
      </c>
      <c r="BI71" s="163">
        <v>9.635999999999999</v>
      </c>
      <c r="BJ71" s="161">
        <v>9.635999999999999</v>
      </c>
      <c r="BK71" s="162">
        <v>9.635999999999997</v>
      </c>
      <c r="BL71" s="163">
        <v>9.635999999999999</v>
      </c>
      <c r="BM71" s="163">
        <v>9.635999999999999</v>
      </c>
      <c r="BN71" s="161">
        <v>9.635999999999999</v>
      </c>
      <c r="BO71" s="162">
        <v>9.635999999999999</v>
      </c>
      <c r="BP71" s="163">
        <v>9.635999999999999</v>
      </c>
      <c r="BQ71" s="378">
        <v>9.635999999999999</v>
      </c>
      <c r="BR71" s="378">
        <v>9.635999999999999</v>
      </c>
      <c r="BS71" s="378">
        <v>9.635999999999999</v>
      </c>
      <c r="BT71" s="378">
        <v>9.635999999999999</v>
      </c>
      <c r="BU71" s="378">
        <v>9.635999999999999</v>
      </c>
      <c r="BV71" s="378">
        <v>9.635999999999999</v>
      </c>
      <c r="BW71" s="378">
        <v>9.635999999999999</v>
      </c>
      <c r="BX71" s="378">
        <v>9.635999999999999</v>
      </c>
      <c r="BY71" s="378">
        <v>9.635999999999999</v>
      </c>
      <c r="BZ71" s="379">
        <v>9.635999999999999</v>
      </c>
    </row>
    <row r="72" ht="17" customHeight="1">
      <c r="A72" t="s" s="336">
        <v>141</v>
      </c>
      <c r="B72" s="75">
        <v>46.84</v>
      </c>
      <c r="C72" s="74">
        <v>46.84</v>
      </c>
      <c r="D72" s="44">
        <v>46.84</v>
      </c>
      <c r="E72" s="73">
        <v>46.84</v>
      </c>
      <c r="F72" s="75">
        <v>46.84</v>
      </c>
      <c r="G72" s="74">
        <v>46.84</v>
      </c>
      <c r="H72" s="44">
        <v>46.84</v>
      </c>
      <c r="I72" s="73">
        <v>46.84</v>
      </c>
      <c r="J72" s="75">
        <v>46.84</v>
      </c>
      <c r="K72" s="75">
        <v>46.84</v>
      </c>
      <c r="L72" s="74">
        <v>46.84</v>
      </c>
      <c r="M72" s="44">
        <v>46.84</v>
      </c>
      <c r="N72" s="73">
        <v>46.84</v>
      </c>
      <c r="O72" s="75">
        <v>46.84</v>
      </c>
      <c r="P72" s="75">
        <v>46.84</v>
      </c>
      <c r="Q72" s="75">
        <v>46.84</v>
      </c>
      <c r="R72" s="74">
        <v>46.84</v>
      </c>
      <c r="S72" s="73">
        <v>46.8</v>
      </c>
      <c r="T72" s="75">
        <v>46.8</v>
      </c>
      <c r="U72" s="75">
        <v>46.83666666666668</v>
      </c>
      <c r="V72" s="161">
        <v>46.84</v>
      </c>
      <c r="W72" s="106">
        <v>46.84</v>
      </c>
      <c r="X72" s="162">
        <v>46.84</v>
      </c>
      <c r="Y72" s="163">
        <v>46.84</v>
      </c>
      <c r="Z72" s="161">
        <v>46.84</v>
      </c>
      <c r="AA72" s="106">
        <v>46.84</v>
      </c>
      <c r="AB72" s="162">
        <v>46.84</v>
      </c>
      <c r="AC72" s="163">
        <v>46.84</v>
      </c>
      <c r="AD72" s="163">
        <v>46.84</v>
      </c>
      <c r="AE72" s="161">
        <v>46.84</v>
      </c>
      <c r="AF72" s="106">
        <v>46.84</v>
      </c>
      <c r="AG72" s="162">
        <v>46.84</v>
      </c>
      <c r="AH72" s="163">
        <v>46.84</v>
      </c>
      <c r="AI72" s="163">
        <v>46.84</v>
      </c>
      <c r="AJ72" s="163">
        <v>46.84</v>
      </c>
      <c r="AK72" s="163">
        <v>46.84</v>
      </c>
      <c r="AL72" s="163">
        <v>46.84</v>
      </c>
      <c r="AM72" s="163">
        <v>46.84</v>
      </c>
      <c r="AN72" s="163">
        <v>46.84000000000001</v>
      </c>
      <c r="AO72" s="163">
        <v>46.839</v>
      </c>
      <c r="AP72" s="161">
        <v>46.839</v>
      </c>
      <c r="AQ72" s="162">
        <v>46.839</v>
      </c>
      <c r="AR72" s="161">
        <v>46.839</v>
      </c>
      <c r="AS72" s="162">
        <v>46.839</v>
      </c>
      <c r="AT72" s="163">
        <v>46.839</v>
      </c>
      <c r="AU72" s="163">
        <v>46.839</v>
      </c>
      <c r="AV72" s="163">
        <v>15.613</v>
      </c>
      <c r="AW72" s="163">
        <v>31.226</v>
      </c>
      <c r="AX72" s="161">
        <v>46.839</v>
      </c>
      <c r="AY72" s="106">
        <v>46.839</v>
      </c>
      <c r="AZ72" s="162">
        <v>46.839</v>
      </c>
      <c r="BA72" s="163">
        <v>46.8</v>
      </c>
      <c r="BB72" s="163">
        <v>20.81733333333333</v>
      </c>
      <c r="BC72" s="163">
        <v>46.839</v>
      </c>
      <c r="BD72" s="163">
        <v>46.839</v>
      </c>
      <c r="BE72" s="161">
        <v>46.839</v>
      </c>
      <c r="BF72" s="162">
        <v>0</v>
      </c>
      <c r="BG72" s="163">
        <v>15.613</v>
      </c>
      <c r="BH72" s="163">
        <v>46.839</v>
      </c>
      <c r="BI72" s="163">
        <v>46.839</v>
      </c>
      <c r="BJ72" s="163">
        <v>46.839</v>
      </c>
      <c r="BK72" s="74">
        <v>46.83900000000001</v>
      </c>
      <c r="BL72" s="162">
        <v>46.839</v>
      </c>
      <c r="BM72" s="163">
        <v>46.839</v>
      </c>
      <c r="BN72" s="163">
        <v>46.839</v>
      </c>
      <c r="BO72" s="75">
        <v>46.839</v>
      </c>
      <c r="BP72" s="75">
        <v>46.839</v>
      </c>
      <c r="BQ72" s="378">
        <v>46.839</v>
      </c>
      <c r="BR72" s="381">
        <v>46.839</v>
      </c>
      <c r="BS72" s="80">
        <v>46.839</v>
      </c>
      <c r="BT72" s="80">
        <v>46.839</v>
      </c>
      <c r="BU72" s="80">
        <v>46.839</v>
      </c>
      <c r="BV72" s="80">
        <v>46.839</v>
      </c>
      <c r="BW72" s="80">
        <v>46.839</v>
      </c>
      <c r="BX72" s="80">
        <v>46.839</v>
      </c>
      <c r="BY72" s="80">
        <v>46.839</v>
      </c>
      <c r="BZ72" s="373">
        <v>46.839</v>
      </c>
    </row>
    <row r="73" ht="17" customHeight="1">
      <c r="A73" t="s" s="336">
        <v>115</v>
      </c>
      <c r="B73" s="75">
        <v>83.66</v>
      </c>
      <c r="C73" s="74">
        <v>83.66</v>
      </c>
      <c r="D73" s="44">
        <v>83.66</v>
      </c>
      <c r="E73" s="73">
        <v>83.66</v>
      </c>
      <c r="F73" s="75">
        <v>83.66</v>
      </c>
      <c r="G73" s="74">
        <v>83.66</v>
      </c>
      <c r="H73" s="44">
        <v>83.66</v>
      </c>
      <c r="I73" s="73">
        <v>83.66</v>
      </c>
      <c r="J73" s="75">
        <v>83.66</v>
      </c>
      <c r="K73" s="75">
        <v>83.65999999999998</v>
      </c>
      <c r="L73" s="74">
        <v>83.66</v>
      </c>
      <c r="M73" s="44">
        <v>83.66</v>
      </c>
      <c r="N73" s="73">
        <v>83.66</v>
      </c>
      <c r="O73" s="75">
        <v>83.66</v>
      </c>
      <c r="P73" s="75">
        <v>83.65999999999998</v>
      </c>
      <c r="Q73" s="74">
        <v>85.548</v>
      </c>
      <c r="R73" s="44">
        <v>85.548</v>
      </c>
      <c r="S73" s="73">
        <v>85.548</v>
      </c>
      <c r="T73" s="75">
        <v>85.548</v>
      </c>
      <c r="U73" s="75">
        <v>84.13199999999998</v>
      </c>
      <c r="V73" s="74">
        <v>86.268</v>
      </c>
      <c r="W73" s="44">
        <v>86.268</v>
      </c>
      <c r="X73" s="73">
        <v>86.268</v>
      </c>
      <c r="Y73" s="75">
        <v>86.268</v>
      </c>
      <c r="Z73" s="74">
        <v>86.268</v>
      </c>
      <c r="AA73" s="44">
        <v>91.151</v>
      </c>
      <c r="AB73" s="73">
        <v>91.151</v>
      </c>
      <c r="AC73" s="75">
        <v>89.541</v>
      </c>
      <c r="AD73" s="75">
        <v>87.89566666666667</v>
      </c>
      <c r="AE73" s="74">
        <v>91.151</v>
      </c>
      <c r="AF73" s="44">
        <v>91.151</v>
      </c>
      <c r="AG73" s="73">
        <v>91.636</v>
      </c>
      <c r="AH73" s="75">
        <v>91.30915217391305</v>
      </c>
      <c r="AI73" s="75">
        <v>89.03466666666668</v>
      </c>
      <c r="AJ73" s="74">
        <v>91.965</v>
      </c>
      <c r="AK73" s="44">
        <v>92.631</v>
      </c>
      <c r="AL73" s="73">
        <v>92.63</v>
      </c>
      <c r="AM73" s="75">
        <v>92.40866666666666</v>
      </c>
      <c r="AN73" s="75">
        <v>89.87816666666667</v>
      </c>
      <c r="AO73" s="74">
        <v>92.631</v>
      </c>
      <c r="AP73" s="44">
        <v>92.631</v>
      </c>
      <c r="AQ73" s="73">
        <v>92.631</v>
      </c>
      <c r="AR73" s="75">
        <v>92.63100000000001</v>
      </c>
      <c r="AS73" s="75">
        <v>92.631</v>
      </c>
      <c r="AT73" s="74">
        <v>92.631</v>
      </c>
      <c r="AU73" s="73">
        <v>91.943</v>
      </c>
      <c r="AV73" s="75">
        <v>92.40166666666666</v>
      </c>
      <c r="AW73" s="75">
        <v>92.51633333333332</v>
      </c>
      <c r="AX73" s="74">
        <v>91.943</v>
      </c>
      <c r="AY73" s="44">
        <v>92.63</v>
      </c>
      <c r="AZ73" s="73">
        <v>92.63</v>
      </c>
      <c r="BA73" s="75">
        <v>92.401</v>
      </c>
      <c r="BB73" s="75">
        <v>92.47788888888887</v>
      </c>
      <c r="BC73" s="75">
        <v>92.63</v>
      </c>
      <c r="BD73" s="75">
        <v>92.63</v>
      </c>
      <c r="BE73" s="74">
        <v>92.63</v>
      </c>
      <c r="BF73" s="73">
        <v>92.63</v>
      </c>
      <c r="BG73" s="75">
        <v>92.51591666666666</v>
      </c>
      <c r="BH73" s="74">
        <v>92.425</v>
      </c>
      <c r="BI73" s="44">
        <v>92.425</v>
      </c>
      <c r="BJ73" s="73">
        <v>92.425</v>
      </c>
      <c r="BK73" s="74">
        <v>92.425</v>
      </c>
      <c r="BL73" s="73">
        <v>92.425</v>
      </c>
      <c r="BM73" s="75">
        <v>92.425</v>
      </c>
      <c r="BN73" s="75">
        <v>92.425</v>
      </c>
      <c r="BO73" s="75">
        <v>92.425</v>
      </c>
      <c r="BP73" s="74">
        <v>92.425</v>
      </c>
      <c r="BQ73" s="80">
        <v>92.425</v>
      </c>
      <c r="BR73" s="80">
        <v>92.425</v>
      </c>
      <c r="BS73" s="80">
        <v>92.425</v>
      </c>
      <c r="BT73" s="80">
        <v>92.425</v>
      </c>
      <c r="BU73" s="80">
        <v>92.425</v>
      </c>
      <c r="BV73" s="80">
        <v>92.425</v>
      </c>
      <c r="BW73" s="80">
        <v>92.425</v>
      </c>
      <c r="BX73" s="80">
        <v>92.425</v>
      </c>
      <c r="BY73" s="80">
        <v>92.42499999999998</v>
      </c>
      <c r="BZ73" s="373">
        <v>92.425</v>
      </c>
    </row>
    <row r="74" ht="17" customHeight="1">
      <c r="A74" t="s" s="336">
        <v>116</v>
      </c>
      <c r="B74" s="75">
        <v>76.40000000000001</v>
      </c>
      <c r="C74" s="74">
        <v>76.40000000000001</v>
      </c>
      <c r="D74" s="44">
        <v>76.40000000000001</v>
      </c>
      <c r="E74" s="73">
        <v>76.40000000000001</v>
      </c>
      <c r="F74" s="75">
        <v>76.40000000000001</v>
      </c>
      <c r="G74" s="74">
        <v>76.40000000000001</v>
      </c>
      <c r="H74" s="44">
        <v>76.40000000000001</v>
      </c>
      <c r="I74" s="73">
        <v>76.40000000000001</v>
      </c>
      <c r="J74" s="75">
        <v>76.40000000000001</v>
      </c>
      <c r="K74" s="75">
        <v>76.39999999999999</v>
      </c>
      <c r="L74" s="74">
        <v>76.40000000000001</v>
      </c>
      <c r="M74" s="44">
        <v>76.40000000000001</v>
      </c>
      <c r="N74" s="73">
        <v>76.40000000000001</v>
      </c>
      <c r="O74" s="75">
        <v>76.40000000000001</v>
      </c>
      <c r="P74" s="75">
        <v>76.39999999999999</v>
      </c>
      <c r="Q74" s="74">
        <v>76.40000000000001</v>
      </c>
      <c r="R74" s="44">
        <v>76.40000000000001</v>
      </c>
      <c r="S74" s="73">
        <v>76.40000000000001</v>
      </c>
      <c r="T74" s="75">
        <v>76.40000000000001</v>
      </c>
      <c r="U74" s="75">
        <v>76.39999999999999</v>
      </c>
      <c r="V74" s="74">
        <v>76.40000000000001</v>
      </c>
      <c r="W74" s="44">
        <v>76.40000000000001</v>
      </c>
      <c r="X74" s="73">
        <v>76.40000000000001</v>
      </c>
      <c r="Y74" s="75">
        <v>76.40000000000001</v>
      </c>
      <c r="Z74" s="74">
        <v>76.40000000000001</v>
      </c>
      <c r="AA74" s="44">
        <v>76.40000000000001</v>
      </c>
      <c r="AB74" s="73">
        <v>76.40000000000001</v>
      </c>
      <c r="AC74" s="75">
        <v>76.40000000000001</v>
      </c>
      <c r="AD74" s="75">
        <v>76.39999999999999</v>
      </c>
      <c r="AE74" s="74">
        <v>76.40000000000001</v>
      </c>
      <c r="AF74" s="44">
        <v>76.40000000000001</v>
      </c>
      <c r="AG74" s="73">
        <v>76.40000000000001</v>
      </c>
      <c r="AH74" s="75">
        <v>76.40000000000001</v>
      </c>
      <c r="AI74" s="75">
        <v>76.39999999999999</v>
      </c>
      <c r="AJ74" s="74">
        <v>76.40000000000001</v>
      </c>
      <c r="AK74" s="44">
        <v>76.40000000000001</v>
      </c>
      <c r="AL74" s="73">
        <v>76.40000000000001</v>
      </c>
      <c r="AM74" s="75">
        <v>76.40000000000001</v>
      </c>
      <c r="AN74" s="75">
        <v>76.39999999999999</v>
      </c>
      <c r="AO74" s="74">
        <v>76.40000000000001</v>
      </c>
      <c r="AP74" s="44">
        <v>76.40000000000001</v>
      </c>
      <c r="AQ74" s="73">
        <v>76.40000000000001</v>
      </c>
      <c r="AR74" s="75">
        <v>76.40000000000001</v>
      </c>
      <c r="AS74" s="75">
        <v>76.40000000000001</v>
      </c>
      <c r="AT74" s="74">
        <v>76.40000000000001</v>
      </c>
      <c r="AU74" s="73">
        <v>76.40000000000001</v>
      </c>
      <c r="AV74" s="75">
        <v>76.40000000000001</v>
      </c>
      <c r="AW74" s="75">
        <v>76.39999999999999</v>
      </c>
      <c r="AX74" s="74">
        <v>76.40000000000001</v>
      </c>
      <c r="AY74" s="44">
        <v>76.40000000000001</v>
      </c>
      <c r="AZ74" s="73">
        <v>76.40000000000001</v>
      </c>
      <c r="BA74" s="75">
        <v>76.40000000000001</v>
      </c>
      <c r="BB74" s="74">
        <v>76.39999999999999</v>
      </c>
      <c r="BC74" s="73">
        <v>76.40000000000001</v>
      </c>
      <c r="BD74" s="75">
        <v>76.40000000000001</v>
      </c>
      <c r="BE74" s="75">
        <v>76.40000000000001</v>
      </c>
      <c r="BF74" s="75">
        <v>76.40000000000001</v>
      </c>
      <c r="BG74" s="75">
        <v>76.39999999999999</v>
      </c>
      <c r="BH74" s="74">
        <v>76.40000000000001</v>
      </c>
      <c r="BI74" s="44">
        <v>76.40000000000001</v>
      </c>
      <c r="BJ74" s="73">
        <v>76.40000000000001</v>
      </c>
      <c r="BK74" s="74">
        <v>76.40000000000001</v>
      </c>
      <c r="BL74" s="73">
        <v>76.40000000000001</v>
      </c>
      <c r="BM74" s="75">
        <v>76.40000000000001</v>
      </c>
      <c r="BN74" s="75">
        <v>76.40000000000001</v>
      </c>
      <c r="BO74" s="75">
        <v>76.39999999999999</v>
      </c>
      <c r="BP74" s="74">
        <v>76.40000000000001</v>
      </c>
      <c r="BQ74" s="80">
        <v>76.40000000000001</v>
      </c>
      <c r="BR74" s="80">
        <v>76.40000000000001</v>
      </c>
      <c r="BS74" s="80">
        <v>76.40000000000001</v>
      </c>
      <c r="BT74" s="80">
        <v>76.39999999999999</v>
      </c>
      <c r="BU74" s="80">
        <v>76.40000000000001</v>
      </c>
      <c r="BV74" s="80">
        <v>76.40000000000001</v>
      </c>
      <c r="BW74" s="80">
        <v>76.40000000000001</v>
      </c>
      <c r="BX74" s="80">
        <v>76.40000000000001</v>
      </c>
      <c r="BY74" s="80">
        <v>76.39999999999999</v>
      </c>
      <c r="BZ74" s="373">
        <v>76.40000000000001</v>
      </c>
    </row>
    <row r="75" ht="17" customHeight="1">
      <c r="A75" t="s" s="336">
        <v>157</v>
      </c>
      <c r="B75" s="75">
        <v>448.165</v>
      </c>
      <c r="C75" s="74">
        <v>448.165</v>
      </c>
      <c r="D75" s="44">
        <v>448.165</v>
      </c>
      <c r="E75" s="73">
        <v>448.165</v>
      </c>
      <c r="F75" s="75">
        <v>448.165</v>
      </c>
      <c r="G75" s="74">
        <v>438.815</v>
      </c>
      <c r="H75" s="44">
        <v>438.815</v>
      </c>
      <c r="I75" s="73">
        <v>438.815</v>
      </c>
      <c r="J75" s="75">
        <v>438.815</v>
      </c>
      <c r="K75" s="75">
        <v>443.49</v>
      </c>
      <c r="L75" s="74">
        <v>438.815</v>
      </c>
      <c r="M75" s="44">
        <v>438.815</v>
      </c>
      <c r="N75" s="73">
        <v>438.815</v>
      </c>
      <c r="O75" s="75">
        <v>438.815</v>
      </c>
      <c r="P75" s="75">
        <v>441.9316666666666</v>
      </c>
      <c r="Q75" s="75">
        <v>780.564</v>
      </c>
      <c r="R75" s="74">
        <v>780.564</v>
      </c>
      <c r="S75" s="73">
        <v>780.564</v>
      </c>
      <c r="T75" s="75">
        <v>780.564</v>
      </c>
      <c r="U75" s="75">
        <v>526.58975</v>
      </c>
      <c r="V75" s="74">
        <v>780.5599999999999</v>
      </c>
      <c r="W75" s="44">
        <v>780.5599999999999</v>
      </c>
      <c r="X75" s="73">
        <v>780.5599999999999</v>
      </c>
      <c r="Y75" s="75">
        <v>780.5599999999999</v>
      </c>
      <c r="Z75" s="74">
        <v>780.5599999999999</v>
      </c>
      <c r="AA75" s="44">
        <v>790.215</v>
      </c>
      <c r="AB75" s="73">
        <v>790.215</v>
      </c>
      <c r="AC75" s="75">
        <v>786.9966666666668</v>
      </c>
      <c r="AD75" s="75">
        <v>783.7783333333333</v>
      </c>
      <c r="AE75" s="74">
        <v>790.215</v>
      </c>
      <c r="AF75" s="44">
        <v>790.215</v>
      </c>
      <c r="AG75" s="73">
        <v>820.4349999999999</v>
      </c>
      <c r="AH75" s="75">
        <v>800.2883333333334</v>
      </c>
      <c r="AI75" s="75">
        <v>789.2816666666666</v>
      </c>
      <c r="AJ75" s="74">
        <v>820.4349999999999</v>
      </c>
      <c r="AK75" s="44">
        <v>820.4349999999999</v>
      </c>
      <c r="AL75" s="73">
        <v>820.4349999999999</v>
      </c>
      <c r="AM75" s="75">
        <v>820.4349999999999</v>
      </c>
      <c r="AN75" s="75">
        <v>797.0699999999998</v>
      </c>
      <c r="AO75" s="74">
        <v>820.4349999999999</v>
      </c>
      <c r="AP75" s="44">
        <v>820.4349999999999</v>
      </c>
      <c r="AQ75" s="73">
        <v>820.4349999999999</v>
      </c>
      <c r="AR75" s="74">
        <v>820.4349999999999</v>
      </c>
      <c r="AS75" s="73">
        <v>820.4349999999999</v>
      </c>
      <c r="AT75" s="75">
        <v>820.4349999999999</v>
      </c>
      <c r="AU75" s="75">
        <v>820.4349999999999</v>
      </c>
      <c r="AV75" s="75">
        <v>820.4349999999999</v>
      </c>
      <c r="AW75" s="75">
        <v>820.4349999999998</v>
      </c>
      <c r="AX75" s="74">
        <v>820.4349999999999</v>
      </c>
      <c r="AY75" s="44">
        <v>820.4349999999999</v>
      </c>
      <c r="AZ75" s="73">
        <v>820.4</v>
      </c>
      <c r="BA75" s="75">
        <v>820.4233333333333</v>
      </c>
      <c r="BB75" s="75">
        <v>820.4311111111108</v>
      </c>
      <c r="BC75" s="75">
        <v>820.4400000000001</v>
      </c>
      <c r="BD75" s="75">
        <v>820.4400000000001</v>
      </c>
      <c r="BE75" s="74">
        <v>820.4400000000001</v>
      </c>
      <c r="BF75" s="73">
        <v>820.4400000000001</v>
      </c>
      <c r="BG75" s="75">
        <v>820.4333333333331</v>
      </c>
      <c r="BH75" s="74">
        <v>767.797</v>
      </c>
      <c r="BI75" s="44">
        <v>767.797</v>
      </c>
      <c r="BJ75" s="73">
        <v>767.797</v>
      </c>
      <c r="BK75" s="382">
        <v>767.7970000000001</v>
      </c>
      <c r="BL75" s="73">
        <v>767.797</v>
      </c>
      <c r="BM75" s="75">
        <v>767.797</v>
      </c>
      <c r="BN75" s="75">
        <v>767.797</v>
      </c>
      <c r="BO75" s="74">
        <v>767.797</v>
      </c>
      <c r="BP75" s="44">
        <v>767.7969999999999</v>
      </c>
      <c r="BQ75" s="80">
        <v>767.797</v>
      </c>
      <c r="BR75" s="80">
        <v>767.797</v>
      </c>
      <c r="BS75" s="352">
        <v>767.797</v>
      </c>
      <c r="BT75" s="352">
        <v>767.797</v>
      </c>
      <c r="BU75" s="352">
        <v>767.7969999999999</v>
      </c>
      <c r="BV75" s="352">
        <v>767.797</v>
      </c>
      <c r="BW75" s="352">
        <v>767.797</v>
      </c>
      <c r="BX75" s="352">
        <v>767.797</v>
      </c>
      <c r="BY75" s="352">
        <v>767.7969999999999</v>
      </c>
      <c r="BZ75" s="383">
        <v>767.797</v>
      </c>
    </row>
    <row r="76" ht="17" customHeight="1">
      <c r="A76" s="175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2"/>
    </row>
  </sheetData>
  <pageMargins left="0.75" right="0.75" top="1" bottom="1" header="0.5" footer="0.5"/>
  <pageSetup firstPageNumber="1" fitToHeight="1" fitToWidth="1" scale="34" useFirstPageNumber="0" orientation="portrait" pageOrder="downThenOver"/>
  <headerFooter>
    <oddFooter>&amp;L&amp;"Helvetica,Regular"&amp;11&amp;K000000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Z64"/>
  <sheetViews>
    <sheetView workbookViewId="0" showGridLines="0" defaultGridColor="1"/>
  </sheetViews>
  <sheetFormatPr defaultColWidth="6.625" defaultRowHeight="15" customHeight="1" outlineLevelRow="0" outlineLevelCol="0"/>
  <cols>
    <col min="1" max="1" width="29.125" style="384" customWidth="1"/>
    <col min="2" max="2" width="6.875" style="384" customWidth="1"/>
    <col min="3" max="3" width="5.625" style="384" customWidth="1"/>
    <col min="4" max="4" width="5.625" style="384" customWidth="1"/>
    <col min="5" max="5" width="5.625" style="384" customWidth="1"/>
    <col min="6" max="6" width="5.625" style="384" customWidth="1"/>
    <col min="7" max="7" width="5.625" style="384" customWidth="1"/>
    <col min="8" max="8" width="5.625" style="384" customWidth="1"/>
    <col min="9" max="9" width="5.625" style="384" customWidth="1"/>
    <col min="10" max="10" width="5.625" style="384" customWidth="1"/>
    <col min="11" max="11" width="5.625" style="384" customWidth="1"/>
    <col min="12" max="12" width="5.625" style="384" customWidth="1"/>
    <col min="13" max="13" width="5.625" style="384" customWidth="1"/>
    <col min="14" max="14" width="5.625" style="384" customWidth="1"/>
    <col min="15" max="15" width="5.625" style="384" customWidth="1"/>
    <col min="16" max="16" width="5.625" style="384" customWidth="1"/>
    <col min="17" max="17" width="5.625" style="384" customWidth="1"/>
    <col min="18" max="18" width="5.625" style="384" customWidth="1"/>
    <col min="19" max="19" width="5.625" style="384" customWidth="1"/>
    <col min="20" max="20" width="5.625" style="384" customWidth="1"/>
    <col min="21" max="21" width="5.625" style="384" customWidth="1"/>
    <col min="22" max="22" width="5.625" style="384" customWidth="1"/>
    <col min="23" max="23" width="5.625" style="384" customWidth="1"/>
    <col min="24" max="24" width="5.625" style="384" customWidth="1"/>
    <col min="25" max="25" width="5.625" style="384" customWidth="1"/>
    <col min="26" max="26" width="5.625" style="384" customWidth="1"/>
    <col min="27" max="27" width="5.625" style="384" customWidth="1"/>
    <col min="28" max="28" width="5.625" style="384" customWidth="1"/>
    <col min="29" max="29" width="5.625" style="384" customWidth="1"/>
    <col min="30" max="30" width="5.625" style="384" customWidth="1"/>
    <col min="31" max="31" width="5.625" style="384" customWidth="1"/>
    <col min="32" max="32" width="5.625" style="384" customWidth="1"/>
    <col min="33" max="33" width="5.625" style="384" customWidth="1"/>
    <col min="34" max="34" width="5.625" style="384" customWidth="1"/>
    <col min="35" max="35" width="5.625" style="384" customWidth="1"/>
    <col min="36" max="36" width="5.625" style="384" customWidth="1"/>
    <col min="37" max="37" width="5.625" style="384" customWidth="1"/>
    <col min="38" max="38" width="5.625" style="384" customWidth="1"/>
    <col min="39" max="39" width="5.625" style="384" customWidth="1"/>
    <col min="40" max="40" width="6.875" style="384" customWidth="1"/>
    <col min="41" max="41" width="6.875" style="384" customWidth="1"/>
    <col min="42" max="42" width="6.875" style="384" customWidth="1"/>
    <col min="43" max="43" width="6.875" style="384" customWidth="1"/>
    <col min="44" max="44" width="6.875" style="384" customWidth="1"/>
    <col min="45" max="45" width="6.875" style="384" customWidth="1"/>
    <col min="46" max="46" width="6.875" style="384" customWidth="1"/>
    <col min="47" max="47" width="6.875" style="384" customWidth="1"/>
    <col min="48" max="48" width="5" style="384" customWidth="1"/>
    <col min="49" max="49" width="7" style="384" customWidth="1"/>
    <col min="50" max="50" width="6.25" style="384" customWidth="1"/>
    <col min="51" max="51" width="7.875" style="384" customWidth="1"/>
    <col min="52" max="52" width="5" style="384" customWidth="1"/>
    <col min="53" max="53" width="5.875" style="384" customWidth="1"/>
    <col min="54" max="54" width="6.375" style="384" customWidth="1"/>
    <col min="55" max="55" width="6.75" style="384" customWidth="1"/>
    <col min="56" max="56" width="7.625" style="384" customWidth="1"/>
    <col min="57" max="57" width="7" style="384" customWidth="1"/>
    <col min="58" max="58" width="5.625" style="384" customWidth="1"/>
    <col min="59" max="59" width="5" style="384" customWidth="1"/>
    <col min="60" max="60" width="6" style="384" customWidth="1"/>
    <col min="61" max="61" width="6.875" style="384" customWidth="1"/>
    <col min="62" max="62" width="6.875" style="384" customWidth="1"/>
    <col min="63" max="63" width="6.875" style="384" customWidth="1"/>
    <col min="64" max="64" width="6.875" style="384" customWidth="1"/>
    <col min="65" max="65" width="6.875" style="384" customWidth="1"/>
    <col min="66" max="66" width="6.875" style="384" customWidth="1"/>
    <col min="67" max="67" width="6.875" style="384" customWidth="1"/>
    <col min="68" max="68" width="6.875" style="384" customWidth="1"/>
    <col min="69" max="69" width="6.875" style="384" customWidth="1"/>
    <col min="70" max="70" width="6.875" style="384" customWidth="1"/>
    <col min="71" max="71" width="6.875" style="384" customWidth="1"/>
    <col min="72" max="72" width="6.875" style="384" customWidth="1"/>
    <col min="73" max="73" width="6.875" style="384" customWidth="1"/>
    <col min="74" max="74" width="6.875" style="384" customWidth="1"/>
    <col min="75" max="75" width="6.875" style="384" customWidth="1"/>
    <col min="76" max="76" width="6.875" style="384" customWidth="1"/>
    <col min="77" max="77" width="6.875" style="384" customWidth="1"/>
    <col min="78" max="78" width="6.875" style="384" customWidth="1"/>
    <col min="79" max="256" width="6.625" style="384" customWidth="1"/>
  </cols>
  <sheetData>
    <row r="1" ht="28.5" customHeight="1">
      <c r="A1" s="385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8"/>
      <c r="AO1" t="s" s="4">
        <v>165</v>
      </c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9"/>
    </row>
    <row r="2" ht="18.75" customHeight="1">
      <c r="A2" s="387"/>
      <c r="B2" s="321">
        <v>2011</v>
      </c>
      <c r="C2" s="321"/>
      <c r="D2" s="321"/>
      <c r="E2" s="321"/>
      <c r="F2" s="321"/>
      <c r="G2" s="321"/>
      <c r="H2" s="321"/>
      <c r="I2" s="322"/>
      <c r="J2" s="388"/>
      <c r="K2" s="389"/>
      <c r="L2" s="389"/>
      <c r="M2" s="389"/>
      <c r="N2" s="389"/>
      <c r="O2" s="389"/>
      <c r="P2" s="389"/>
      <c r="Q2" s="389"/>
      <c r="R2" s="389"/>
      <c r="S2" s="389"/>
      <c r="T2" s="390"/>
      <c r="U2" s="323">
        <v>2012</v>
      </c>
      <c r="V2" s="321"/>
      <c r="W2" s="321"/>
      <c r="X2" s="321"/>
      <c r="Y2" s="321"/>
      <c r="Z2" s="321"/>
      <c r="AA2" s="321"/>
      <c r="AB2" s="322"/>
      <c r="AC2" s="388"/>
      <c r="AD2" s="389"/>
      <c r="AE2" s="389"/>
      <c r="AF2" s="389"/>
      <c r="AG2" s="389"/>
      <c r="AH2" s="389"/>
      <c r="AI2" s="389"/>
      <c r="AJ2" s="389"/>
      <c r="AK2" s="389"/>
      <c r="AL2" s="389"/>
      <c r="AM2" s="390"/>
      <c r="AN2" s="13">
        <v>2013</v>
      </c>
      <c r="AO2" s="11"/>
      <c r="AP2" s="11"/>
      <c r="AQ2" s="11"/>
      <c r="AR2" s="11"/>
      <c r="AS2" s="11"/>
      <c r="AT2" s="11"/>
      <c r="AU2" s="12"/>
      <c r="AV2" s="388"/>
      <c r="AW2" s="389"/>
      <c r="AX2" s="389"/>
      <c r="AY2" s="389"/>
      <c r="AZ2" s="389"/>
      <c r="BA2" s="389"/>
      <c r="BB2" s="389"/>
      <c r="BC2" s="389"/>
      <c r="BD2" s="389"/>
      <c r="BE2" s="389"/>
      <c r="BF2" s="390"/>
      <c r="BG2" t="s" s="391">
        <v>166</v>
      </c>
      <c r="BH2" s="392"/>
      <c r="BI2" s="11">
        <v>2014</v>
      </c>
      <c r="BJ2" s="11"/>
      <c r="BK2" s="11"/>
      <c r="BL2" s="11"/>
      <c r="BM2" s="11"/>
      <c r="BN2" s="11"/>
      <c r="BO2" s="11"/>
      <c r="BP2" s="12"/>
      <c r="BQ2" s="16"/>
      <c r="BR2" s="16"/>
      <c r="BS2" s="16"/>
      <c r="BT2" s="16"/>
      <c r="BU2" s="16"/>
      <c r="BV2" s="16"/>
      <c r="BW2" s="16"/>
      <c r="BX2" s="16"/>
      <c r="BY2" s="393"/>
      <c r="BZ2" s="325"/>
    </row>
    <row r="3" ht="17" customHeight="1">
      <c r="A3" s="326"/>
      <c r="B3" t="s" s="28">
        <v>4</v>
      </c>
      <c r="C3" t="s" s="28">
        <v>5</v>
      </c>
      <c r="D3" t="s" s="28">
        <v>6</v>
      </c>
      <c r="E3" t="s" s="29">
        <v>7</v>
      </c>
      <c r="F3" t="s" s="30">
        <v>8</v>
      </c>
      <c r="G3" t="s" s="28">
        <v>9</v>
      </c>
      <c r="H3" t="s" s="28">
        <v>10</v>
      </c>
      <c r="I3" t="s" s="29">
        <v>11</v>
      </c>
      <c r="J3" t="s" s="30">
        <v>12</v>
      </c>
      <c r="K3" t="s" s="28">
        <v>13</v>
      </c>
      <c r="L3" t="s" s="28">
        <v>14</v>
      </c>
      <c r="M3" t="s" s="28">
        <v>15</v>
      </c>
      <c r="N3" t="s" s="28">
        <v>16</v>
      </c>
      <c r="O3" t="s" s="28">
        <v>17</v>
      </c>
      <c r="P3" t="s" s="28">
        <v>18</v>
      </c>
      <c r="Q3" t="s" s="28">
        <v>19</v>
      </c>
      <c r="R3" t="s" s="29">
        <v>20</v>
      </c>
      <c r="S3" t="s" s="31">
        <v>21</v>
      </c>
      <c r="T3" t="s" s="31">
        <v>22</v>
      </c>
      <c r="U3" t="s" s="30">
        <v>23</v>
      </c>
      <c r="V3" t="s" s="28">
        <v>24</v>
      </c>
      <c r="W3" t="s" s="28">
        <v>25</v>
      </c>
      <c r="X3" t="s" s="29">
        <v>7</v>
      </c>
      <c r="Y3" t="s" s="30">
        <v>26</v>
      </c>
      <c r="Z3" t="s" s="28">
        <v>27</v>
      </c>
      <c r="AA3" t="s" s="28">
        <v>28</v>
      </c>
      <c r="AB3" t="s" s="29">
        <v>11</v>
      </c>
      <c r="AC3" t="s" s="30">
        <v>12</v>
      </c>
      <c r="AD3" t="s" s="28">
        <v>29</v>
      </c>
      <c r="AE3" t="s" s="28">
        <v>30</v>
      </c>
      <c r="AF3" t="s" s="28">
        <v>31</v>
      </c>
      <c r="AG3" t="s" s="28">
        <v>16</v>
      </c>
      <c r="AH3" t="s" s="28">
        <v>17</v>
      </c>
      <c r="AI3" t="s" s="28">
        <v>32</v>
      </c>
      <c r="AJ3" t="s" s="28">
        <v>33</v>
      </c>
      <c r="AK3" t="s" s="29">
        <v>34</v>
      </c>
      <c r="AL3" t="s" s="31">
        <v>21</v>
      </c>
      <c r="AM3" t="s" s="31">
        <v>22</v>
      </c>
      <c r="AN3" t="s" s="30">
        <v>35</v>
      </c>
      <c r="AO3" t="s" s="28">
        <v>36</v>
      </c>
      <c r="AP3" t="s" s="28">
        <v>37</v>
      </c>
      <c r="AQ3" t="s" s="29">
        <v>7</v>
      </c>
      <c r="AR3" t="s" s="30">
        <v>38</v>
      </c>
      <c r="AS3" t="s" s="28">
        <v>39</v>
      </c>
      <c r="AT3" t="s" s="28">
        <v>40</v>
      </c>
      <c r="AU3" t="s" s="29">
        <v>11</v>
      </c>
      <c r="AV3" t="s" s="30">
        <v>12</v>
      </c>
      <c r="AW3" t="s" s="28">
        <v>41</v>
      </c>
      <c r="AX3" t="s" s="28">
        <v>42</v>
      </c>
      <c r="AY3" t="s" s="28">
        <v>43</v>
      </c>
      <c r="AZ3" t="s" s="28">
        <v>16</v>
      </c>
      <c r="BA3" t="s" s="29">
        <v>17</v>
      </c>
      <c r="BB3" t="s" s="30">
        <v>44</v>
      </c>
      <c r="BC3" t="s" s="28">
        <v>45</v>
      </c>
      <c r="BD3" t="s" s="29">
        <v>46</v>
      </c>
      <c r="BE3" t="s" s="31">
        <v>21</v>
      </c>
      <c r="BF3" t="s" s="31">
        <v>22</v>
      </c>
      <c r="BG3" t="s" s="30">
        <v>167</v>
      </c>
      <c r="BH3" t="s" s="28">
        <v>48</v>
      </c>
      <c r="BI3" t="s" s="28">
        <v>49</v>
      </c>
      <c r="BJ3" t="s" s="28">
        <v>50</v>
      </c>
      <c r="BK3" t="s" s="28">
        <v>51</v>
      </c>
      <c r="BL3" t="s" s="29">
        <v>7</v>
      </c>
      <c r="BM3" t="s" s="31">
        <v>52</v>
      </c>
      <c r="BN3" t="s" s="31">
        <v>53</v>
      </c>
      <c r="BO3" t="s" s="30">
        <v>54</v>
      </c>
      <c r="BP3" t="s" s="29">
        <v>11</v>
      </c>
      <c r="BQ3" t="s" s="31">
        <v>12</v>
      </c>
      <c r="BR3" t="s" s="31">
        <v>55</v>
      </c>
      <c r="BS3" t="s" s="31">
        <v>56</v>
      </c>
      <c r="BT3" t="s" s="31">
        <v>57</v>
      </c>
      <c r="BU3" t="s" s="31">
        <v>16</v>
      </c>
      <c r="BV3" t="s" s="31">
        <v>17</v>
      </c>
      <c r="BW3" t="s" s="31">
        <v>58</v>
      </c>
      <c r="BX3" t="s" s="30">
        <v>59</v>
      </c>
      <c r="BY3" t="s" s="28">
        <v>60</v>
      </c>
      <c r="BZ3" t="s" s="328">
        <v>61</v>
      </c>
    </row>
    <row r="4" ht="17" customHeight="1">
      <c r="A4" t="s" s="130">
        <v>62</v>
      </c>
      <c r="B4" s="132">
        <v>9078.168</v>
      </c>
      <c r="C4" s="133">
        <v>9075.213</v>
      </c>
      <c r="D4" s="134">
        <v>9026.512999999999</v>
      </c>
      <c r="E4" s="131">
        <v>9059.746333333333</v>
      </c>
      <c r="F4" s="132">
        <v>8969.312999999998</v>
      </c>
      <c r="G4" s="133">
        <v>8842.913</v>
      </c>
      <c r="H4" s="134">
        <v>8800.073</v>
      </c>
      <c r="I4" s="131">
        <v>8870.769666666667</v>
      </c>
      <c r="J4" s="131">
        <v>8965.365499999998</v>
      </c>
      <c r="K4" s="132">
        <v>8756.347</v>
      </c>
      <c r="L4" s="133">
        <v>8775.867</v>
      </c>
      <c r="M4" s="134">
        <v>8684.333000000001</v>
      </c>
      <c r="N4" s="131">
        <v>8738.849</v>
      </c>
      <c r="O4" s="131">
        <v>8889.859999999999</v>
      </c>
      <c r="P4" s="132">
        <v>8828.321</v>
      </c>
      <c r="Q4" s="133">
        <v>8934.09</v>
      </c>
      <c r="R4" s="134">
        <v>8983.508999999998</v>
      </c>
      <c r="S4" s="131">
        <v>8940.928028985507</v>
      </c>
      <c r="T4" s="131">
        <v>8896.221666666666</v>
      </c>
      <c r="U4" s="132">
        <v>9003.799999999999</v>
      </c>
      <c r="V4" s="133">
        <v>8757.6</v>
      </c>
      <c r="W4" s="134">
        <v>8753.799999999999</v>
      </c>
      <c r="X4" s="131">
        <v>8832.200000000001</v>
      </c>
      <c r="Y4" s="132">
        <v>8708.799999999999</v>
      </c>
      <c r="Z4" s="133">
        <v>8613.396000000001</v>
      </c>
      <c r="AA4" s="134">
        <v>8255.995999999999</v>
      </c>
      <c r="AB4" s="131">
        <v>8536.870996336997</v>
      </c>
      <c r="AC4" s="131">
        <v>8682.231999999998</v>
      </c>
      <c r="AD4" s="132">
        <v>8086.189</v>
      </c>
      <c r="AE4" s="133">
        <v>8182.638</v>
      </c>
      <c r="AF4" s="134">
        <v>8631.057999999999</v>
      </c>
      <c r="AG4" s="131">
        <v>8299.961666666666</v>
      </c>
      <c r="AH4" s="131">
        <v>8554.808555555557</v>
      </c>
      <c r="AI4" s="132">
        <v>8807.125</v>
      </c>
      <c r="AJ4" s="133">
        <v>8959.153</v>
      </c>
      <c r="AK4" s="134">
        <v>8928.226999999999</v>
      </c>
      <c r="AL4" s="131">
        <v>8897.028347826086</v>
      </c>
      <c r="AM4" s="131">
        <v>8640.648500000001</v>
      </c>
      <c r="AN4" s="132">
        <v>8933.125</v>
      </c>
      <c r="AO4" s="133">
        <v>8857.216</v>
      </c>
      <c r="AP4" s="134">
        <v>8971.477999999999</v>
      </c>
      <c r="AQ4" s="131">
        <v>8920.884666666667</v>
      </c>
      <c r="AR4" s="132">
        <v>8834.256000000001</v>
      </c>
      <c r="AS4" s="133">
        <v>8763.15</v>
      </c>
      <c r="AT4" s="134">
        <v>8416.692999999999</v>
      </c>
      <c r="AU4" s="131">
        <v>8691.383333333333</v>
      </c>
      <c r="AV4" s="131">
        <v>8796.066833333334</v>
      </c>
      <c r="AW4" s="132">
        <v>8178.511833333334</v>
      </c>
      <c r="AX4" s="133">
        <v>8278.849</v>
      </c>
      <c r="AY4" s="134">
        <v>8774.681</v>
      </c>
      <c r="AZ4" s="131">
        <v>8488.851888888888</v>
      </c>
      <c r="BA4" s="131">
        <v>8517.211361111111</v>
      </c>
      <c r="BB4" s="132">
        <v>8796.481888888888</v>
      </c>
      <c r="BC4" s="133">
        <v>8887.518</v>
      </c>
      <c r="BD4" s="134">
        <v>8872.608</v>
      </c>
      <c r="BE4" s="132">
        <v>8867.001333333334</v>
      </c>
      <c r="BF4" s="134">
        <v>8683.164962962963</v>
      </c>
      <c r="BG4" s="131">
        <v>42.51646296296167</v>
      </c>
      <c r="BH4" s="394">
        <v>0.004920517593437701</v>
      </c>
      <c r="BI4" s="134">
        <v>8877.993</v>
      </c>
      <c r="BJ4" s="132">
        <v>8858.893</v>
      </c>
      <c r="BK4" s="134">
        <v>8939.862999999999</v>
      </c>
      <c r="BL4" s="132">
        <v>8892.626333333334</v>
      </c>
      <c r="BM4" s="133">
        <v>8856.753000000001</v>
      </c>
      <c r="BN4" s="133">
        <v>8818.893</v>
      </c>
      <c r="BO4" s="133">
        <v>8708.873</v>
      </c>
      <c r="BP4" s="134">
        <v>8792.019666666665</v>
      </c>
      <c r="BQ4" s="131">
        <v>8843.544666666667</v>
      </c>
      <c r="BR4" s="132">
        <v>8278.52</v>
      </c>
      <c r="BS4" s="133">
        <v>8012.763333333333</v>
      </c>
      <c r="BT4" s="133">
        <v>8550.541000000001</v>
      </c>
      <c r="BU4" s="133">
        <v>8504.163666666665</v>
      </c>
      <c r="BV4" s="133">
        <v>8559.232777777777</v>
      </c>
      <c r="BW4" s="133">
        <v>8674.978999999999</v>
      </c>
      <c r="BX4" s="133">
        <v>8693.993999999999</v>
      </c>
      <c r="BY4" s="133">
        <v>8773.586847826089</v>
      </c>
      <c r="BZ4" s="330">
        <v>8675.359843835617</v>
      </c>
    </row>
    <row r="5" ht="17" customHeight="1">
      <c r="A5" t="s" s="331">
        <v>63</v>
      </c>
      <c r="B5" s="109">
        <v>5898.28</v>
      </c>
      <c r="C5" s="108">
        <v>5894.28</v>
      </c>
      <c r="D5" s="136">
        <v>5885.58</v>
      </c>
      <c r="E5" s="135">
        <v>5892.713333333333</v>
      </c>
      <c r="F5" s="109">
        <v>5865.379999999999</v>
      </c>
      <c r="G5" s="108">
        <v>5775.18</v>
      </c>
      <c r="H5" s="136">
        <v>5747.34</v>
      </c>
      <c r="I5" s="135">
        <v>5795.966666666667</v>
      </c>
      <c r="J5" s="135">
        <v>5844.34</v>
      </c>
      <c r="K5" s="109">
        <v>5709.94</v>
      </c>
      <c r="L5" s="108">
        <v>5717.51</v>
      </c>
      <c r="M5" s="136">
        <v>5607.18</v>
      </c>
      <c r="N5" s="135">
        <v>5678.21</v>
      </c>
      <c r="O5" s="135">
        <v>5788.963333333333</v>
      </c>
      <c r="P5" s="109">
        <v>5784.98</v>
      </c>
      <c r="Q5" s="108">
        <v>5887.28</v>
      </c>
      <c r="R5" s="136">
        <v>5895.379999999999</v>
      </c>
      <c r="S5" s="135">
        <v>5855.538695652174</v>
      </c>
      <c r="T5" s="135">
        <v>5765.952575342466</v>
      </c>
      <c r="U5" s="109">
        <v>5871.18</v>
      </c>
      <c r="V5" s="108">
        <v>5644.18</v>
      </c>
      <c r="W5" s="136">
        <v>5647.88</v>
      </c>
      <c r="X5" s="135">
        <v>5714.88</v>
      </c>
      <c r="Y5" s="109">
        <v>5646.879999999999</v>
      </c>
      <c r="Z5" s="108">
        <v>5588.48</v>
      </c>
      <c r="AA5" s="136">
        <v>5268.879999999999</v>
      </c>
      <c r="AB5" s="135">
        <v>5509.590329670330</v>
      </c>
      <c r="AC5" s="135">
        <v>5611.246666666666</v>
      </c>
      <c r="AD5" s="109">
        <v>5054.58</v>
      </c>
      <c r="AE5" s="108">
        <v>5124.08</v>
      </c>
      <c r="AF5" s="136">
        <v>5548.799999999999</v>
      </c>
      <c r="AG5" s="135">
        <v>5242.486666666666</v>
      </c>
      <c r="AH5" s="135">
        <v>5488.326666666666</v>
      </c>
      <c r="AI5" s="109">
        <v>5600.559999999999</v>
      </c>
      <c r="AJ5" s="108">
        <v>5702.780000000001</v>
      </c>
      <c r="AK5" s="136">
        <v>5680.62</v>
      </c>
      <c r="AL5" s="135">
        <v>5660.869347826088</v>
      </c>
      <c r="AM5" s="135">
        <v>5530.73</v>
      </c>
      <c r="AN5" s="135">
        <v>5689.700000000001</v>
      </c>
      <c r="AO5" s="135">
        <v>5632.23</v>
      </c>
      <c r="AP5" s="135">
        <v>5769.5</v>
      </c>
      <c r="AQ5" s="109">
        <v>5697.143333333333</v>
      </c>
      <c r="AR5" s="136">
        <v>5646.43</v>
      </c>
      <c r="AS5" s="135">
        <v>5626.93</v>
      </c>
      <c r="AT5" s="135">
        <v>5318.33</v>
      </c>
      <c r="AU5" s="135">
        <v>5530.563333333334</v>
      </c>
      <c r="AV5" s="135">
        <v>5613.858333333334</v>
      </c>
      <c r="AW5" s="135">
        <v>5081.56</v>
      </c>
      <c r="AX5" s="135">
        <v>5170.08</v>
      </c>
      <c r="AY5" s="135">
        <v>5493.030000000001</v>
      </c>
      <c r="AZ5" s="135">
        <v>5248.223333333333</v>
      </c>
      <c r="BA5" s="135">
        <v>5370.082222222223</v>
      </c>
      <c r="BB5" s="135">
        <v>5593.63</v>
      </c>
      <c r="BC5" s="395">
        <v>5644.4</v>
      </c>
      <c r="BD5" s="135">
        <v>5621.49</v>
      </c>
      <c r="BE5" s="109">
        <v>5619.84</v>
      </c>
      <c r="BF5" s="136">
        <v>5461.808888888889</v>
      </c>
      <c r="BG5" s="131">
        <v>-68.9211111111108</v>
      </c>
      <c r="BH5" s="394">
        <v>-0.0124614853936299</v>
      </c>
      <c r="BI5" s="134">
        <v>5624.97</v>
      </c>
      <c r="BJ5" s="135">
        <v>5623.91</v>
      </c>
      <c r="BK5" s="135">
        <v>5714.48</v>
      </c>
      <c r="BL5" s="109">
        <v>5654.453333333333</v>
      </c>
      <c r="BM5" s="136">
        <v>5663.21</v>
      </c>
      <c r="BN5" s="135">
        <v>5641.25</v>
      </c>
      <c r="BO5" s="135">
        <v>5613.469999999999</v>
      </c>
      <c r="BP5" s="135">
        <v>5639.309999999999</v>
      </c>
      <c r="BQ5" s="135">
        <v>5646.881666666667</v>
      </c>
      <c r="BR5" s="135">
        <v>5289.14</v>
      </c>
      <c r="BS5" s="135">
        <v>5322.97</v>
      </c>
      <c r="BT5" s="135">
        <v>5537.76</v>
      </c>
      <c r="BU5" s="135">
        <v>5384.173333333333</v>
      </c>
      <c r="BV5" s="135">
        <v>5507.758333333334</v>
      </c>
      <c r="BW5" s="135">
        <v>5590.37</v>
      </c>
      <c r="BX5" s="135">
        <v>5572.88</v>
      </c>
      <c r="BY5" s="135">
        <v>5664.879891304348</v>
      </c>
      <c r="BZ5" s="135">
        <v>5559.678438356165</v>
      </c>
    </row>
    <row r="6" ht="17" customHeight="1">
      <c r="A6" t="s" s="204">
        <v>64</v>
      </c>
      <c r="B6" s="65">
        <v>618</v>
      </c>
      <c r="C6" s="91">
        <v>618</v>
      </c>
      <c r="D6" s="92">
        <v>618</v>
      </c>
      <c r="E6" s="334">
        <v>618</v>
      </c>
      <c r="F6" s="93">
        <v>618</v>
      </c>
      <c r="G6" s="91">
        <v>618</v>
      </c>
      <c r="H6" s="92">
        <v>618</v>
      </c>
      <c r="I6" s="334">
        <v>618</v>
      </c>
      <c r="J6" s="334">
        <v>618</v>
      </c>
      <c r="K6" s="93">
        <v>618</v>
      </c>
      <c r="L6" s="91">
        <v>618</v>
      </c>
      <c r="M6" s="92">
        <v>618</v>
      </c>
      <c r="N6" s="334">
        <v>618</v>
      </c>
      <c r="O6" s="334">
        <v>618</v>
      </c>
      <c r="P6" s="93">
        <v>618</v>
      </c>
      <c r="Q6" s="396">
        <v>618</v>
      </c>
      <c r="R6" s="92">
        <v>618</v>
      </c>
      <c r="S6" s="334">
        <v>618</v>
      </c>
      <c r="T6" s="334">
        <v>618</v>
      </c>
      <c r="U6" s="65">
        <v>618</v>
      </c>
      <c r="V6" s="91">
        <v>618</v>
      </c>
      <c r="W6" s="92">
        <v>618</v>
      </c>
      <c r="X6" s="334">
        <v>618</v>
      </c>
      <c r="Y6" s="93">
        <v>618</v>
      </c>
      <c r="Z6" s="91">
        <v>618</v>
      </c>
      <c r="AA6" s="92">
        <v>618</v>
      </c>
      <c r="AB6" s="334">
        <v>618</v>
      </c>
      <c r="AC6" s="334">
        <v>618</v>
      </c>
      <c r="AD6" s="93">
        <v>618</v>
      </c>
      <c r="AE6" s="91">
        <v>618</v>
      </c>
      <c r="AF6" s="92">
        <v>618</v>
      </c>
      <c r="AG6" s="334">
        <v>618</v>
      </c>
      <c r="AH6" s="334">
        <v>618</v>
      </c>
      <c r="AI6" s="93">
        <v>618</v>
      </c>
      <c r="AJ6" s="397">
        <v>618</v>
      </c>
      <c r="AK6" s="92">
        <v>618</v>
      </c>
      <c r="AL6" s="334">
        <v>618</v>
      </c>
      <c r="AM6" s="334">
        <v>618</v>
      </c>
      <c r="AN6" s="93">
        <v>618</v>
      </c>
      <c r="AO6" s="92">
        <v>618</v>
      </c>
      <c r="AP6" s="334">
        <v>618</v>
      </c>
      <c r="AQ6" s="93">
        <v>618</v>
      </c>
      <c r="AR6" s="92">
        <v>618</v>
      </c>
      <c r="AS6" s="334">
        <v>618</v>
      </c>
      <c r="AT6" s="334">
        <v>618</v>
      </c>
      <c r="AU6" s="334">
        <v>618</v>
      </c>
      <c r="AV6" s="334">
        <v>618</v>
      </c>
      <c r="AW6" s="334">
        <v>618</v>
      </c>
      <c r="AX6" s="334">
        <v>618</v>
      </c>
      <c r="AY6" s="334">
        <v>618</v>
      </c>
      <c r="AZ6" s="334">
        <v>618</v>
      </c>
      <c r="BA6" s="334">
        <v>618</v>
      </c>
      <c r="BB6" s="334">
        <v>618</v>
      </c>
      <c r="BC6" s="398">
        <v>618</v>
      </c>
      <c r="BD6" s="334">
        <v>618</v>
      </c>
      <c r="BE6" s="93">
        <v>618</v>
      </c>
      <c r="BF6" s="92">
        <v>618</v>
      </c>
      <c r="BG6" s="334">
        <v>0</v>
      </c>
      <c r="BH6" s="250">
        <v>0</v>
      </c>
      <c r="BI6" s="334">
        <v>618</v>
      </c>
      <c r="BJ6" s="334">
        <v>618</v>
      </c>
      <c r="BK6" s="334">
        <v>618</v>
      </c>
      <c r="BL6" s="93">
        <v>618</v>
      </c>
      <c r="BM6" s="92">
        <v>618</v>
      </c>
      <c r="BN6" s="334">
        <v>618</v>
      </c>
      <c r="BO6" s="334">
        <v>618</v>
      </c>
      <c r="BP6" s="334">
        <v>618</v>
      </c>
      <c r="BQ6" s="334">
        <v>618</v>
      </c>
      <c r="BR6" s="334">
        <v>599.7</v>
      </c>
      <c r="BS6" s="334">
        <v>599.7</v>
      </c>
      <c r="BT6" s="334">
        <v>618</v>
      </c>
      <c r="BU6" s="334">
        <v>605.8</v>
      </c>
      <c r="BV6" s="334">
        <v>611.9</v>
      </c>
      <c r="BW6" s="334">
        <v>618</v>
      </c>
      <c r="BX6" s="334">
        <v>618</v>
      </c>
      <c r="BY6" s="334">
        <v>618</v>
      </c>
      <c r="BZ6" s="334">
        <v>613.3873972602739</v>
      </c>
    </row>
    <row r="7" ht="17" customHeight="1">
      <c r="A7" t="s" s="336">
        <v>65</v>
      </c>
      <c r="B7" s="74">
        <v>570</v>
      </c>
      <c r="C7" s="106">
        <v>570</v>
      </c>
      <c r="D7" s="162">
        <v>570</v>
      </c>
      <c r="E7" s="163">
        <v>570</v>
      </c>
      <c r="F7" s="161">
        <v>570</v>
      </c>
      <c r="G7" s="106">
        <v>570</v>
      </c>
      <c r="H7" s="162">
        <v>570</v>
      </c>
      <c r="I7" s="163">
        <v>570</v>
      </c>
      <c r="J7" s="163">
        <v>570</v>
      </c>
      <c r="K7" s="161">
        <v>570</v>
      </c>
      <c r="L7" s="106">
        <v>570</v>
      </c>
      <c r="M7" s="162">
        <v>570</v>
      </c>
      <c r="N7" s="163">
        <v>570</v>
      </c>
      <c r="O7" s="163">
        <v>570</v>
      </c>
      <c r="P7" s="161">
        <v>570</v>
      </c>
      <c r="Q7" s="399">
        <v>570</v>
      </c>
      <c r="R7" s="162">
        <v>570</v>
      </c>
      <c r="S7" s="163">
        <v>570</v>
      </c>
      <c r="T7" s="163">
        <v>570</v>
      </c>
      <c r="U7" s="74">
        <v>570</v>
      </c>
      <c r="V7" s="106">
        <v>570</v>
      </c>
      <c r="W7" s="162">
        <v>570</v>
      </c>
      <c r="X7" s="163">
        <v>570</v>
      </c>
      <c r="Y7" s="161">
        <v>570</v>
      </c>
      <c r="Z7" s="106">
        <v>570</v>
      </c>
      <c r="AA7" s="162">
        <v>570</v>
      </c>
      <c r="AB7" s="163">
        <v>570</v>
      </c>
      <c r="AC7" s="163">
        <v>570</v>
      </c>
      <c r="AD7" s="161">
        <v>570</v>
      </c>
      <c r="AE7" s="106">
        <v>570</v>
      </c>
      <c r="AF7" s="162">
        <v>570</v>
      </c>
      <c r="AG7" s="163">
        <v>570</v>
      </c>
      <c r="AH7" s="163">
        <v>570</v>
      </c>
      <c r="AI7" s="161">
        <v>570</v>
      </c>
      <c r="AJ7" s="101">
        <v>570</v>
      </c>
      <c r="AK7" s="162">
        <v>570</v>
      </c>
      <c r="AL7" s="163">
        <v>570</v>
      </c>
      <c r="AM7" s="163">
        <v>570</v>
      </c>
      <c r="AN7" s="161">
        <v>570</v>
      </c>
      <c r="AO7" s="106">
        <v>570</v>
      </c>
      <c r="AP7" s="162">
        <v>570</v>
      </c>
      <c r="AQ7" s="163">
        <v>570</v>
      </c>
      <c r="AR7" s="74">
        <v>570</v>
      </c>
      <c r="AS7" s="106">
        <v>570</v>
      </c>
      <c r="AT7" s="162">
        <v>570</v>
      </c>
      <c r="AU7" s="163">
        <v>570</v>
      </c>
      <c r="AV7" s="163">
        <v>570</v>
      </c>
      <c r="AW7" s="74">
        <v>570</v>
      </c>
      <c r="AX7" s="106">
        <v>570</v>
      </c>
      <c r="AY7" s="162">
        <v>570</v>
      </c>
      <c r="AZ7" s="163">
        <v>570</v>
      </c>
      <c r="BA7" s="163">
        <v>570</v>
      </c>
      <c r="BB7" s="163">
        <v>570</v>
      </c>
      <c r="BC7" s="400">
        <v>570</v>
      </c>
      <c r="BD7" s="399">
        <v>570</v>
      </c>
      <c r="BE7" s="106">
        <v>570</v>
      </c>
      <c r="BF7" s="162">
        <v>570</v>
      </c>
      <c r="BG7" s="163">
        <v>0</v>
      </c>
      <c r="BH7" s="212">
        <v>0</v>
      </c>
      <c r="BI7" s="163">
        <v>570</v>
      </c>
      <c r="BJ7" s="161">
        <v>570</v>
      </c>
      <c r="BK7" s="162">
        <v>570</v>
      </c>
      <c r="BL7" s="161">
        <v>570</v>
      </c>
      <c r="BM7" s="106">
        <v>570</v>
      </c>
      <c r="BN7" s="106">
        <v>570</v>
      </c>
      <c r="BO7" s="106">
        <v>570</v>
      </c>
      <c r="BP7" s="162">
        <v>570</v>
      </c>
      <c r="BQ7" s="163">
        <v>570</v>
      </c>
      <c r="BR7" s="161">
        <v>570</v>
      </c>
      <c r="BS7" s="106">
        <v>570</v>
      </c>
      <c r="BT7" s="106">
        <v>570</v>
      </c>
      <c r="BU7" s="106">
        <v>570</v>
      </c>
      <c r="BV7" s="106">
        <v>570</v>
      </c>
      <c r="BW7" s="106">
        <v>570</v>
      </c>
      <c r="BX7" s="106">
        <v>570</v>
      </c>
      <c r="BY7" s="106">
        <v>570</v>
      </c>
      <c r="BZ7" s="338">
        <v>570</v>
      </c>
    </row>
    <row r="8" ht="17" customHeight="1">
      <c r="A8" t="s" s="336">
        <v>66</v>
      </c>
      <c r="B8" s="74">
        <v>48</v>
      </c>
      <c r="C8" s="106">
        <v>48</v>
      </c>
      <c r="D8" s="162">
        <v>48</v>
      </c>
      <c r="E8" s="163">
        <v>48</v>
      </c>
      <c r="F8" s="161">
        <v>48</v>
      </c>
      <c r="G8" s="106">
        <v>48</v>
      </c>
      <c r="H8" s="162">
        <v>48</v>
      </c>
      <c r="I8" s="163">
        <v>48</v>
      </c>
      <c r="J8" s="163">
        <v>48</v>
      </c>
      <c r="K8" s="161">
        <v>48</v>
      </c>
      <c r="L8" s="106">
        <v>48</v>
      </c>
      <c r="M8" s="162">
        <v>48</v>
      </c>
      <c r="N8" s="163">
        <v>48</v>
      </c>
      <c r="O8" s="163">
        <v>48</v>
      </c>
      <c r="P8" s="161">
        <v>48</v>
      </c>
      <c r="Q8" s="399">
        <v>48</v>
      </c>
      <c r="R8" s="162">
        <v>48</v>
      </c>
      <c r="S8" s="163">
        <v>48</v>
      </c>
      <c r="T8" s="163">
        <v>48</v>
      </c>
      <c r="U8" s="74">
        <v>48</v>
      </c>
      <c r="V8" s="106">
        <v>48</v>
      </c>
      <c r="W8" s="162">
        <v>48</v>
      </c>
      <c r="X8" s="163">
        <v>48</v>
      </c>
      <c r="Y8" s="161">
        <v>48</v>
      </c>
      <c r="Z8" s="106">
        <v>48</v>
      </c>
      <c r="AA8" s="162">
        <v>48</v>
      </c>
      <c r="AB8" s="163">
        <v>48</v>
      </c>
      <c r="AC8" s="163">
        <v>48</v>
      </c>
      <c r="AD8" s="161">
        <v>48</v>
      </c>
      <c r="AE8" s="106">
        <v>48</v>
      </c>
      <c r="AF8" s="162">
        <v>48</v>
      </c>
      <c r="AG8" s="163">
        <v>48</v>
      </c>
      <c r="AH8" s="163">
        <v>48</v>
      </c>
      <c r="AI8" s="161">
        <v>48</v>
      </c>
      <c r="AJ8" s="101">
        <v>48</v>
      </c>
      <c r="AK8" s="162">
        <v>48</v>
      </c>
      <c r="AL8" s="163">
        <v>48</v>
      </c>
      <c r="AM8" s="163">
        <v>48</v>
      </c>
      <c r="AN8" s="161">
        <v>48</v>
      </c>
      <c r="AO8" s="106">
        <v>48</v>
      </c>
      <c r="AP8" s="162">
        <v>48</v>
      </c>
      <c r="AQ8" s="163">
        <v>48</v>
      </c>
      <c r="AR8" s="74">
        <v>48</v>
      </c>
      <c r="AS8" s="106">
        <v>48</v>
      </c>
      <c r="AT8" s="162">
        <v>48</v>
      </c>
      <c r="AU8" s="163">
        <v>48</v>
      </c>
      <c r="AV8" s="163">
        <v>48</v>
      </c>
      <c r="AW8" s="74">
        <v>48</v>
      </c>
      <c r="AX8" s="106">
        <v>48</v>
      </c>
      <c r="AY8" s="162">
        <v>48</v>
      </c>
      <c r="AZ8" s="163">
        <v>48</v>
      </c>
      <c r="BA8" s="163">
        <v>48</v>
      </c>
      <c r="BB8" s="163">
        <v>48</v>
      </c>
      <c r="BC8" s="400">
        <v>48</v>
      </c>
      <c r="BD8" s="399">
        <v>48</v>
      </c>
      <c r="BE8" s="106">
        <v>48</v>
      </c>
      <c r="BF8" s="162">
        <v>48</v>
      </c>
      <c r="BG8" s="163">
        <v>0</v>
      </c>
      <c r="BH8" s="212">
        <v>0</v>
      </c>
      <c r="BI8" s="163">
        <v>48</v>
      </c>
      <c r="BJ8" s="161">
        <v>48</v>
      </c>
      <c r="BK8" s="162">
        <v>48</v>
      </c>
      <c r="BL8" s="161">
        <v>48</v>
      </c>
      <c r="BM8" s="106">
        <v>48</v>
      </c>
      <c r="BN8" s="106">
        <v>48</v>
      </c>
      <c r="BO8" s="106">
        <v>48</v>
      </c>
      <c r="BP8" s="162">
        <v>48</v>
      </c>
      <c r="BQ8" s="163">
        <v>48</v>
      </c>
      <c r="BR8" s="161">
        <v>29.7</v>
      </c>
      <c r="BS8" s="106">
        <v>29.7</v>
      </c>
      <c r="BT8" s="106">
        <v>48</v>
      </c>
      <c r="BU8" s="106">
        <v>35.8</v>
      </c>
      <c r="BV8" s="106">
        <v>41.9</v>
      </c>
      <c r="BW8" s="106">
        <v>48</v>
      </c>
      <c r="BX8" s="106">
        <v>48</v>
      </c>
      <c r="BY8" s="106">
        <v>48</v>
      </c>
      <c r="BZ8" s="338">
        <v>43.38739726027398</v>
      </c>
    </row>
    <row r="9" ht="17" customHeight="1">
      <c r="A9" t="s" s="339">
        <v>67</v>
      </c>
      <c r="B9" s="93">
        <v>382</v>
      </c>
      <c r="C9" s="91">
        <v>382</v>
      </c>
      <c r="D9" s="92">
        <v>380.6</v>
      </c>
      <c r="E9" s="334">
        <v>381.5333333333333</v>
      </c>
      <c r="F9" s="93">
        <v>374.8</v>
      </c>
      <c r="G9" s="91">
        <v>375</v>
      </c>
      <c r="H9" s="92">
        <v>375</v>
      </c>
      <c r="I9" s="334">
        <v>374.9333333333333</v>
      </c>
      <c r="J9" s="334">
        <v>378.2333333333333</v>
      </c>
      <c r="K9" s="93">
        <v>360.57</v>
      </c>
      <c r="L9" s="91">
        <v>373.96</v>
      </c>
      <c r="M9" s="92">
        <v>375</v>
      </c>
      <c r="N9" s="334">
        <v>369.8433333333333</v>
      </c>
      <c r="O9" s="334">
        <v>375.4366666666667</v>
      </c>
      <c r="P9" s="93">
        <v>377.5</v>
      </c>
      <c r="Q9" s="396">
        <v>381</v>
      </c>
      <c r="R9" s="92">
        <v>382</v>
      </c>
      <c r="S9" s="334">
        <v>380.1576086956522</v>
      </c>
      <c r="T9" s="334">
        <v>376.8726849315068</v>
      </c>
      <c r="U9" s="93">
        <v>382</v>
      </c>
      <c r="V9" s="91">
        <v>382</v>
      </c>
      <c r="W9" s="92">
        <v>380.6</v>
      </c>
      <c r="X9" s="334">
        <v>381.5333333333334</v>
      </c>
      <c r="Y9" s="93">
        <v>378</v>
      </c>
      <c r="Z9" s="91">
        <v>375</v>
      </c>
      <c r="AA9" s="92">
        <v>373.9</v>
      </c>
      <c r="AB9" s="334">
        <v>375.9641758241758</v>
      </c>
      <c r="AC9" s="334">
        <v>378.5833333333333</v>
      </c>
      <c r="AD9" s="93">
        <v>375</v>
      </c>
      <c r="AE9" s="91">
        <v>373</v>
      </c>
      <c r="AF9" s="92">
        <v>375</v>
      </c>
      <c r="AG9" s="334">
        <v>374.3333333333333</v>
      </c>
      <c r="AH9" s="334">
        <v>377.1666666666667</v>
      </c>
      <c r="AI9" s="93">
        <v>377.5</v>
      </c>
      <c r="AJ9" s="397">
        <v>381</v>
      </c>
      <c r="AK9" s="92">
        <v>382</v>
      </c>
      <c r="AL9" s="334">
        <v>380.1576086956522</v>
      </c>
      <c r="AM9" s="334">
        <v>377.98</v>
      </c>
      <c r="AN9" s="93">
        <v>382</v>
      </c>
      <c r="AO9" s="92">
        <v>382</v>
      </c>
      <c r="AP9" s="334">
        <v>380.6</v>
      </c>
      <c r="AQ9" s="93">
        <v>381.5333333333334</v>
      </c>
      <c r="AR9" s="92">
        <v>378.4</v>
      </c>
      <c r="AS9" s="334">
        <v>375</v>
      </c>
      <c r="AT9" s="334">
        <v>373.9</v>
      </c>
      <c r="AU9" s="334">
        <v>375.7666666666667</v>
      </c>
      <c r="AV9" s="334">
        <v>378.65</v>
      </c>
      <c r="AW9" s="334">
        <v>356</v>
      </c>
      <c r="AX9" s="334">
        <v>367</v>
      </c>
      <c r="AY9" s="334">
        <v>375</v>
      </c>
      <c r="AZ9" s="334">
        <v>366</v>
      </c>
      <c r="BA9" s="334">
        <v>370.4444444444444</v>
      </c>
      <c r="BB9" s="334">
        <v>377.5</v>
      </c>
      <c r="BC9" s="398">
        <v>381</v>
      </c>
      <c r="BD9" s="334">
        <v>382</v>
      </c>
      <c r="BE9" s="93">
        <v>380.1666666666667</v>
      </c>
      <c r="BF9" s="92">
        <v>374.75</v>
      </c>
      <c r="BG9" s="334">
        <v>-3.229999999999961</v>
      </c>
      <c r="BH9" s="250">
        <v>-0.008545425683898489</v>
      </c>
      <c r="BI9" s="334">
        <v>382</v>
      </c>
      <c r="BJ9" s="334">
        <v>382</v>
      </c>
      <c r="BK9" s="334">
        <v>380.6</v>
      </c>
      <c r="BL9" s="93">
        <v>381.5333333333334</v>
      </c>
      <c r="BM9" s="92">
        <v>378.4</v>
      </c>
      <c r="BN9" s="334">
        <v>375</v>
      </c>
      <c r="BO9" s="334">
        <v>375</v>
      </c>
      <c r="BP9" s="334">
        <v>376.1333333333333</v>
      </c>
      <c r="BQ9" s="334">
        <v>378.8333333333333</v>
      </c>
      <c r="BR9" s="334">
        <v>356</v>
      </c>
      <c r="BS9" s="334">
        <v>367</v>
      </c>
      <c r="BT9" s="334">
        <v>375</v>
      </c>
      <c r="BU9" s="334">
        <v>366</v>
      </c>
      <c r="BV9" s="334">
        <v>370.6888888888889</v>
      </c>
      <c r="BW9" s="334">
        <v>377.5</v>
      </c>
      <c r="BX9" s="334">
        <v>381</v>
      </c>
      <c r="BY9" s="334">
        <v>380.1576086956522</v>
      </c>
      <c r="BZ9" s="334">
        <v>374.7336956521739</v>
      </c>
    </row>
    <row r="10" ht="17" customHeight="1">
      <c r="A10" t="s" s="341">
        <v>68</v>
      </c>
      <c r="B10" s="161">
        <v>102</v>
      </c>
      <c r="C10" s="106">
        <v>102</v>
      </c>
      <c r="D10" s="162">
        <v>100.6</v>
      </c>
      <c r="E10" s="163">
        <v>101.5333333333333</v>
      </c>
      <c r="F10" s="161">
        <v>94.8</v>
      </c>
      <c r="G10" s="106">
        <v>95</v>
      </c>
      <c r="H10" s="162">
        <v>95</v>
      </c>
      <c r="I10" s="163">
        <v>94.93333333333334</v>
      </c>
      <c r="J10" s="163">
        <v>98.23333333333333</v>
      </c>
      <c r="K10" s="161">
        <v>95</v>
      </c>
      <c r="L10" s="106">
        <v>95</v>
      </c>
      <c r="M10" s="162">
        <v>95</v>
      </c>
      <c r="N10" s="163">
        <v>95</v>
      </c>
      <c r="O10" s="163">
        <v>97.15555555555555</v>
      </c>
      <c r="P10" s="161">
        <v>97.5</v>
      </c>
      <c r="Q10" s="399">
        <v>101</v>
      </c>
      <c r="R10" s="162">
        <v>102</v>
      </c>
      <c r="S10" s="163">
        <v>100.1576086956522</v>
      </c>
      <c r="T10" s="163">
        <v>98.18657534246574</v>
      </c>
      <c r="U10" s="161">
        <v>102</v>
      </c>
      <c r="V10" s="106">
        <v>102</v>
      </c>
      <c r="W10" s="162">
        <v>100.6</v>
      </c>
      <c r="X10" s="163">
        <v>101.5333333333333</v>
      </c>
      <c r="Y10" s="161">
        <v>98</v>
      </c>
      <c r="Z10" s="106">
        <v>95</v>
      </c>
      <c r="AA10" s="162">
        <v>95</v>
      </c>
      <c r="AB10" s="163">
        <v>96.12087912087912</v>
      </c>
      <c r="AC10" s="163">
        <v>98.82197802197801</v>
      </c>
      <c r="AD10" s="161">
        <v>95</v>
      </c>
      <c r="AE10" s="106">
        <v>95</v>
      </c>
      <c r="AF10" s="162">
        <v>95</v>
      </c>
      <c r="AG10" s="163">
        <v>95</v>
      </c>
      <c r="AH10" s="163">
        <v>97.51111111111112</v>
      </c>
      <c r="AI10" s="161">
        <v>97.5</v>
      </c>
      <c r="AJ10" s="101">
        <v>101</v>
      </c>
      <c r="AK10" s="162">
        <v>102</v>
      </c>
      <c r="AL10" s="163">
        <v>100.1576086956522</v>
      </c>
      <c r="AM10" s="163">
        <v>98.2</v>
      </c>
      <c r="AN10" s="161">
        <v>102</v>
      </c>
      <c r="AO10" s="106">
        <v>102</v>
      </c>
      <c r="AP10" s="162">
        <v>100.6</v>
      </c>
      <c r="AQ10" s="163">
        <v>101.5333333333333</v>
      </c>
      <c r="AR10" s="161">
        <v>98.40000000000001</v>
      </c>
      <c r="AS10" s="106">
        <v>95</v>
      </c>
      <c r="AT10" s="162">
        <v>95</v>
      </c>
      <c r="AU10" s="163">
        <v>96.13333333333333</v>
      </c>
      <c r="AV10" s="163">
        <v>98.83333333333333</v>
      </c>
      <c r="AW10" s="161">
        <v>95</v>
      </c>
      <c r="AX10" s="106">
        <v>95</v>
      </c>
      <c r="AY10" s="162">
        <v>95</v>
      </c>
      <c r="AZ10" s="163">
        <v>95</v>
      </c>
      <c r="BA10" s="163">
        <v>95.18888888888888</v>
      </c>
      <c r="BB10" s="163">
        <v>97.5</v>
      </c>
      <c r="BC10" s="400">
        <v>101</v>
      </c>
      <c r="BD10" s="162">
        <v>102</v>
      </c>
      <c r="BE10" s="161">
        <v>100.1666666666667</v>
      </c>
      <c r="BF10" s="162">
        <v>97.58333333333333</v>
      </c>
      <c r="BG10" s="163">
        <v>-0.6166666666666742</v>
      </c>
      <c r="BH10" s="212">
        <v>-0.006279701289884643</v>
      </c>
      <c r="BI10" s="163">
        <v>102</v>
      </c>
      <c r="BJ10" s="161">
        <v>102</v>
      </c>
      <c r="BK10" s="162">
        <v>100.6</v>
      </c>
      <c r="BL10" s="161">
        <v>101.5333333333333</v>
      </c>
      <c r="BM10" s="106">
        <v>98.40000000000001</v>
      </c>
      <c r="BN10" s="106">
        <v>95</v>
      </c>
      <c r="BO10" s="106">
        <v>95</v>
      </c>
      <c r="BP10" s="162">
        <v>96.13333333333333</v>
      </c>
      <c r="BQ10" s="163">
        <v>98.83333333333333</v>
      </c>
      <c r="BR10" s="161">
        <v>95</v>
      </c>
      <c r="BS10" s="106">
        <v>95</v>
      </c>
      <c r="BT10" s="106">
        <v>95</v>
      </c>
      <c r="BU10" s="106">
        <v>95</v>
      </c>
      <c r="BV10" s="106">
        <v>95.18888888888888</v>
      </c>
      <c r="BW10" s="106">
        <v>97.5</v>
      </c>
      <c r="BX10" s="106">
        <v>101</v>
      </c>
      <c r="BY10" s="106">
        <v>100.1576086956522</v>
      </c>
      <c r="BZ10" s="338">
        <v>98.18657534246577</v>
      </c>
    </row>
    <row r="11" ht="17" customHeight="1">
      <c r="A11" t="s" s="341">
        <v>69</v>
      </c>
      <c r="B11" s="161">
        <v>280</v>
      </c>
      <c r="C11" s="106">
        <v>280</v>
      </c>
      <c r="D11" s="162">
        <v>280</v>
      </c>
      <c r="E11" s="163">
        <v>280</v>
      </c>
      <c r="F11" s="161">
        <v>280</v>
      </c>
      <c r="G11" s="106">
        <v>280</v>
      </c>
      <c r="H11" s="162">
        <v>280</v>
      </c>
      <c r="I11" s="163">
        <v>280</v>
      </c>
      <c r="J11" s="163">
        <v>280</v>
      </c>
      <c r="K11" s="161">
        <v>265.57</v>
      </c>
      <c r="L11" s="106">
        <v>278.96</v>
      </c>
      <c r="M11" s="162">
        <v>280</v>
      </c>
      <c r="N11" s="163">
        <v>274.8433333333333</v>
      </c>
      <c r="O11" s="163">
        <v>278.2811111111111</v>
      </c>
      <c r="P11" s="161">
        <v>280</v>
      </c>
      <c r="Q11" s="399">
        <v>280</v>
      </c>
      <c r="R11" s="162">
        <v>280</v>
      </c>
      <c r="S11" s="163">
        <v>280</v>
      </c>
      <c r="T11" s="163">
        <v>278.6861095890411</v>
      </c>
      <c r="U11" s="161">
        <v>280</v>
      </c>
      <c r="V11" s="106">
        <v>280</v>
      </c>
      <c r="W11" s="162">
        <v>280</v>
      </c>
      <c r="X11" s="163">
        <v>280</v>
      </c>
      <c r="Y11" s="161">
        <v>280</v>
      </c>
      <c r="Z11" s="106">
        <v>280</v>
      </c>
      <c r="AA11" s="162">
        <v>278.9</v>
      </c>
      <c r="AB11" s="163">
        <v>279.8432967032967</v>
      </c>
      <c r="AC11" s="163">
        <v>279.9216483516483</v>
      </c>
      <c r="AD11" s="161">
        <v>280</v>
      </c>
      <c r="AE11" s="106">
        <v>278</v>
      </c>
      <c r="AF11" s="162">
        <v>280</v>
      </c>
      <c r="AG11" s="163">
        <v>279.2957608695652</v>
      </c>
      <c r="AH11" s="163">
        <v>279.7114963503649</v>
      </c>
      <c r="AI11" s="161">
        <v>280</v>
      </c>
      <c r="AJ11" s="101">
        <v>280</v>
      </c>
      <c r="AK11" s="162">
        <v>280</v>
      </c>
      <c r="AL11" s="163">
        <v>280</v>
      </c>
      <c r="AM11" s="163">
        <v>279.78</v>
      </c>
      <c r="AN11" s="161">
        <v>280</v>
      </c>
      <c r="AO11" s="106">
        <v>280</v>
      </c>
      <c r="AP11" s="162">
        <v>280</v>
      </c>
      <c r="AQ11" s="163">
        <v>280</v>
      </c>
      <c r="AR11" s="161">
        <v>280</v>
      </c>
      <c r="AS11" s="106">
        <v>280</v>
      </c>
      <c r="AT11" s="162">
        <v>278.9</v>
      </c>
      <c r="AU11" s="163">
        <v>279.6333333333333</v>
      </c>
      <c r="AV11" s="163">
        <v>279.8166666666667</v>
      </c>
      <c r="AW11" s="161">
        <v>261</v>
      </c>
      <c r="AX11" s="106">
        <v>272</v>
      </c>
      <c r="AY11" s="162">
        <v>280</v>
      </c>
      <c r="AZ11" s="163">
        <v>271</v>
      </c>
      <c r="BA11" s="163">
        <v>275.2555555555555</v>
      </c>
      <c r="BB11" s="163">
        <v>280</v>
      </c>
      <c r="BC11" s="400">
        <v>280</v>
      </c>
      <c r="BD11" s="162">
        <v>280</v>
      </c>
      <c r="BE11" s="161">
        <v>280</v>
      </c>
      <c r="BF11" s="162">
        <v>277.1666666666667</v>
      </c>
      <c r="BG11" s="163">
        <v>-2.613333333333287</v>
      </c>
      <c r="BH11" s="212">
        <v>-0.009340672433101993</v>
      </c>
      <c r="BI11" s="163">
        <v>280</v>
      </c>
      <c r="BJ11" s="161">
        <v>280</v>
      </c>
      <c r="BK11" s="162">
        <v>280</v>
      </c>
      <c r="BL11" s="161">
        <v>280</v>
      </c>
      <c r="BM11" s="106">
        <v>280</v>
      </c>
      <c r="BN11" s="106">
        <v>280</v>
      </c>
      <c r="BO11" s="106">
        <v>280</v>
      </c>
      <c r="BP11" s="162">
        <v>280</v>
      </c>
      <c r="BQ11" s="163">
        <v>280</v>
      </c>
      <c r="BR11" s="161">
        <v>261</v>
      </c>
      <c r="BS11" s="106">
        <v>272</v>
      </c>
      <c r="BT11" s="106">
        <v>280</v>
      </c>
      <c r="BU11" s="106">
        <v>271</v>
      </c>
      <c r="BV11" s="106">
        <v>275.5</v>
      </c>
      <c r="BW11" s="106">
        <v>280</v>
      </c>
      <c r="BX11" s="106">
        <v>280</v>
      </c>
      <c r="BY11" s="106">
        <v>280</v>
      </c>
      <c r="BZ11" s="338">
        <v>277.6164383561644</v>
      </c>
    </row>
    <row r="12" ht="17" customHeight="1">
      <c r="A12" t="s" s="339">
        <v>70</v>
      </c>
      <c r="B12" s="93">
        <v>2286.28</v>
      </c>
      <c r="C12" s="91">
        <v>2282.28</v>
      </c>
      <c r="D12" s="92">
        <v>2276.18</v>
      </c>
      <c r="E12" s="334">
        <v>2281.58</v>
      </c>
      <c r="F12" s="93">
        <v>2262.98</v>
      </c>
      <c r="G12" s="91">
        <v>2243.98</v>
      </c>
      <c r="H12" s="92">
        <v>2229.18</v>
      </c>
      <c r="I12" s="334">
        <v>2245.38</v>
      </c>
      <c r="J12" s="334">
        <v>2263.48</v>
      </c>
      <c r="K12" s="93">
        <v>2207.87</v>
      </c>
      <c r="L12" s="91">
        <v>2210.38</v>
      </c>
      <c r="M12" s="92">
        <v>2091.78</v>
      </c>
      <c r="N12" s="334">
        <v>2170.01</v>
      </c>
      <c r="O12" s="334">
        <v>2232.323333333333</v>
      </c>
      <c r="P12" s="93">
        <v>2260.48</v>
      </c>
      <c r="Q12" s="396">
        <v>2277.88</v>
      </c>
      <c r="R12" s="92">
        <v>2283.38</v>
      </c>
      <c r="S12" s="334">
        <v>2273.870217391304</v>
      </c>
      <c r="T12" s="334">
        <v>2203.135863013699</v>
      </c>
      <c r="U12" s="93">
        <v>2259.18</v>
      </c>
      <c r="V12" s="91">
        <v>2032.18</v>
      </c>
      <c r="W12" s="92">
        <v>2038.48</v>
      </c>
      <c r="X12" s="334">
        <v>2103.746666666667</v>
      </c>
      <c r="Y12" s="93">
        <v>2041.28</v>
      </c>
      <c r="Z12" s="91">
        <v>2059.48</v>
      </c>
      <c r="AA12" s="92">
        <v>1767.28</v>
      </c>
      <c r="AB12" s="334">
        <v>1957.216263736264</v>
      </c>
      <c r="AC12" s="334">
        <v>2032.98</v>
      </c>
      <c r="AD12" s="93">
        <v>1537.08</v>
      </c>
      <c r="AE12" s="91">
        <v>1626.48</v>
      </c>
      <c r="AF12" s="92">
        <v>2047</v>
      </c>
      <c r="AG12" s="334">
        <v>1736.853333333333</v>
      </c>
      <c r="AH12" s="334">
        <v>1934.271111111111</v>
      </c>
      <c r="AI12" s="93">
        <v>2068.58</v>
      </c>
      <c r="AJ12" s="397">
        <v>2093.38</v>
      </c>
      <c r="AK12" s="92">
        <v>2068.62</v>
      </c>
      <c r="AL12" s="334">
        <v>2076.680434782609</v>
      </c>
      <c r="AM12" s="334">
        <v>1967.42</v>
      </c>
      <c r="AN12" s="93">
        <v>2077.7</v>
      </c>
      <c r="AO12" s="92">
        <v>2020.23</v>
      </c>
      <c r="AP12" s="334">
        <v>2160.1</v>
      </c>
      <c r="AQ12" s="93">
        <v>2086.01</v>
      </c>
      <c r="AR12" s="92">
        <v>2040.43</v>
      </c>
      <c r="AS12" s="334">
        <v>2025.13</v>
      </c>
      <c r="AT12" s="334">
        <v>1806.33</v>
      </c>
      <c r="AU12" s="334">
        <v>1957.296666666667</v>
      </c>
      <c r="AV12" s="334">
        <v>2021.658333333334</v>
      </c>
      <c r="AW12" s="334">
        <v>1581.56</v>
      </c>
      <c r="AX12" s="334">
        <v>1674.51</v>
      </c>
      <c r="AY12" s="334">
        <v>2022.63</v>
      </c>
      <c r="AZ12" s="334">
        <v>1759.566666666666</v>
      </c>
      <c r="BA12" s="334">
        <v>1844.576111111111</v>
      </c>
      <c r="BB12" s="334">
        <v>2069.13</v>
      </c>
      <c r="BC12" s="398">
        <v>2035</v>
      </c>
      <c r="BD12" s="334">
        <v>2009.49</v>
      </c>
      <c r="BE12" s="93">
        <v>2037.873333333333</v>
      </c>
      <c r="BF12" s="92">
        <v>1928.387777777778</v>
      </c>
      <c r="BG12" s="334">
        <v>-39.03222222222234</v>
      </c>
      <c r="BH12" s="250">
        <v>-0.01983929319729516</v>
      </c>
      <c r="BI12" s="334">
        <v>2012.97</v>
      </c>
      <c r="BJ12" s="334">
        <v>2011.91</v>
      </c>
      <c r="BK12" s="334">
        <v>2105.08</v>
      </c>
      <c r="BL12" s="93">
        <v>2043.32</v>
      </c>
      <c r="BM12" s="92">
        <v>2057.21</v>
      </c>
      <c r="BN12" s="334">
        <v>2039.45</v>
      </c>
      <c r="BO12" s="334">
        <v>2012.47</v>
      </c>
      <c r="BP12" s="334">
        <v>2036.376666666667</v>
      </c>
      <c r="BQ12" s="334">
        <v>2039.848333333333</v>
      </c>
      <c r="BR12" s="334">
        <v>1807.44</v>
      </c>
      <c r="BS12" s="334">
        <v>1853.48</v>
      </c>
      <c r="BT12" s="334">
        <v>2038</v>
      </c>
      <c r="BU12" s="334">
        <v>1900.523333333333</v>
      </c>
      <c r="BV12" s="334">
        <v>1964.977777777778</v>
      </c>
      <c r="BW12" s="334">
        <v>2066.87</v>
      </c>
      <c r="BX12" s="334">
        <v>2045.88</v>
      </c>
      <c r="BY12" s="334">
        <v>2083.548369565217</v>
      </c>
      <c r="BZ12" s="334">
        <v>2007.372657534246</v>
      </c>
    </row>
    <row r="13" ht="17" customHeight="1">
      <c r="A13" t="s" s="341">
        <v>71</v>
      </c>
      <c r="B13" s="161">
        <v>435</v>
      </c>
      <c r="C13" s="106">
        <v>435</v>
      </c>
      <c r="D13" s="162">
        <v>435</v>
      </c>
      <c r="E13" s="163">
        <v>435</v>
      </c>
      <c r="F13" s="161">
        <v>435</v>
      </c>
      <c r="G13" s="106">
        <v>435</v>
      </c>
      <c r="H13" s="162">
        <v>435</v>
      </c>
      <c r="I13" s="163">
        <v>435</v>
      </c>
      <c r="J13" s="163">
        <v>435</v>
      </c>
      <c r="K13" s="161">
        <v>435</v>
      </c>
      <c r="L13" s="106">
        <v>435</v>
      </c>
      <c r="M13" s="162">
        <v>435</v>
      </c>
      <c r="N13" s="163">
        <v>435</v>
      </c>
      <c r="O13" s="163">
        <v>435</v>
      </c>
      <c r="P13" s="161">
        <v>435</v>
      </c>
      <c r="Q13" s="399">
        <v>435</v>
      </c>
      <c r="R13" s="162">
        <v>435</v>
      </c>
      <c r="S13" s="163">
        <v>435</v>
      </c>
      <c r="T13" s="163">
        <v>435</v>
      </c>
      <c r="U13" s="161">
        <v>435</v>
      </c>
      <c r="V13" s="106">
        <v>435</v>
      </c>
      <c r="W13" s="162">
        <v>435</v>
      </c>
      <c r="X13" s="163">
        <v>435</v>
      </c>
      <c r="Y13" s="161">
        <v>435</v>
      </c>
      <c r="Z13" s="106">
        <v>435</v>
      </c>
      <c r="AA13" s="162">
        <v>435</v>
      </c>
      <c r="AB13" s="163">
        <v>435</v>
      </c>
      <c r="AC13" s="163">
        <v>435</v>
      </c>
      <c r="AD13" s="161">
        <v>435</v>
      </c>
      <c r="AE13" s="106">
        <v>435</v>
      </c>
      <c r="AF13" s="162">
        <v>435</v>
      </c>
      <c r="AG13" s="163">
        <v>435</v>
      </c>
      <c r="AH13" s="163">
        <v>435</v>
      </c>
      <c r="AI13" s="161">
        <v>435</v>
      </c>
      <c r="AJ13" s="101">
        <v>435</v>
      </c>
      <c r="AK13" s="162">
        <v>435</v>
      </c>
      <c r="AL13" s="163">
        <v>435</v>
      </c>
      <c r="AM13" s="163">
        <v>435</v>
      </c>
      <c r="AN13" s="161">
        <v>435</v>
      </c>
      <c r="AO13" s="106">
        <v>435</v>
      </c>
      <c r="AP13" s="162">
        <v>435</v>
      </c>
      <c r="AQ13" s="163">
        <v>435</v>
      </c>
      <c r="AR13" s="161">
        <v>435</v>
      </c>
      <c r="AS13" s="106">
        <v>435</v>
      </c>
      <c r="AT13" s="162">
        <v>435</v>
      </c>
      <c r="AU13" s="163">
        <v>435</v>
      </c>
      <c r="AV13" s="163">
        <v>435</v>
      </c>
      <c r="AW13" s="161">
        <v>435</v>
      </c>
      <c r="AX13" s="106">
        <v>435</v>
      </c>
      <c r="AY13" s="162">
        <v>435</v>
      </c>
      <c r="AZ13" s="163">
        <v>435</v>
      </c>
      <c r="BA13" s="163">
        <v>435</v>
      </c>
      <c r="BB13" s="163">
        <v>435</v>
      </c>
      <c r="BC13" s="400">
        <v>435</v>
      </c>
      <c r="BD13" s="162">
        <v>435</v>
      </c>
      <c r="BE13" s="161">
        <v>435</v>
      </c>
      <c r="BF13" s="162">
        <v>435</v>
      </c>
      <c r="BG13" s="163">
        <v>0</v>
      </c>
      <c r="BH13" s="212">
        <v>0</v>
      </c>
      <c r="BI13" s="163">
        <v>435</v>
      </c>
      <c r="BJ13" s="161">
        <v>435</v>
      </c>
      <c r="BK13" s="162">
        <v>435</v>
      </c>
      <c r="BL13" s="161">
        <v>435</v>
      </c>
      <c r="BM13" s="106">
        <v>435</v>
      </c>
      <c r="BN13" s="106">
        <v>435</v>
      </c>
      <c r="BO13" s="106">
        <v>435</v>
      </c>
      <c r="BP13" s="162">
        <v>435</v>
      </c>
      <c r="BQ13" s="163">
        <v>435</v>
      </c>
      <c r="BR13" s="161">
        <v>435</v>
      </c>
      <c r="BS13" s="106">
        <v>435</v>
      </c>
      <c r="BT13" s="106">
        <v>435</v>
      </c>
      <c r="BU13" s="106">
        <v>435</v>
      </c>
      <c r="BV13" s="106">
        <v>435</v>
      </c>
      <c r="BW13" s="106">
        <v>435</v>
      </c>
      <c r="BX13" s="106">
        <v>435</v>
      </c>
      <c r="BY13" s="106">
        <v>435</v>
      </c>
      <c r="BZ13" s="338">
        <v>435</v>
      </c>
    </row>
    <row r="14" ht="17" customHeight="1">
      <c r="A14" t="s" s="341">
        <v>72</v>
      </c>
      <c r="B14" s="161">
        <v>720</v>
      </c>
      <c r="C14" s="106">
        <v>720</v>
      </c>
      <c r="D14" s="162">
        <v>720</v>
      </c>
      <c r="E14" s="163">
        <v>720</v>
      </c>
      <c r="F14" s="161">
        <v>720</v>
      </c>
      <c r="G14" s="106">
        <v>720</v>
      </c>
      <c r="H14" s="162">
        <v>720</v>
      </c>
      <c r="I14" s="163">
        <v>720</v>
      </c>
      <c r="J14" s="163">
        <v>720</v>
      </c>
      <c r="K14" s="161">
        <v>720</v>
      </c>
      <c r="L14" s="106">
        <v>720</v>
      </c>
      <c r="M14" s="162">
        <v>575.3</v>
      </c>
      <c r="N14" s="163">
        <v>671.7666666666667</v>
      </c>
      <c r="O14" s="163">
        <v>703.9222222222222</v>
      </c>
      <c r="P14" s="161">
        <v>720</v>
      </c>
      <c r="Q14" s="399">
        <v>720</v>
      </c>
      <c r="R14" s="162">
        <v>720</v>
      </c>
      <c r="S14" s="163">
        <v>720</v>
      </c>
      <c r="T14" s="163">
        <v>668.5482191780823</v>
      </c>
      <c r="U14" s="161">
        <v>720</v>
      </c>
      <c r="V14" s="106">
        <v>495</v>
      </c>
      <c r="W14" s="162">
        <v>517.5</v>
      </c>
      <c r="X14" s="163">
        <v>579.3</v>
      </c>
      <c r="Y14" s="161">
        <v>534</v>
      </c>
      <c r="Z14" s="106">
        <v>572</v>
      </c>
      <c r="AA14" s="162">
        <v>394.1</v>
      </c>
      <c r="AB14" s="163">
        <v>500.8241758241758</v>
      </c>
      <c r="AC14" s="163">
        <v>540.0686813186813</v>
      </c>
      <c r="AD14" s="161">
        <v>269</v>
      </c>
      <c r="AE14" s="106">
        <v>316.6</v>
      </c>
      <c r="AF14" s="162">
        <v>579.6</v>
      </c>
      <c r="AG14" s="163">
        <v>386.2038043478261</v>
      </c>
      <c r="AH14" s="163">
        <v>488.4060218978102</v>
      </c>
      <c r="AI14" s="161">
        <v>564</v>
      </c>
      <c r="AJ14" s="101">
        <v>572.5</v>
      </c>
      <c r="AK14" s="162">
        <v>544.74</v>
      </c>
      <c r="AL14" s="163">
        <v>560.2819565217392</v>
      </c>
      <c r="AM14" s="163">
        <v>506.47</v>
      </c>
      <c r="AN14" s="161">
        <v>571.02</v>
      </c>
      <c r="AO14" s="106">
        <v>495</v>
      </c>
      <c r="AP14" s="162">
        <v>658.7</v>
      </c>
      <c r="AQ14" s="163">
        <v>574.9066666666666</v>
      </c>
      <c r="AR14" s="161">
        <v>548</v>
      </c>
      <c r="AS14" s="106">
        <v>556.1</v>
      </c>
      <c r="AT14" s="162">
        <v>464.4</v>
      </c>
      <c r="AU14" s="163">
        <v>522.8333333333334</v>
      </c>
      <c r="AV14" s="163">
        <v>548.87</v>
      </c>
      <c r="AW14" s="161">
        <v>366.53</v>
      </c>
      <c r="AX14" s="106">
        <v>403.7</v>
      </c>
      <c r="AY14" s="162">
        <v>563.6</v>
      </c>
      <c r="AZ14" s="163">
        <v>444.61</v>
      </c>
      <c r="BA14" s="163">
        <v>479.5272222222222</v>
      </c>
      <c r="BB14" s="163">
        <v>564</v>
      </c>
      <c r="BC14" s="400">
        <v>532</v>
      </c>
      <c r="BD14" s="162">
        <v>505.23</v>
      </c>
      <c r="BE14" s="161">
        <v>533.7433333333333</v>
      </c>
      <c r="BF14" s="162">
        <v>502.19</v>
      </c>
      <c r="BG14" s="163">
        <v>-4.28000000000003</v>
      </c>
      <c r="BH14" s="212">
        <v>-0.008450648607025157</v>
      </c>
      <c r="BI14" s="163">
        <v>507.25</v>
      </c>
      <c r="BJ14" s="161">
        <v>507.59</v>
      </c>
      <c r="BK14" s="162">
        <v>604.95</v>
      </c>
      <c r="BL14" s="161">
        <v>539.9299999999999</v>
      </c>
      <c r="BM14" s="106">
        <v>563</v>
      </c>
      <c r="BN14" s="106">
        <v>571.1</v>
      </c>
      <c r="BO14" s="106">
        <v>579.9</v>
      </c>
      <c r="BP14" s="162">
        <v>571.3333333333334</v>
      </c>
      <c r="BQ14" s="163">
        <v>555.6316666666667</v>
      </c>
      <c r="BR14" s="161">
        <v>588.7</v>
      </c>
      <c r="BS14" s="106">
        <v>581.5</v>
      </c>
      <c r="BT14" s="106">
        <v>578.6</v>
      </c>
      <c r="BU14" s="106">
        <v>582.9333333333334</v>
      </c>
      <c r="BV14" s="106">
        <v>578.5222222222222</v>
      </c>
      <c r="BW14" s="106">
        <v>579</v>
      </c>
      <c r="BX14" s="106">
        <v>547</v>
      </c>
      <c r="BY14" s="106">
        <v>586.3363043478261</v>
      </c>
      <c r="BZ14" s="338">
        <v>570.5724931506849</v>
      </c>
    </row>
    <row r="15" ht="17" customHeight="1">
      <c r="A15" t="s" s="341">
        <v>73</v>
      </c>
      <c r="B15" s="161">
        <v>265.5</v>
      </c>
      <c r="C15" s="106">
        <v>261.5</v>
      </c>
      <c r="D15" s="162">
        <v>255.4</v>
      </c>
      <c r="E15" s="163">
        <v>260.8</v>
      </c>
      <c r="F15" s="161">
        <v>249.4</v>
      </c>
      <c r="G15" s="106">
        <v>239.4</v>
      </c>
      <c r="H15" s="162">
        <v>230.1</v>
      </c>
      <c r="I15" s="163">
        <v>239.6333333333333</v>
      </c>
      <c r="J15" s="163">
        <v>250.2166666666667</v>
      </c>
      <c r="K15" s="161">
        <v>208.79</v>
      </c>
      <c r="L15" s="106">
        <v>211.3</v>
      </c>
      <c r="M15" s="162">
        <v>237.4</v>
      </c>
      <c r="N15" s="163">
        <v>219.1633333333333</v>
      </c>
      <c r="O15" s="163">
        <v>239.8655555555555</v>
      </c>
      <c r="P15" s="161">
        <v>248.8</v>
      </c>
      <c r="Q15" s="399">
        <v>257.1</v>
      </c>
      <c r="R15" s="162">
        <v>262.6</v>
      </c>
      <c r="S15" s="163">
        <v>256.1565217391304</v>
      </c>
      <c r="T15" s="163">
        <v>243.8013424657534</v>
      </c>
      <c r="U15" s="161">
        <v>238.4</v>
      </c>
      <c r="V15" s="106">
        <v>236.4</v>
      </c>
      <c r="W15" s="162">
        <v>232.2</v>
      </c>
      <c r="X15" s="163">
        <v>235.6666666666667</v>
      </c>
      <c r="Y15" s="161">
        <v>224.7</v>
      </c>
      <c r="Z15" s="106">
        <v>214.9</v>
      </c>
      <c r="AA15" s="162">
        <v>208.1</v>
      </c>
      <c r="AB15" s="163">
        <v>215.889010989011</v>
      </c>
      <c r="AC15" s="163">
        <v>225.7697802197802</v>
      </c>
      <c r="AD15" s="161">
        <v>202</v>
      </c>
      <c r="AE15" s="106">
        <v>207.8</v>
      </c>
      <c r="AF15" s="162">
        <v>211.5</v>
      </c>
      <c r="AG15" s="163">
        <v>207.0521739130435</v>
      </c>
      <c r="AH15" s="163">
        <v>219.4850364963504</v>
      </c>
      <c r="AI15" s="161">
        <v>224</v>
      </c>
      <c r="AJ15" s="101">
        <v>232.1</v>
      </c>
      <c r="AK15" s="162">
        <v>235.1</v>
      </c>
      <c r="AL15" s="163">
        <v>230.3815217391304</v>
      </c>
      <c r="AM15" s="163">
        <v>222.22</v>
      </c>
      <c r="AN15" s="161">
        <v>217.9</v>
      </c>
      <c r="AO15" s="106">
        <v>236.4</v>
      </c>
      <c r="AP15" s="162">
        <v>212.6</v>
      </c>
      <c r="AQ15" s="163">
        <v>222.3</v>
      </c>
      <c r="AR15" s="161">
        <v>207</v>
      </c>
      <c r="AS15" s="106">
        <v>201.9</v>
      </c>
      <c r="AT15" s="162">
        <v>178.2</v>
      </c>
      <c r="AU15" s="163">
        <v>195.7</v>
      </c>
      <c r="AV15" s="163">
        <v>209</v>
      </c>
      <c r="AW15" s="161">
        <v>156.6</v>
      </c>
      <c r="AX15" s="106">
        <v>161.5</v>
      </c>
      <c r="AY15" s="162">
        <v>197.5</v>
      </c>
      <c r="AZ15" s="163">
        <v>171.8666666666667</v>
      </c>
      <c r="BA15" s="163">
        <v>181.9</v>
      </c>
      <c r="BB15" s="163">
        <v>222.5</v>
      </c>
      <c r="BC15" s="400">
        <v>214.22</v>
      </c>
      <c r="BD15" s="162">
        <v>215.48</v>
      </c>
      <c r="BE15" s="161">
        <v>217.4</v>
      </c>
      <c r="BF15" s="162">
        <v>197.1777777777778</v>
      </c>
      <c r="BG15" s="163">
        <v>-25.04222222222222</v>
      </c>
      <c r="BH15" s="212">
        <v>-0.1126911269112691</v>
      </c>
      <c r="BI15" s="163">
        <v>216.94</v>
      </c>
      <c r="BJ15" s="161">
        <v>215.54</v>
      </c>
      <c r="BK15" s="162">
        <v>211.35</v>
      </c>
      <c r="BL15" s="161">
        <v>214.61</v>
      </c>
      <c r="BM15" s="106">
        <v>206.83</v>
      </c>
      <c r="BN15" s="106">
        <v>201.27</v>
      </c>
      <c r="BO15" s="106">
        <v>165.49</v>
      </c>
      <c r="BP15" s="162">
        <v>191.1966666666667</v>
      </c>
      <c r="BQ15" s="163">
        <v>202.9033333333333</v>
      </c>
      <c r="BR15" s="161">
        <v>143.71</v>
      </c>
      <c r="BS15" s="106">
        <v>156</v>
      </c>
      <c r="BT15" s="106">
        <v>197.5</v>
      </c>
      <c r="BU15" s="106">
        <v>165.7366666666667</v>
      </c>
      <c r="BV15" s="106">
        <v>175.8611111111111</v>
      </c>
      <c r="BW15" s="106">
        <v>205.09</v>
      </c>
      <c r="BX15" s="106">
        <v>210.1</v>
      </c>
      <c r="BY15" s="106">
        <v>210.4538043478261</v>
      </c>
      <c r="BZ15" s="338">
        <v>195.3392876712329</v>
      </c>
    </row>
    <row r="16" ht="17" customHeight="1">
      <c r="A16" t="s" s="341">
        <v>74</v>
      </c>
      <c r="B16" s="161">
        <v>360</v>
      </c>
      <c r="C16" s="106">
        <v>360</v>
      </c>
      <c r="D16" s="162">
        <v>360</v>
      </c>
      <c r="E16" s="163">
        <v>360</v>
      </c>
      <c r="F16" s="161">
        <v>360</v>
      </c>
      <c r="G16" s="106">
        <v>360</v>
      </c>
      <c r="H16" s="162">
        <v>360</v>
      </c>
      <c r="I16" s="163">
        <v>360</v>
      </c>
      <c r="J16" s="163">
        <v>360</v>
      </c>
      <c r="K16" s="161">
        <v>360</v>
      </c>
      <c r="L16" s="106">
        <v>360</v>
      </c>
      <c r="M16" s="162">
        <v>360</v>
      </c>
      <c r="N16" s="163">
        <v>360</v>
      </c>
      <c r="O16" s="163">
        <v>360</v>
      </c>
      <c r="P16" s="161">
        <v>360</v>
      </c>
      <c r="Q16" s="399">
        <v>360</v>
      </c>
      <c r="R16" s="162">
        <v>360</v>
      </c>
      <c r="S16" s="163">
        <v>360</v>
      </c>
      <c r="T16" s="163">
        <v>360</v>
      </c>
      <c r="U16" s="161">
        <v>360</v>
      </c>
      <c r="V16" s="106">
        <v>360</v>
      </c>
      <c r="W16" s="162">
        <v>360</v>
      </c>
      <c r="X16" s="163">
        <v>360</v>
      </c>
      <c r="Y16" s="161">
        <v>360</v>
      </c>
      <c r="Z16" s="106">
        <v>360</v>
      </c>
      <c r="AA16" s="162">
        <v>258</v>
      </c>
      <c r="AB16" s="163">
        <v>326.4395604395605</v>
      </c>
      <c r="AC16" s="163">
        <v>343.2197802197802</v>
      </c>
      <c r="AD16" s="161">
        <v>159</v>
      </c>
      <c r="AE16" s="106">
        <v>195</v>
      </c>
      <c r="AF16" s="162">
        <v>348.82</v>
      </c>
      <c r="AG16" s="163">
        <v>233.1259782608696</v>
      </c>
      <c r="AH16" s="163">
        <v>306.2539781021898</v>
      </c>
      <c r="AI16" s="161">
        <v>360</v>
      </c>
      <c r="AJ16" s="101">
        <v>360</v>
      </c>
      <c r="AK16" s="162">
        <v>360</v>
      </c>
      <c r="AL16" s="163">
        <v>360</v>
      </c>
      <c r="AM16" s="163">
        <v>319.76</v>
      </c>
      <c r="AN16" s="161">
        <v>360</v>
      </c>
      <c r="AO16" s="106">
        <v>360</v>
      </c>
      <c r="AP16" s="162">
        <v>360</v>
      </c>
      <c r="AQ16" s="163">
        <v>360</v>
      </c>
      <c r="AR16" s="161">
        <v>360</v>
      </c>
      <c r="AS16" s="106">
        <v>360</v>
      </c>
      <c r="AT16" s="162">
        <v>259.3</v>
      </c>
      <c r="AU16" s="163">
        <v>326.4333333333333</v>
      </c>
      <c r="AV16" s="163">
        <v>343.2166666666667</v>
      </c>
      <c r="AW16" s="161">
        <v>154</v>
      </c>
      <c r="AX16" s="106">
        <v>204.88</v>
      </c>
      <c r="AY16" s="162">
        <v>354.4</v>
      </c>
      <c r="AZ16" s="163">
        <v>237.76</v>
      </c>
      <c r="BA16" s="163">
        <v>276.5022222222222</v>
      </c>
      <c r="BB16" s="163">
        <v>360</v>
      </c>
      <c r="BC16" s="400">
        <v>360</v>
      </c>
      <c r="BD16" s="162">
        <v>360</v>
      </c>
      <c r="BE16" s="161">
        <v>360</v>
      </c>
      <c r="BF16" s="162">
        <v>312.84</v>
      </c>
      <c r="BG16" s="163">
        <v>-6.920000000000016</v>
      </c>
      <c r="BH16" s="212">
        <v>-0.02164123092319248</v>
      </c>
      <c r="BI16" s="163">
        <v>360</v>
      </c>
      <c r="BJ16" s="161">
        <v>360</v>
      </c>
      <c r="BK16" s="162">
        <v>360</v>
      </c>
      <c r="BL16" s="161">
        <v>360</v>
      </c>
      <c r="BM16" s="106">
        <v>360</v>
      </c>
      <c r="BN16" s="106">
        <v>360</v>
      </c>
      <c r="BO16" s="106">
        <v>360</v>
      </c>
      <c r="BP16" s="162">
        <v>360</v>
      </c>
      <c r="BQ16" s="163">
        <v>360</v>
      </c>
      <c r="BR16" s="161">
        <v>170.6</v>
      </c>
      <c r="BS16" s="106">
        <v>208.9</v>
      </c>
      <c r="BT16" s="106">
        <v>354.82</v>
      </c>
      <c r="BU16" s="106">
        <v>244.7733333333333</v>
      </c>
      <c r="BV16" s="106">
        <v>302.3866666666667</v>
      </c>
      <c r="BW16" s="106">
        <v>360</v>
      </c>
      <c r="BX16" s="106">
        <v>360</v>
      </c>
      <c r="BY16" s="106">
        <v>360</v>
      </c>
      <c r="BZ16" s="338">
        <v>322.401698630137</v>
      </c>
    </row>
    <row r="17" ht="17" customHeight="1">
      <c r="A17" t="s" s="341">
        <v>75</v>
      </c>
      <c r="B17" s="161">
        <v>281.7</v>
      </c>
      <c r="C17" s="106">
        <v>281.7</v>
      </c>
      <c r="D17" s="162">
        <v>281.7</v>
      </c>
      <c r="E17" s="163">
        <v>281.7</v>
      </c>
      <c r="F17" s="161">
        <v>274.5</v>
      </c>
      <c r="G17" s="106">
        <v>265.5</v>
      </c>
      <c r="H17" s="162">
        <v>260</v>
      </c>
      <c r="I17" s="163">
        <v>266.6666666666667</v>
      </c>
      <c r="J17" s="163">
        <v>274.1833333333333</v>
      </c>
      <c r="K17" s="161">
        <v>260</v>
      </c>
      <c r="L17" s="106">
        <v>260</v>
      </c>
      <c r="M17" s="162">
        <v>260</v>
      </c>
      <c r="N17" s="163">
        <v>260</v>
      </c>
      <c r="O17" s="163">
        <v>269.4555555555555</v>
      </c>
      <c r="P17" s="161">
        <v>272.6</v>
      </c>
      <c r="Q17" s="399">
        <v>281.7</v>
      </c>
      <c r="R17" s="162">
        <v>281.7</v>
      </c>
      <c r="S17" s="163">
        <v>278.6336956521739</v>
      </c>
      <c r="T17" s="163">
        <v>271.706301369863</v>
      </c>
      <c r="U17" s="161">
        <v>281.7</v>
      </c>
      <c r="V17" s="106">
        <v>281.7</v>
      </c>
      <c r="W17" s="162">
        <v>281.7</v>
      </c>
      <c r="X17" s="163">
        <v>281.7</v>
      </c>
      <c r="Y17" s="161">
        <v>275.5</v>
      </c>
      <c r="Z17" s="106">
        <v>265.5</v>
      </c>
      <c r="AA17" s="162">
        <v>260</v>
      </c>
      <c r="AB17" s="163">
        <v>266.9835164835165</v>
      </c>
      <c r="AC17" s="163">
        <v>274.3417582417582</v>
      </c>
      <c r="AD17" s="161">
        <v>260</v>
      </c>
      <c r="AE17" s="106">
        <v>260</v>
      </c>
      <c r="AF17" s="162">
        <v>260</v>
      </c>
      <c r="AG17" s="163">
        <v>260</v>
      </c>
      <c r="AH17" s="163">
        <v>269.5666666666667</v>
      </c>
      <c r="AI17" s="161">
        <v>273.5</v>
      </c>
      <c r="AJ17" s="101">
        <v>281.7</v>
      </c>
      <c r="AK17" s="162">
        <v>281.7</v>
      </c>
      <c r="AL17" s="163">
        <v>278.9369565217391</v>
      </c>
      <c r="AM17" s="163">
        <v>271.89</v>
      </c>
      <c r="AN17" s="161">
        <v>281.7</v>
      </c>
      <c r="AO17" s="106">
        <v>281.7</v>
      </c>
      <c r="AP17" s="162">
        <v>281.7</v>
      </c>
      <c r="AQ17" s="163">
        <v>281.7</v>
      </c>
      <c r="AR17" s="161">
        <v>278.3</v>
      </c>
      <c r="AS17" s="106">
        <v>260</v>
      </c>
      <c r="AT17" s="162">
        <v>260</v>
      </c>
      <c r="AU17" s="163">
        <v>266.1</v>
      </c>
      <c r="AV17" s="163">
        <v>273.9</v>
      </c>
      <c r="AW17" s="161">
        <v>260</v>
      </c>
      <c r="AX17" s="106">
        <v>260</v>
      </c>
      <c r="AY17" s="162">
        <v>260</v>
      </c>
      <c r="AZ17" s="163">
        <v>260</v>
      </c>
      <c r="BA17" s="163">
        <v>261.0166666666667</v>
      </c>
      <c r="BB17" s="163">
        <v>275.5</v>
      </c>
      <c r="BC17" s="400">
        <v>281.7</v>
      </c>
      <c r="BD17" s="162">
        <v>281.7</v>
      </c>
      <c r="BE17" s="161">
        <v>279.6333333333334</v>
      </c>
      <c r="BF17" s="162">
        <v>269.8166666666667</v>
      </c>
      <c r="BG17" s="163">
        <v>-2.073333333333323</v>
      </c>
      <c r="BH17" s="212">
        <v>-0.007625632915272074</v>
      </c>
      <c r="BI17" s="163">
        <v>281.7</v>
      </c>
      <c r="BJ17" s="161">
        <v>281.7</v>
      </c>
      <c r="BK17" s="162">
        <v>281.7</v>
      </c>
      <c r="BL17" s="161">
        <v>281.7</v>
      </c>
      <c r="BM17" s="106">
        <v>280.3</v>
      </c>
      <c r="BN17" s="106">
        <v>260</v>
      </c>
      <c r="BO17" s="106">
        <v>260</v>
      </c>
      <c r="BP17" s="162">
        <v>266.7666666666667</v>
      </c>
      <c r="BQ17" s="163">
        <v>274.2333333333333</v>
      </c>
      <c r="BR17" s="161">
        <v>260</v>
      </c>
      <c r="BS17" s="106">
        <v>260</v>
      </c>
      <c r="BT17" s="106">
        <v>260</v>
      </c>
      <c r="BU17" s="106">
        <v>260</v>
      </c>
      <c r="BV17" s="106">
        <v>261.1277777777778</v>
      </c>
      <c r="BW17" s="106">
        <v>275.7</v>
      </c>
      <c r="BX17" s="106">
        <v>281.7</v>
      </c>
      <c r="BY17" s="106">
        <v>279.6782608695652</v>
      </c>
      <c r="BZ17" s="338">
        <v>271.9791780821918</v>
      </c>
    </row>
    <row r="18" ht="17" customHeight="1">
      <c r="A18" t="s" s="341">
        <v>76</v>
      </c>
      <c r="B18" s="161">
        <v>92.84999999999999</v>
      </c>
      <c r="C18" s="106">
        <v>92.84999999999999</v>
      </c>
      <c r="D18" s="162">
        <v>92.84999999999999</v>
      </c>
      <c r="E18" s="163">
        <v>92.84999999999998</v>
      </c>
      <c r="F18" s="161">
        <v>92.84999999999999</v>
      </c>
      <c r="G18" s="106">
        <v>92.84999999999999</v>
      </c>
      <c r="H18" s="162">
        <v>92.84999999999999</v>
      </c>
      <c r="I18" s="163">
        <v>92.84999999999998</v>
      </c>
      <c r="J18" s="163">
        <v>92.85000000000001</v>
      </c>
      <c r="K18" s="161">
        <v>92.84999999999999</v>
      </c>
      <c r="L18" s="106">
        <v>92.84999999999999</v>
      </c>
      <c r="M18" s="162">
        <v>92.84999999999999</v>
      </c>
      <c r="N18" s="163">
        <v>92.84999999999998</v>
      </c>
      <c r="O18" s="163">
        <v>92.85000000000001</v>
      </c>
      <c r="P18" s="161">
        <v>92.84999999999999</v>
      </c>
      <c r="Q18" s="401">
        <v>92.84999999999999</v>
      </c>
      <c r="R18" s="208">
        <v>92.84999999999999</v>
      </c>
      <c r="S18" s="163">
        <v>92.84999999999999</v>
      </c>
      <c r="T18" s="163">
        <v>92.84999999999999</v>
      </c>
      <c r="U18" s="161">
        <v>80.84999999999999</v>
      </c>
      <c r="V18" s="106">
        <v>80.84999999999999</v>
      </c>
      <c r="W18" s="162">
        <v>80.84999999999999</v>
      </c>
      <c r="X18" s="163">
        <v>80.84999999999999</v>
      </c>
      <c r="Y18" s="161">
        <v>80.84999999999999</v>
      </c>
      <c r="Z18" s="106">
        <v>80.84999999999999</v>
      </c>
      <c r="AA18" s="162">
        <v>80.84999999999999</v>
      </c>
      <c r="AB18" s="163">
        <v>80.84999999999999</v>
      </c>
      <c r="AC18" s="163">
        <v>80.84999999999999</v>
      </c>
      <c r="AD18" s="161">
        <v>80.84999999999999</v>
      </c>
      <c r="AE18" s="106">
        <v>80.84999999999999</v>
      </c>
      <c r="AF18" s="162">
        <v>80.84999999999999</v>
      </c>
      <c r="AG18" s="163">
        <v>80.84999999999999</v>
      </c>
      <c r="AH18" s="163">
        <v>80.84999999999999</v>
      </c>
      <c r="AI18" s="161">
        <v>80.84999999999999</v>
      </c>
      <c r="AJ18" s="101">
        <v>80.84999999999999</v>
      </c>
      <c r="AK18" s="162">
        <v>80.84999999999999</v>
      </c>
      <c r="AL18" s="163">
        <v>80.84999999999999</v>
      </c>
      <c r="AM18" s="163">
        <v>80.84999999999999</v>
      </c>
      <c r="AN18" s="161">
        <v>80.84999999999999</v>
      </c>
      <c r="AO18" s="106">
        <v>80.90000000000001</v>
      </c>
      <c r="AP18" s="162">
        <v>80.90000000000001</v>
      </c>
      <c r="AQ18" s="163">
        <v>80.88333333333334</v>
      </c>
      <c r="AR18" s="161">
        <v>80.90000000000001</v>
      </c>
      <c r="AS18" s="106">
        <v>80.90000000000001</v>
      </c>
      <c r="AT18" s="162">
        <v>78.2</v>
      </c>
      <c r="AU18" s="163">
        <v>80</v>
      </c>
      <c r="AV18" s="163">
        <v>80.44166666666668</v>
      </c>
      <c r="AW18" s="161">
        <v>78.2</v>
      </c>
      <c r="AX18" s="106">
        <v>78.2</v>
      </c>
      <c r="AY18" s="162">
        <v>80.90000000000001</v>
      </c>
      <c r="AZ18" s="163">
        <v>79.10000000000001</v>
      </c>
      <c r="BA18" s="163">
        <v>79.39999999999999</v>
      </c>
      <c r="BB18" s="163">
        <v>80.90000000000001</v>
      </c>
      <c r="BC18" s="400">
        <v>80.84999999999999</v>
      </c>
      <c r="BD18" s="162">
        <v>80.84999999999999</v>
      </c>
      <c r="BE18" s="161">
        <v>80.86666666666666</v>
      </c>
      <c r="BF18" s="162">
        <v>80.13333333333334</v>
      </c>
      <c r="BG18" s="163">
        <v>-0.7166666666666544</v>
      </c>
      <c r="BH18" s="212">
        <v>-0.0088641517212944</v>
      </c>
      <c r="BI18" s="163">
        <v>80.84999999999999</v>
      </c>
      <c r="BJ18" s="161">
        <v>80.84999999999999</v>
      </c>
      <c r="BK18" s="106">
        <v>80.84999999999999</v>
      </c>
      <c r="BL18" s="106">
        <v>80.84999999999999</v>
      </c>
      <c r="BM18" s="106">
        <v>80.84999999999999</v>
      </c>
      <c r="BN18" s="106">
        <v>80.84999999999999</v>
      </c>
      <c r="BO18" s="106">
        <v>80.84999999999999</v>
      </c>
      <c r="BP18" s="162">
        <v>80.84999999999999</v>
      </c>
      <c r="BQ18" s="163">
        <v>80.85000000000001</v>
      </c>
      <c r="BR18" s="161">
        <v>78.2</v>
      </c>
      <c r="BS18" s="106">
        <v>80.84999999999999</v>
      </c>
      <c r="BT18" s="106">
        <v>80.84999999999999</v>
      </c>
      <c r="BU18" s="106">
        <v>80.84999999999999</v>
      </c>
      <c r="BV18" s="106">
        <v>80.85000000000001</v>
      </c>
      <c r="BW18" s="106">
        <v>80.84999999999999</v>
      </c>
      <c r="BX18" s="106">
        <v>80.84999999999999</v>
      </c>
      <c r="BY18" s="106">
        <v>80.85000000000001</v>
      </c>
      <c r="BZ18" s="338">
        <v>80.85000000000001</v>
      </c>
    </row>
    <row r="19" ht="17" customHeight="1">
      <c r="A19" t="s" s="341">
        <v>77</v>
      </c>
      <c r="B19" s="161">
        <v>130.6</v>
      </c>
      <c r="C19" s="106">
        <v>130.6</v>
      </c>
      <c r="D19" s="162">
        <v>130.6</v>
      </c>
      <c r="E19" s="163">
        <v>130.6</v>
      </c>
      <c r="F19" s="161">
        <v>130.6</v>
      </c>
      <c r="G19" s="106">
        <v>130.6</v>
      </c>
      <c r="H19" s="162">
        <v>130.6</v>
      </c>
      <c r="I19" s="163">
        <v>130.6</v>
      </c>
      <c r="J19" s="163">
        <v>130.6</v>
      </c>
      <c r="K19" s="161">
        <v>130.6</v>
      </c>
      <c r="L19" s="106">
        <v>130.6</v>
      </c>
      <c r="M19" s="162">
        <v>130.6</v>
      </c>
      <c r="N19" s="163">
        <v>130.6</v>
      </c>
      <c r="O19" s="163">
        <v>130.6</v>
      </c>
      <c r="P19" s="161">
        <v>130.6</v>
      </c>
      <c r="Q19" s="399">
        <v>130.6</v>
      </c>
      <c r="R19" s="162">
        <v>130.6</v>
      </c>
      <c r="S19" s="163">
        <v>130.6</v>
      </c>
      <c r="T19" s="163">
        <v>130.6</v>
      </c>
      <c r="U19" s="161">
        <v>130.6</v>
      </c>
      <c r="V19" s="106">
        <v>130.6</v>
      </c>
      <c r="W19" s="162">
        <v>130.6</v>
      </c>
      <c r="X19" s="163">
        <v>130.6</v>
      </c>
      <c r="Y19" s="161">
        <v>130.6</v>
      </c>
      <c r="Z19" s="106">
        <v>130.6</v>
      </c>
      <c r="AA19" s="162">
        <v>130.6</v>
      </c>
      <c r="AB19" s="163">
        <v>130.6</v>
      </c>
      <c r="AC19" s="163">
        <v>130.6</v>
      </c>
      <c r="AD19" s="161">
        <v>130.6</v>
      </c>
      <c r="AE19" s="106">
        <v>130.6</v>
      </c>
      <c r="AF19" s="162">
        <v>130.6</v>
      </c>
      <c r="AG19" s="163">
        <v>130.6</v>
      </c>
      <c r="AH19" s="163">
        <v>130.6</v>
      </c>
      <c r="AI19" s="161">
        <v>130.6</v>
      </c>
      <c r="AJ19" s="101">
        <v>130.6</v>
      </c>
      <c r="AK19" s="162">
        <v>130.6</v>
      </c>
      <c r="AL19" s="163">
        <v>130.6</v>
      </c>
      <c r="AM19" s="163">
        <v>130.6</v>
      </c>
      <c r="AN19" s="161">
        <v>130.6</v>
      </c>
      <c r="AO19" s="106">
        <v>130.6</v>
      </c>
      <c r="AP19" s="162">
        <v>130.6</v>
      </c>
      <c r="AQ19" s="163">
        <v>130.6</v>
      </c>
      <c r="AR19" s="161">
        <v>130.6</v>
      </c>
      <c r="AS19" s="106">
        <v>130.6</v>
      </c>
      <c r="AT19" s="162">
        <v>130.6</v>
      </c>
      <c r="AU19" s="163">
        <v>130.6</v>
      </c>
      <c r="AV19" s="163">
        <v>130.6</v>
      </c>
      <c r="AW19" s="161">
        <v>130.6</v>
      </c>
      <c r="AX19" s="106">
        <v>130.6</v>
      </c>
      <c r="AY19" s="162">
        <v>130.6</v>
      </c>
      <c r="AZ19" s="163">
        <v>130.6</v>
      </c>
      <c r="BA19" s="163">
        <v>130.6</v>
      </c>
      <c r="BB19" s="163">
        <v>130.6</v>
      </c>
      <c r="BC19" s="400">
        <v>130.6</v>
      </c>
      <c r="BD19" s="162">
        <v>130.6</v>
      </c>
      <c r="BE19" s="161">
        <v>130.6</v>
      </c>
      <c r="BF19" s="162">
        <v>130.6</v>
      </c>
      <c r="BG19" s="163">
        <v>0</v>
      </c>
      <c r="BH19" s="212">
        <v>0</v>
      </c>
      <c r="BI19" s="163">
        <v>130.6</v>
      </c>
      <c r="BJ19" s="161">
        <v>130.6</v>
      </c>
      <c r="BK19" s="162">
        <v>130.6</v>
      </c>
      <c r="BL19" s="161">
        <v>130.6</v>
      </c>
      <c r="BM19" s="106">
        <v>130.6</v>
      </c>
      <c r="BN19" s="106">
        <v>130.6</v>
      </c>
      <c r="BO19" s="106">
        <v>130.6</v>
      </c>
      <c r="BP19" s="162">
        <v>130.6</v>
      </c>
      <c r="BQ19" s="163">
        <v>130.6</v>
      </c>
      <c r="BR19" s="161">
        <v>130.6</v>
      </c>
      <c r="BS19" s="106">
        <v>130.6</v>
      </c>
      <c r="BT19" s="106">
        <v>130.6</v>
      </c>
      <c r="BU19" s="106">
        <v>130.6</v>
      </c>
      <c r="BV19" s="106">
        <v>130.6</v>
      </c>
      <c r="BW19" s="106">
        <v>130.6</v>
      </c>
      <c r="BX19" s="106">
        <v>130.6</v>
      </c>
      <c r="BY19" s="106">
        <v>130.6</v>
      </c>
      <c r="BZ19" s="338">
        <v>130.6</v>
      </c>
    </row>
    <row r="20" ht="17" customHeight="1">
      <c r="A20" t="s" s="341">
        <v>129</v>
      </c>
      <c r="B20" s="161">
        <v>0.63</v>
      </c>
      <c r="C20" s="106">
        <v>0.63</v>
      </c>
      <c r="D20" s="162">
        <v>0.63</v>
      </c>
      <c r="E20" s="163">
        <v>0.63</v>
      </c>
      <c r="F20" s="161">
        <v>0.63</v>
      </c>
      <c r="G20" s="106">
        <v>0.63</v>
      </c>
      <c r="H20" s="162">
        <v>0.63</v>
      </c>
      <c r="I20" s="163">
        <v>0.63</v>
      </c>
      <c r="J20" s="163">
        <v>0.63</v>
      </c>
      <c r="K20" s="161">
        <v>0.63</v>
      </c>
      <c r="L20" s="106">
        <v>0.63</v>
      </c>
      <c r="M20" s="162">
        <v>0.63</v>
      </c>
      <c r="N20" s="163">
        <v>0.63</v>
      </c>
      <c r="O20" s="163">
        <v>0.63</v>
      </c>
      <c r="P20" s="161">
        <v>0.63</v>
      </c>
      <c r="Q20" s="399">
        <v>0.63</v>
      </c>
      <c r="R20" s="162">
        <v>0.63</v>
      </c>
      <c r="S20" s="163">
        <v>0.63</v>
      </c>
      <c r="T20" s="163">
        <v>0.63</v>
      </c>
      <c r="U20" s="161">
        <v>0.63</v>
      </c>
      <c r="V20" s="106">
        <v>0.63</v>
      </c>
      <c r="W20" s="162">
        <v>0.63</v>
      </c>
      <c r="X20" s="163">
        <v>0.63</v>
      </c>
      <c r="Y20" s="161">
        <v>0.63</v>
      </c>
      <c r="Z20" s="106">
        <v>0.63</v>
      </c>
      <c r="AA20" s="162">
        <v>0.63</v>
      </c>
      <c r="AB20" s="163">
        <v>0.63</v>
      </c>
      <c r="AC20" s="163">
        <v>0.63</v>
      </c>
      <c r="AD20" s="161">
        <v>0.63</v>
      </c>
      <c r="AE20" s="106">
        <v>0.63</v>
      </c>
      <c r="AF20" s="162">
        <v>0.63</v>
      </c>
      <c r="AG20" s="163">
        <v>0.63</v>
      </c>
      <c r="AH20" s="163">
        <v>0.63</v>
      </c>
      <c r="AI20" s="161">
        <v>0.63</v>
      </c>
      <c r="AJ20" s="101">
        <v>0.63</v>
      </c>
      <c r="AK20" s="162">
        <v>0.63</v>
      </c>
      <c r="AL20" s="163">
        <v>0.63</v>
      </c>
      <c r="AM20" s="163">
        <v>0.63</v>
      </c>
      <c r="AN20" s="161">
        <v>0.63</v>
      </c>
      <c r="AO20" s="106">
        <v>0.63</v>
      </c>
      <c r="AP20" s="162">
        <v>0.6</v>
      </c>
      <c r="AQ20" s="163">
        <v>0.62</v>
      </c>
      <c r="AR20" s="161">
        <v>0.63</v>
      </c>
      <c r="AS20" s="106">
        <v>0.63</v>
      </c>
      <c r="AT20" s="162">
        <v>0.63</v>
      </c>
      <c r="AU20" s="163">
        <v>0.63</v>
      </c>
      <c r="AV20" s="163">
        <v>0.63</v>
      </c>
      <c r="AW20" s="161">
        <v>0.63</v>
      </c>
      <c r="AX20" s="106">
        <v>0.63</v>
      </c>
      <c r="AY20" s="162">
        <v>0.63</v>
      </c>
      <c r="AZ20" s="163">
        <v>0.63</v>
      </c>
      <c r="BA20" s="163">
        <v>0.63</v>
      </c>
      <c r="BB20" s="163">
        <v>0.63</v>
      </c>
      <c r="BC20" s="400">
        <v>0.63</v>
      </c>
      <c r="BD20" s="162">
        <v>0.63</v>
      </c>
      <c r="BE20" s="161">
        <v>0.63</v>
      </c>
      <c r="BF20" s="162">
        <v>0.63</v>
      </c>
      <c r="BG20" s="163">
        <v>0</v>
      </c>
      <c r="BH20" s="212">
        <v>0</v>
      </c>
      <c r="BI20" s="163">
        <v>0.63</v>
      </c>
      <c r="BJ20" s="400">
        <v>0.63</v>
      </c>
      <c r="BK20" s="399">
        <v>0.63</v>
      </c>
      <c r="BL20" s="106">
        <v>0.63</v>
      </c>
      <c r="BM20" s="399">
        <v>0.63</v>
      </c>
      <c r="BN20" s="399">
        <v>0.63</v>
      </c>
      <c r="BO20" s="399">
        <v>0.63</v>
      </c>
      <c r="BP20" s="162">
        <v>0.63</v>
      </c>
      <c r="BQ20" s="163">
        <v>0.63</v>
      </c>
      <c r="BR20" s="400">
        <v>0.63</v>
      </c>
      <c r="BS20" s="399">
        <v>0.63</v>
      </c>
      <c r="BT20" s="399">
        <v>0.63</v>
      </c>
      <c r="BU20" s="399">
        <v>0.63</v>
      </c>
      <c r="BV20" s="399">
        <v>0.63</v>
      </c>
      <c r="BW20" s="399">
        <v>0.63</v>
      </c>
      <c r="BX20" s="399">
        <v>0.63</v>
      </c>
      <c r="BY20" s="399">
        <v>0.63</v>
      </c>
      <c r="BZ20" s="402">
        <v>0.63</v>
      </c>
    </row>
    <row r="21" ht="17" customHeight="1">
      <c r="A21" t="s" s="339">
        <v>78</v>
      </c>
      <c r="B21" s="93">
        <v>2612</v>
      </c>
      <c r="C21" s="91">
        <v>2612</v>
      </c>
      <c r="D21" s="92">
        <v>2610.8</v>
      </c>
      <c r="E21" s="334">
        <v>2611.6</v>
      </c>
      <c r="F21" s="93">
        <v>2609.6</v>
      </c>
      <c r="G21" s="91">
        <v>2538.2</v>
      </c>
      <c r="H21" s="92">
        <v>2525.16</v>
      </c>
      <c r="I21" s="334">
        <v>2557.653333333334</v>
      </c>
      <c r="J21" s="334">
        <v>2584.626666666667</v>
      </c>
      <c r="K21" s="93">
        <v>2523.5</v>
      </c>
      <c r="L21" s="91">
        <v>2515.17</v>
      </c>
      <c r="M21" s="92">
        <v>2522.4</v>
      </c>
      <c r="N21" s="334">
        <v>2520.356666666667</v>
      </c>
      <c r="O21" s="334">
        <v>2563.203333333333</v>
      </c>
      <c r="P21" s="93">
        <v>2529</v>
      </c>
      <c r="Q21" s="396">
        <v>2610.4</v>
      </c>
      <c r="R21" s="92">
        <v>2612</v>
      </c>
      <c r="S21" s="334">
        <v>2583.510869565217</v>
      </c>
      <c r="T21" s="334">
        <v>2567.944027397260</v>
      </c>
      <c r="U21" s="93">
        <v>2612</v>
      </c>
      <c r="V21" s="91">
        <v>2612</v>
      </c>
      <c r="W21" s="92">
        <v>2610.8</v>
      </c>
      <c r="X21" s="334">
        <v>2611.6</v>
      </c>
      <c r="Y21" s="93">
        <v>2609.6</v>
      </c>
      <c r="Z21" s="91">
        <v>2536</v>
      </c>
      <c r="AA21" s="92">
        <v>2509.7</v>
      </c>
      <c r="AB21" s="334">
        <v>2558.409890109891</v>
      </c>
      <c r="AC21" s="334">
        <v>2581.683333333333</v>
      </c>
      <c r="AD21" s="93">
        <v>2524.5</v>
      </c>
      <c r="AE21" s="91">
        <v>2506.6</v>
      </c>
      <c r="AF21" s="92">
        <v>2508.8</v>
      </c>
      <c r="AG21" s="334">
        <v>2513.3</v>
      </c>
      <c r="AH21" s="334">
        <v>2558.888888888889</v>
      </c>
      <c r="AI21" s="93">
        <v>2536.48</v>
      </c>
      <c r="AJ21" s="397">
        <v>2610.4</v>
      </c>
      <c r="AK21" s="92">
        <v>2612</v>
      </c>
      <c r="AL21" s="334">
        <v>2586.031304347826</v>
      </c>
      <c r="AM21" s="334">
        <v>2567.33</v>
      </c>
      <c r="AN21" s="93">
        <v>2612</v>
      </c>
      <c r="AO21" s="92">
        <v>2612</v>
      </c>
      <c r="AP21" s="334">
        <v>2610.8</v>
      </c>
      <c r="AQ21" s="93">
        <v>2611.6</v>
      </c>
      <c r="AR21" s="92">
        <v>2609.6</v>
      </c>
      <c r="AS21" s="334">
        <v>2608.8</v>
      </c>
      <c r="AT21" s="334">
        <v>2520.1</v>
      </c>
      <c r="AU21" s="334">
        <v>2579.5</v>
      </c>
      <c r="AV21" s="334">
        <v>2595.55</v>
      </c>
      <c r="AW21" s="334">
        <v>2526</v>
      </c>
      <c r="AX21" s="334">
        <v>2510.57</v>
      </c>
      <c r="AY21" s="334">
        <v>2477.4</v>
      </c>
      <c r="AZ21" s="334">
        <v>2504.656666666667</v>
      </c>
      <c r="BA21" s="334">
        <v>2537.061666666666</v>
      </c>
      <c r="BB21" s="334">
        <v>2529</v>
      </c>
      <c r="BC21" s="398">
        <v>2610.4</v>
      </c>
      <c r="BD21" s="334">
        <v>2612</v>
      </c>
      <c r="BE21" s="93">
        <v>2583.8</v>
      </c>
      <c r="BF21" s="92">
        <v>2540.671111111111</v>
      </c>
      <c r="BG21" s="334">
        <v>-26.65888888888867</v>
      </c>
      <c r="BH21" s="250">
        <v>-0.01038389645619719</v>
      </c>
      <c r="BI21" s="334">
        <v>2612</v>
      </c>
      <c r="BJ21" s="334">
        <v>2612</v>
      </c>
      <c r="BK21" s="334">
        <v>2610.8</v>
      </c>
      <c r="BL21" s="93">
        <v>2611.6</v>
      </c>
      <c r="BM21" s="92">
        <v>2609.6</v>
      </c>
      <c r="BN21" s="334">
        <v>2608.8</v>
      </c>
      <c r="BO21" s="334">
        <v>2608</v>
      </c>
      <c r="BP21" s="334">
        <v>2608.8</v>
      </c>
      <c r="BQ21" s="334">
        <v>2610.2</v>
      </c>
      <c r="BR21" s="334">
        <v>2526</v>
      </c>
      <c r="BS21" s="334">
        <v>2502.79</v>
      </c>
      <c r="BT21" s="334">
        <v>2506.76</v>
      </c>
      <c r="BU21" s="334">
        <v>2511.85</v>
      </c>
      <c r="BV21" s="334">
        <v>2560.191666666667</v>
      </c>
      <c r="BW21" s="334">
        <v>2528</v>
      </c>
      <c r="BX21" s="334">
        <v>2528</v>
      </c>
      <c r="BY21" s="334">
        <v>2583.173913043478</v>
      </c>
      <c r="BZ21" s="334">
        <v>2563.115369863014</v>
      </c>
    </row>
    <row r="22" ht="17" customHeight="1">
      <c r="A22" t="s" s="341">
        <v>79</v>
      </c>
      <c r="B22" s="161">
        <v>1467</v>
      </c>
      <c r="C22" s="106">
        <v>1467</v>
      </c>
      <c r="D22" s="162">
        <v>1467</v>
      </c>
      <c r="E22" s="163">
        <v>1467</v>
      </c>
      <c r="F22" s="161">
        <v>1467</v>
      </c>
      <c r="G22" s="106">
        <v>1467</v>
      </c>
      <c r="H22" s="162">
        <v>1467</v>
      </c>
      <c r="I22" s="163">
        <v>1467</v>
      </c>
      <c r="J22" s="163">
        <v>1467</v>
      </c>
      <c r="K22" s="161">
        <v>1467</v>
      </c>
      <c r="L22" s="106">
        <v>1467</v>
      </c>
      <c r="M22" s="162">
        <v>1467</v>
      </c>
      <c r="N22" s="163">
        <v>1467</v>
      </c>
      <c r="O22" s="163">
        <v>1467</v>
      </c>
      <c r="P22" s="161">
        <v>1467</v>
      </c>
      <c r="Q22" s="399">
        <v>1467</v>
      </c>
      <c r="R22" s="162">
        <v>1467</v>
      </c>
      <c r="S22" s="163">
        <v>1467</v>
      </c>
      <c r="T22" s="163">
        <v>1467</v>
      </c>
      <c r="U22" s="161">
        <v>1467</v>
      </c>
      <c r="V22" s="106">
        <v>1467</v>
      </c>
      <c r="W22" s="162">
        <v>1467</v>
      </c>
      <c r="X22" s="163">
        <v>1467</v>
      </c>
      <c r="Y22" s="161">
        <v>1467</v>
      </c>
      <c r="Z22" s="106">
        <v>1467</v>
      </c>
      <c r="AA22" s="162">
        <v>1467</v>
      </c>
      <c r="AB22" s="163">
        <v>1467</v>
      </c>
      <c r="AC22" s="163">
        <v>1467</v>
      </c>
      <c r="AD22" s="161">
        <v>1467</v>
      </c>
      <c r="AE22" s="106">
        <v>1467</v>
      </c>
      <c r="AF22" s="162">
        <v>1467</v>
      </c>
      <c r="AG22" s="163">
        <v>1467</v>
      </c>
      <c r="AH22" s="163">
        <v>1467</v>
      </c>
      <c r="AI22" s="161">
        <v>1467</v>
      </c>
      <c r="AJ22" s="101">
        <v>1467</v>
      </c>
      <c r="AK22" s="162">
        <v>1467</v>
      </c>
      <c r="AL22" s="163">
        <v>1467</v>
      </c>
      <c r="AM22" s="163">
        <v>1467</v>
      </c>
      <c r="AN22" s="161">
        <v>1467</v>
      </c>
      <c r="AO22" s="106">
        <v>1467</v>
      </c>
      <c r="AP22" s="162">
        <v>1467</v>
      </c>
      <c r="AQ22" s="163">
        <v>1467</v>
      </c>
      <c r="AR22" s="161">
        <v>1467</v>
      </c>
      <c r="AS22" s="106">
        <v>1467</v>
      </c>
      <c r="AT22" s="162">
        <v>1467</v>
      </c>
      <c r="AU22" s="163">
        <v>1467</v>
      </c>
      <c r="AV22" s="163">
        <v>1467</v>
      </c>
      <c r="AW22" s="161">
        <v>1467</v>
      </c>
      <c r="AX22" s="106">
        <v>1467</v>
      </c>
      <c r="AY22" s="162">
        <v>1467</v>
      </c>
      <c r="AZ22" s="163">
        <v>1467</v>
      </c>
      <c r="BA22" s="163">
        <v>1467</v>
      </c>
      <c r="BB22" s="163">
        <v>1467</v>
      </c>
      <c r="BC22" s="400">
        <v>1467</v>
      </c>
      <c r="BD22" s="399">
        <v>1467</v>
      </c>
      <c r="BE22" s="106">
        <v>1467</v>
      </c>
      <c r="BF22" s="162">
        <v>1467</v>
      </c>
      <c r="BG22" s="163">
        <v>0</v>
      </c>
      <c r="BH22" s="212">
        <v>0</v>
      </c>
      <c r="BI22" s="163">
        <v>1467</v>
      </c>
      <c r="BJ22" s="161">
        <v>1467</v>
      </c>
      <c r="BK22" s="162">
        <v>1467</v>
      </c>
      <c r="BL22" s="161">
        <v>1467</v>
      </c>
      <c r="BM22" s="106">
        <v>1467</v>
      </c>
      <c r="BN22" s="106">
        <v>1467</v>
      </c>
      <c r="BO22" s="106">
        <v>1467</v>
      </c>
      <c r="BP22" s="162">
        <v>1467</v>
      </c>
      <c r="BQ22" s="163">
        <v>1467</v>
      </c>
      <c r="BR22" s="161">
        <v>1467</v>
      </c>
      <c r="BS22" s="106">
        <v>1467</v>
      </c>
      <c r="BT22" s="106">
        <v>1467</v>
      </c>
      <c r="BU22" s="106">
        <v>1467</v>
      </c>
      <c r="BV22" s="106">
        <v>1467</v>
      </c>
      <c r="BW22" s="106">
        <v>1467</v>
      </c>
      <c r="BX22" s="106">
        <v>1467</v>
      </c>
      <c r="BY22" s="106">
        <v>1467</v>
      </c>
      <c r="BZ22" s="338">
        <v>1467</v>
      </c>
    </row>
    <row r="23" ht="17" customHeight="1">
      <c r="A23" t="s" s="341">
        <v>80</v>
      </c>
      <c r="B23" s="161">
        <v>203</v>
      </c>
      <c r="C23" s="106">
        <v>203</v>
      </c>
      <c r="D23" s="162">
        <v>203</v>
      </c>
      <c r="E23" s="163">
        <v>203</v>
      </c>
      <c r="F23" s="161">
        <v>203</v>
      </c>
      <c r="G23" s="106">
        <v>203</v>
      </c>
      <c r="H23" s="162">
        <v>203</v>
      </c>
      <c r="I23" s="163">
        <v>203</v>
      </c>
      <c r="J23" s="163">
        <v>203</v>
      </c>
      <c r="K23" s="161">
        <v>203</v>
      </c>
      <c r="L23" s="106">
        <v>203</v>
      </c>
      <c r="M23" s="162">
        <v>203</v>
      </c>
      <c r="N23" s="163">
        <v>203</v>
      </c>
      <c r="O23" s="163">
        <v>203</v>
      </c>
      <c r="P23" s="161">
        <v>203</v>
      </c>
      <c r="Q23" s="399">
        <v>203</v>
      </c>
      <c r="R23" s="162">
        <v>203</v>
      </c>
      <c r="S23" s="163">
        <v>203</v>
      </c>
      <c r="T23" s="163">
        <v>203</v>
      </c>
      <c r="U23" s="161">
        <v>203</v>
      </c>
      <c r="V23" s="106">
        <v>203</v>
      </c>
      <c r="W23" s="162">
        <v>203</v>
      </c>
      <c r="X23" s="163">
        <v>203</v>
      </c>
      <c r="Y23" s="161">
        <v>203</v>
      </c>
      <c r="Z23" s="106">
        <v>203</v>
      </c>
      <c r="AA23" s="162">
        <v>203</v>
      </c>
      <c r="AB23" s="163">
        <v>203</v>
      </c>
      <c r="AC23" s="163">
        <v>203</v>
      </c>
      <c r="AD23" s="161">
        <v>203</v>
      </c>
      <c r="AE23" s="106">
        <v>203</v>
      </c>
      <c r="AF23" s="162">
        <v>203</v>
      </c>
      <c r="AG23" s="163">
        <v>203</v>
      </c>
      <c r="AH23" s="163">
        <v>203</v>
      </c>
      <c r="AI23" s="161">
        <v>203</v>
      </c>
      <c r="AJ23" s="101">
        <v>203</v>
      </c>
      <c r="AK23" s="162">
        <v>203</v>
      </c>
      <c r="AL23" s="163">
        <v>203</v>
      </c>
      <c r="AM23" s="163">
        <v>203</v>
      </c>
      <c r="AN23" s="161">
        <v>203</v>
      </c>
      <c r="AO23" s="106">
        <v>203</v>
      </c>
      <c r="AP23" s="162">
        <v>203</v>
      </c>
      <c r="AQ23" s="163">
        <v>203</v>
      </c>
      <c r="AR23" s="161">
        <v>203</v>
      </c>
      <c r="AS23" s="106">
        <v>203</v>
      </c>
      <c r="AT23" s="162">
        <v>203</v>
      </c>
      <c r="AU23" s="163">
        <v>203</v>
      </c>
      <c r="AV23" s="163">
        <v>203</v>
      </c>
      <c r="AW23" s="161">
        <v>203</v>
      </c>
      <c r="AX23" s="106">
        <v>203</v>
      </c>
      <c r="AY23" s="162">
        <v>203</v>
      </c>
      <c r="AZ23" s="163">
        <v>203</v>
      </c>
      <c r="BA23" s="163">
        <v>203</v>
      </c>
      <c r="BB23" s="163">
        <v>203</v>
      </c>
      <c r="BC23" s="400">
        <v>203</v>
      </c>
      <c r="BD23" s="399">
        <v>203</v>
      </c>
      <c r="BE23" s="106">
        <v>203</v>
      </c>
      <c r="BF23" s="162">
        <v>203</v>
      </c>
      <c r="BG23" s="163">
        <v>0</v>
      </c>
      <c r="BH23" s="212">
        <v>0</v>
      </c>
      <c r="BI23" s="163">
        <v>203</v>
      </c>
      <c r="BJ23" s="161">
        <v>203</v>
      </c>
      <c r="BK23" s="162">
        <v>203</v>
      </c>
      <c r="BL23" s="161">
        <v>203</v>
      </c>
      <c r="BM23" s="106">
        <v>203</v>
      </c>
      <c r="BN23" s="106">
        <v>203</v>
      </c>
      <c r="BO23" s="106">
        <v>203</v>
      </c>
      <c r="BP23" s="162">
        <v>203</v>
      </c>
      <c r="BQ23" s="163">
        <v>203</v>
      </c>
      <c r="BR23" s="161">
        <v>203</v>
      </c>
      <c r="BS23" s="106">
        <v>203</v>
      </c>
      <c r="BT23" s="106">
        <v>203</v>
      </c>
      <c r="BU23" s="106">
        <v>203</v>
      </c>
      <c r="BV23" s="106">
        <v>203</v>
      </c>
      <c r="BW23" s="106">
        <v>203</v>
      </c>
      <c r="BX23" s="106">
        <v>203</v>
      </c>
      <c r="BY23" s="106">
        <v>203</v>
      </c>
      <c r="BZ23" s="338">
        <v>203</v>
      </c>
    </row>
    <row r="24" ht="17" customHeight="1">
      <c r="A24" t="s" s="341">
        <v>81</v>
      </c>
      <c r="B24" s="161">
        <v>497</v>
      </c>
      <c r="C24" s="106">
        <v>497</v>
      </c>
      <c r="D24" s="162">
        <v>497</v>
      </c>
      <c r="E24" s="163">
        <v>497</v>
      </c>
      <c r="F24" s="161">
        <v>497</v>
      </c>
      <c r="G24" s="106">
        <v>426.4</v>
      </c>
      <c r="H24" s="162">
        <v>413.36</v>
      </c>
      <c r="I24" s="163">
        <v>445.5866666666666</v>
      </c>
      <c r="J24" s="163">
        <v>471.2933333333334</v>
      </c>
      <c r="K24" s="161">
        <v>413.5</v>
      </c>
      <c r="L24" s="106">
        <v>405.57</v>
      </c>
      <c r="M24" s="162">
        <v>412</v>
      </c>
      <c r="N24" s="163">
        <v>410.3566666666666</v>
      </c>
      <c r="O24" s="163">
        <v>450.9811111111111</v>
      </c>
      <c r="P24" s="161">
        <v>417</v>
      </c>
      <c r="Q24" s="399">
        <v>497</v>
      </c>
      <c r="R24" s="162">
        <v>497</v>
      </c>
      <c r="S24" s="163">
        <v>470.0434782608696</v>
      </c>
      <c r="T24" s="163">
        <v>455.4914246575343</v>
      </c>
      <c r="U24" s="161">
        <v>497</v>
      </c>
      <c r="V24" s="106">
        <v>497</v>
      </c>
      <c r="W24" s="162">
        <v>497</v>
      </c>
      <c r="X24" s="163">
        <v>497</v>
      </c>
      <c r="Y24" s="161">
        <v>497</v>
      </c>
      <c r="Z24" s="106">
        <v>424.2</v>
      </c>
      <c r="AA24" s="162">
        <v>398.7</v>
      </c>
      <c r="AB24" s="163">
        <v>446.6098901098901</v>
      </c>
      <c r="AC24" s="163">
        <v>471.8049450549451</v>
      </c>
      <c r="AD24" s="161">
        <v>414.5</v>
      </c>
      <c r="AE24" s="106">
        <v>397</v>
      </c>
      <c r="AF24" s="162">
        <v>399.2</v>
      </c>
      <c r="AG24" s="163">
        <v>403.6714130434783</v>
      </c>
      <c r="AH24" s="163">
        <v>448.9279927007299</v>
      </c>
      <c r="AI24" s="161">
        <v>424.48</v>
      </c>
      <c r="AJ24" s="101">
        <v>497</v>
      </c>
      <c r="AK24" s="162">
        <v>497</v>
      </c>
      <c r="AL24" s="163">
        <v>472.5639130434783</v>
      </c>
      <c r="AM24" s="163">
        <v>454.87</v>
      </c>
      <c r="AN24" s="161">
        <v>497</v>
      </c>
      <c r="AO24" s="106">
        <v>497</v>
      </c>
      <c r="AP24" s="162">
        <v>497</v>
      </c>
      <c r="AQ24" s="163">
        <v>497</v>
      </c>
      <c r="AR24" s="161">
        <v>497</v>
      </c>
      <c r="AS24" s="106">
        <v>497</v>
      </c>
      <c r="AT24" s="162">
        <v>409.1</v>
      </c>
      <c r="AU24" s="163">
        <v>467.7</v>
      </c>
      <c r="AV24" s="163">
        <v>482.35</v>
      </c>
      <c r="AW24" s="161">
        <v>416</v>
      </c>
      <c r="AX24" s="106">
        <v>400.95</v>
      </c>
      <c r="AY24" s="162">
        <v>367</v>
      </c>
      <c r="AZ24" s="163">
        <v>394.65</v>
      </c>
      <c r="BA24" s="163">
        <v>426.2916666666667</v>
      </c>
      <c r="BB24" s="163">
        <v>417</v>
      </c>
      <c r="BC24" s="400">
        <v>497</v>
      </c>
      <c r="BD24" s="399">
        <v>497</v>
      </c>
      <c r="BE24" s="106">
        <v>470.3333333333333</v>
      </c>
      <c r="BF24" s="162">
        <v>428.9333333333333</v>
      </c>
      <c r="BG24" s="163">
        <v>-25.93666666666667</v>
      </c>
      <c r="BH24" s="212">
        <v>-0.05701995441921137</v>
      </c>
      <c r="BI24" s="163">
        <v>497</v>
      </c>
      <c r="BJ24" s="161">
        <v>497</v>
      </c>
      <c r="BK24" s="162">
        <v>497</v>
      </c>
      <c r="BL24" s="161">
        <v>497</v>
      </c>
      <c r="BM24" s="106">
        <v>497</v>
      </c>
      <c r="BN24" s="106">
        <v>497</v>
      </c>
      <c r="BO24" s="106">
        <v>497</v>
      </c>
      <c r="BP24" s="162">
        <v>497</v>
      </c>
      <c r="BQ24" s="163">
        <v>497</v>
      </c>
      <c r="BR24" s="161">
        <v>416</v>
      </c>
      <c r="BS24" s="106">
        <v>393.19</v>
      </c>
      <c r="BT24" s="106">
        <v>396.36</v>
      </c>
      <c r="BU24" s="106">
        <v>401.8500000000001</v>
      </c>
      <c r="BV24" s="106">
        <v>449.425</v>
      </c>
      <c r="BW24" s="106">
        <v>416</v>
      </c>
      <c r="BX24" s="106">
        <v>416</v>
      </c>
      <c r="BY24" s="106">
        <v>469.7065217391304</v>
      </c>
      <c r="BZ24" s="338">
        <v>450.6627671232877</v>
      </c>
    </row>
    <row r="25" ht="17" customHeight="1">
      <c r="A25" t="s" s="341">
        <v>82</v>
      </c>
      <c r="B25" s="161">
        <v>400</v>
      </c>
      <c r="C25" s="106">
        <v>400</v>
      </c>
      <c r="D25" s="162">
        <v>400</v>
      </c>
      <c r="E25" s="163">
        <v>400</v>
      </c>
      <c r="F25" s="161">
        <v>400</v>
      </c>
      <c r="G25" s="106">
        <v>400</v>
      </c>
      <c r="H25" s="162">
        <v>400</v>
      </c>
      <c r="I25" s="163">
        <v>400</v>
      </c>
      <c r="J25" s="163">
        <v>400</v>
      </c>
      <c r="K25" s="161">
        <v>400</v>
      </c>
      <c r="L25" s="106">
        <v>400</v>
      </c>
      <c r="M25" s="162">
        <v>400</v>
      </c>
      <c r="N25" s="163">
        <v>400</v>
      </c>
      <c r="O25" s="163">
        <v>400</v>
      </c>
      <c r="P25" s="161">
        <v>400</v>
      </c>
      <c r="Q25" s="399">
        <v>400</v>
      </c>
      <c r="R25" s="162">
        <v>400</v>
      </c>
      <c r="S25" s="163">
        <v>400</v>
      </c>
      <c r="T25" s="163">
        <v>400</v>
      </c>
      <c r="U25" s="161">
        <v>400</v>
      </c>
      <c r="V25" s="106">
        <v>400</v>
      </c>
      <c r="W25" s="162">
        <v>400</v>
      </c>
      <c r="X25" s="163">
        <v>400</v>
      </c>
      <c r="Y25" s="161">
        <v>400</v>
      </c>
      <c r="Z25" s="106">
        <v>400</v>
      </c>
      <c r="AA25" s="162">
        <v>400</v>
      </c>
      <c r="AB25" s="163">
        <v>400</v>
      </c>
      <c r="AC25" s="163">
        <v>400</v>
      </c>
      <c r="AD25" s="161">
        <v>400</v>
      </c>
      <c r="AE25" s="106">
        <v>400</v>
      </c>
      <c r="AF25" s="162">
        <v>400</v>
      </c>
      <c r="AG25" s="163">
        <v>400</v>
      </c>
      <c r="AH25" s="163">
        <v>400</v>
      </c>
      <c r="AI25" s="161">
        <v>400</v>
      </c>
      <c r="AJ25" s="101">
        <v>400</v>
      </c>
      <c r="AK25" s="162">
        <v>400</v>
      </c>
      <c r="AL25" s="163">
        <v>400</v>
      </c>
      <c r="AM25" s="163">
        <v>400</v>
      </c>
      <c r="AN25" s="161">
        <v>400</v>
      </c>
      <c r="AO25" s="106">
        <v>400</v>
      </c>
      <c r="AP25" s="162">
        <v>400</v>
      </c>
      <c r="AQ25" s="163">
        <v>400</v>
      </c>
      <c r="AR25" s="161">
        <v>400</v>
      </c>
      <c r="AS25" s="106">
        <v>400</v>
      </c>
      <c r="AT25" s="162">
        <v>400</v>
      </c>
      <c r="AU25" s="163">
        <v>400</v>
      </c>
      <c r="AV25" s="163">
        <v>400</v>
      </c>
      <c r="AW25" s="161">
        <v>400</v>
      </c>
      <c r="AX25" s="106">
        <v>400</v>
      </c>
      <c r="AY25" s="162">
        <v>400</v>
      </c>
      <c r="AZ25" s="163">
        <v>400</v>
      </c>
      <c r="BA25" s="163">
        <v>400</v>
      </c>
      <c r="BB25" s="163">
        <v>400</v>
      </c>
      <c r="BC25" s="400">
        <v>400</v>
      </c>
      <c r="BD25" s="399">
        <v>400</v>
      </c>
      <c r="BE25" s="106">
        <v>400</v>
      </c>
      <c r="BF25" s="162">
        <v>400</v>
      </c>
      <c r="BG25" s="163">
        <v>0</v>
      </c>
      <c r="BH25" s="212">
        <v>0</v>
      </c>
      <c r="BI25" s="163">
        <v>400</v>
      </c>
      <c r="BJ25" s="161">
        <v>400</v>
      </c>
      <c r="BK25" s="162">
        <v>400</v>
      </c>
      <c r="BL25" s="161">
        <v>400</v>
      </c>
      <c r="BM25" s="106">
        <v>400</v>
      </c>
      <c r="BN25" s="106">
        <v>400</v>
      </c>
      <c r="BO25" s="106">
        <v>400</v>
      </c>
      <c r="BP25" s="162">
        <v>400</v>
      </c>
      <c r="BQ25" s="163">
        <v>400</v>
      </c>
      <c r="BR25" s="161">
        <v>400</v>
      </c>
      <c r="BS25" s="106">
        <v>400</v>
      </c>
      <c r="BT25" s="106">
        <v>400</v>
      </c>
      <c r="BU25" s="106">
        <v>400</v>
      </c>
      <c r="BV25" s="106">
        <v>400</v>
      </c>
      <c r="BW25" s="106">
        <v>400</v>
      </c>
      <c r="BX25" s="106">
        <v>400</v>
      </c>
      <c r="BY25" s="106">
        <v>400</v>
      </c>
      <c r="BZ25" s="338">
        <v>400</v>
      </c>
    </row>
    <row r="26" ht="17" customHeight="1">
      <c r="A26" t="s" s="341">
        <v>83</v>
      </c>
      <c r="B26" s="161">
        <v>45</v>
      </c>
      <c r="C26" s="106">
        <v>45</v>
      </c>
      <c r="D26" s="162">
        <v>43.8</v>
      </c>
      <c r="E26" s="163">
        <v>44.6</v>
      </c>
      <c r="F26" s="161">
        <v>42.6</v>
      </c>
      <c r="G26" s="106">
        <v>41.8</v>
      </c>
      <c r="H26" s="162">
        <v>41.8</v>
      </c>
      <c r="I26" s="163">
        <v>42.06666666666667</v>
      </c>
      <c r="J26" s="163">
        <v>43.33333333333334</v>
      </c>
      <c r="K26" s="161">
        <v>40</v>
      </c>
      <c r="L26" s="106">
        <v>39.6</v>
      </c>
      <c r="M26" s="162">
        <v>40.4</v>
      </c>
      <c r="N26" s="163">
        <v>40</v>
      </c>
      <c r="O26" s="163">
        <v>42.22222222222222</v>
      </c>
      <c r="P26" s="161">
        <v>42</v>
      </c>
      <c r="Q26" s="101">
        <v>43.4</v>
      </c>
      <c r="R26" s="162">
        <v>45</v>
      </c>
      <c r="S26" s="163">
        <v>43.46739130434783</v>
      </c>
      <c r="T26" s="163">
        <v>42.45260273972603</v>
      </c>
      <c r="U26" s="161">
        <v>45</v>
      </c>
      <c r="V26" s="106">
        <v>45</v>
      </c>
      <c r="W26" s="162">
        <v>43.8</v>
      </c>
      <c r="X26" s="163">
        <v>44.6</v>
      </c>
      <c r="Y26" s="161">
        <v>42.6</v>
      </c>
      <c r="Z26" s="106">
        <v>41.8</v>
      </c>
      <c r="AA26" s="162">
        <v>41</v>
      </c>
      <c r="AB26" s="163">
        <v>41.8</v>
      </c>
      <c r="AC26" s="163">
        <v>43.1956043956044</v>
      </c>
      <c r="AD26" s="161">
        <v>40</v>
      </c>
      <c r="AE26" s="106">
        <v>39.6</v>
      </c>
      <c r="AF26" s="162">
        <v>39.6</v>
      </c>
      <c r="AG26" s="163">
        <v>39.99565217391305</v>
      </c>
      <c r="AH26" s="163">
        <v>42.12116788321168</v>
      </c>
      <c r="AI26" s="161">
        <v>42</v>
      </c>
      <c r="AJ26" s="101">
        <v>43.4</v>
      </c>
      <c r="AK26" s="162">
        <v>45</v>
      </c>
      <c r="AL26" s="163">
        <v>43.46739130434783</v>
      </c>
      <c r="AM26" s="163">
        <v>42.46</v>
      </c>
      <c r="AN26" s="161">
        <v>45</v>
      </c>
      <c r="AO26" s="106">
        <v>45</v>
      </c>
      <c r="AP26" s="162">
        <v>43.8</v>
      </c>
      <c r="AQ26" s="163">
        <v>44.6</v>
      </c>
      <c r="AR26" s="161">
        <v>42.6</v>
      </c>
      <c r="AS26" s="106">
        <v>41.8</v>
      </c>
      <c r="AT26" s="162">
        <v>41</v>
      </c>
      <c r="AU26" s="163">
        <v>41.8</v>
      </c>
      <c r="AV26" s="163">
        <v>43.2</v>
      </c>
      <c r="AW26" s="161">
        <v>40</v>
      </c>
      <c r="AX26" s="106">
        <v>39.62</v>
      </c>
      <c r="AY26" s="162">
        <v>40.4</v>
      </c>
      <c r="AZ26" s="163">
        <v>40.00666666666667</v>
      </c>
      <c r="BA26" s="163">
        <v>40.77</v>
      </c>
      <c r="BB26" s="163">
        <v>42</v>
      </c>
      <c r="BC26" s="400">
        <v>43.4</v>
      </c>
      <c r="BD26" s="399">
        <v>45</v>
      </c>
      <c r="BE26" s="106">
        <v>43.46666666666667</v>
      </c>
      <c r="BF26" s="162">
        <v>41.73777777777778</v>
      </c>
      <c r="BG26" s="163">
        <v>-0.7222222222222214</v>
      </c>
      <c r="BH26" s="212">
        <v>-0.01700947296802213</v>
      </c>
      <c r="BI26" s="163">
        <v>45</v>
      </c>
      <c r="BJ26" s="161">
        <v>45</v>
      </c>
      <c r="BK26" s="162">
        <v>43.8</v>
      </c>
      <c r="BL26" s="161">
        <v>44.6</v>
      </c>
      <c r="BM26" s="106">
        <v>42.6</v>
      </c>
      <c r="BN26" s="106">
        <v>41.8</v>
      </c>
      <c r="BO26" s="106">
        <v>41</v>
      </c>
      <c r="BP26" s="162">
        <v>41.8</v>
      </c>
      <c r="BQ26" s="163">
        <v>43.2</v>
      </c>
      <c r="BR26" s="161">
        <v>40</v>
      </c>
      <c r="BS26" s="106">
        <v>39.6</v>
      </c>
      <c r="BT26" s="106">
        <v>40.4</v>
      </c>
      <c r="BU26" s="106">
        <v>40</v>
      </c>
      <c r="BV26" s="106">
        <v>40.76666666666667</v>
      </c>
      <c r="BW26" s="106">
        <v>42</v>
      </c>
      <c r="BX26" s="106">
        <v>42</v>
      </c>
      <c r="BY26" s="106">
        <v>43.46739130434783</v>
      </c>
      <c r="BZ26" s="338">
        <v>42.45260273972603</v>
      </c>
    </row>
    <row r="27" ht="17" customHeight="1">
      <c r="A27" s="403"/>
      <c r="B27" s="74"/>
      <c r="C27" s="44"/>
      <c r="D27" s="73"/>
      <c r="E27" s="149"/>
      <c r="F27" s="74"/>
      <c r="G27" s="44"/>
      <c r="H27" s="73"/>
      <c r="I27" s="149"/>
      <c r="J27" s="149">
        <v>0</v>
      </c>
      <c r="K27" s="74"/>
      <c r="L27" s="63"/>
      <c r="M27" s="64"/>
      <c r="N27" s="149"/>
      <c r="O27" s="149">
        <v>0</v>
      </c>
      <c r="P27" s="74"/>
      <c r="Q27" s="63"/>
      <c r="R27" s="64"/>
      <c r="S27" s="149"/>
      <c r="T27" s="149">
        <v>0</v>
      </c>
      <c r="U27" s="74"/>
      <c r="V27" s="44"/>
      <c r="W27" s="73"/>
      <c r="X27" s="149"/>
      <c r="Y27" s="74"/>
      <c r="Z27" s="44"/>
      <c r="AA27" s="73"/>
      <c r="AB27" s="149"/>
      <c r="AC27" s="149">
        <v>0</v>
      </c>
      <c r="AD27" s="74"/>
      <c r="AE27" s="63"/>
      <c r="AF27" s="64"/>
      <c r="AG27" s="149"/>
      <c r="AH27" s="149">
        <v>0</v>
      </c>
      <c r="AI27" s="74"/>
      <c r="AJ27" s="63"/>
      <c r="AK27" s="64"/>
      <c r="AL27" s="149"/>
      <c r="AM27" s="149">
        <v>0</v>
      </c>
      <c r="AN27" s="74"/>
      <c r="AO27" s="44"/>
      <c r="AP27" s="73"/>
      <c r="AQ27" s="149"/>
      <c r="AR27" s="74"/>
      <c r="AS27" s="44"/>
      <c r="AT27" s="73"/>
      <c r="AU27" s="149"/>
      <c r="AV27" s="149">
        <v>0</v>
      </c>
      <c r="AW27" s="74"/>
      <c r="AX27" s="44"/>
      <c r="AY27" s="73"/>
      <c r="AZ27" s="149"/>
      <c r="BA27" s="149">
        <v>0</v>
      </c>
      <c r="BB27" s="74"/>
      <c r="BC27" s="44"/>
      <c r="BD27" s="73"/>
      <c r="BE27" s="65"/>
      <c r="BF27" s="64">
        <v>0</v>
      </c>
      <c r="BG27" s="75">
        <v>0</v>
      </c>
      <c r="BH27" s="195"/>
      <c r="BI27" s="74"/>
      <c r="BJ27" s="44"/>
      <c r="BK27" s="73"/>
      <c r="BL27" s="65"/>
      <c r="BM27" s="44"/>
      <c r="BN27" s="44"/>
      <c r="BO27" s="44"/>
      <c r="BP27" s="64"/>
      <c r="BQ27" s="149">
        <v>0</v>
      </c>
      <c r="BR27" s="74"/>
      <c r="BS27" s="44"/>
      <c r="BT27" s="44"/>
      <c r="BU27" s="44"/>
      <c r="BV27" s="44">
        <v>0</v>
      </c>
      <c r="BW27" s="44"/>
      <c r="BX27" s="44"/>
      <c r="BY27" s="44"/>
      <c r="BZ27" s="45">
        <v>0</v>
      </c>
    </row>
    <row r="28" ht="17" customHeight="1">
      <c r="A28" t="s" s="331">
        <v>84</v>
      </c>
      <c r="B28" s="109">
        <v>2962.888</v>
      </c>
      <c r="C28" s="108">
        <v>2963.933</v>
      </c>
      <c r="D28" s="136">
        <v>2923.933</v>
      </c>
      <c r="E28" s="135">
        <v>2950.033</v>
      </c>
      <c r="F28" s="109">
        <v>2886.933</v>
      </c>
      <c r="G28" s="108">
        <v>2850.733</v>
      </c>
      <c r="H28" s="136">
        <v>2835.733</v>
      </c>
      <c r="I28" s="135">
        <v>2857.803</v>
      </c>
      <c r="J28" s="135">
        <v>2904.0255</v>
      </c>
      <c r="K28" s="109">
        <v>2829.407</v>
      </c>
      <c r="L28" s="108">
        <v>2841.357</v>
      </c>
      <c r="M28" s="136">
        <v>2860.153</v>
      </c>
      <c r="N28" s="135">
        <v>2843.639</v>
      </c>
      <c r="O28" s="135">
        <v>2883.896666666667</v>
      </c>
      <c r="P28" s="109">
        <v>2826.341</v>
      </c>
      <c r="Q28" s="108">
        <v>2829.81</v>
      </c>
      <c r="R28" s="136">
        <v>2871.129</v>
      </c>
      <c r="S28" s="135">
        <v>2868.389333333333</v>
      </c>
      <c r="T28" s="135">
        <v>2873.529166666667</v>
      </c>
      <c r="U28" s="109">
        <v>2915.62</v>
      </c>
      <c r="V28" s="108">
        <v>2896.42</v>
      </c>
      <c r="W28" s="136">
        <v>2888.92</v>
      </c>
      <c r="X28" s="135">
        <v>2900.32</v>
      </c>
      <c r="Y28" s="109">
        <v>2844.92</v>
      </c>
      <c r="Z28" s="108">
        <v>2807.916</v>
      </c>
      <c r="AA28" s="136">
        <v>2770.116</v>
      </c>
      <c r="AB28" s="135">
        <v>2810.280666666667</v>
      </c>
      <c r="AC28" s="135">
        <v>2853.985333333334</v>
      </c>
      <c r="AD28" s="109">
        <v>2814.609</v>
      </c>
      <c r="AE28" s="108">
        <v>2841.558</v>
      </c>
      <c r="AF28" s="136">
        <v>2865.258</v>
      </c>
      <c r="AG28" s="135">
        <v>2840.475</v>
      </c>
      <c r="AH28" s="135">
        <v>2849.481888888889</v>
      </c>
      <c r="AI28" s="109">
        <v>2989.565</v>
      </c>
      <c r="AJ28" s="108">
        <v>3039.373</v>
      </c>
      <c r="AK28" s="136">
        <v>3030.607</v>
      </c>
      <c r="AL28" s="135">
        <v>3019.159</v>
      </c>
      <c r="AM28" s="135">
        <v>2892.0735</v>
      </c>
      <c r="AN28" s="109">
        <v>3026.425</v>
      </c>
      <c r="AO28" s="108">
        <v>3007.986</v>
      </c>
      <c r="AP28" s="136">
        <v>2996.978</v>
      </c>
      <c r="AQ28" s="135">
        <v>3010.741333333333</v>
      </c>
      <c r="AR28" s="109">
        <v>2970.826</v>
      </c>
      <c r="AS28" s="108">
        <v>2943.22</v>
      </c>
      <c r="AT28" s="136">
        <v>2917.363</v>
      </c>
      <c r="AU28" s="135">
        <v>2943.82</v>
      </c>
      <c r="AV28" s="135">
        <v>2977.208499999999</v>
      </c>
      <c r="AW28" s="109">
        <v>2915.951833333334</v>
      </c>
      <c r="AX28" s="108">
        <v>2927.769</v>
      </c>
      <c r="AY28" s="136">
        <v>3088.651</v>
      </c>
      <c r="AZ28" s="135">
        <v>3023.628555555556</v>
      </c>
      <c r="BA28" s="135">
        <v>2956.129138888889</v>
      </c>
      <c r="BB28" s="109">
        <v>3001.851888888888</v>
      </c>
      <c r="BC28" s="108">
        <v>3038.117999999999</v>
      </c>
      <c r="BD28" s="136">
        <v>3046.117999999999</v>
      </c>
      <c r="BE28" s="109">
        <v>3030.161333333333</v>
      </c>
      <c r="BF28" s="136">
        <v>3021.022740740740</v>
      </c>
      <c r="BG28" s="135">
        <v>128.9492407407402</v>
      </c>
      <c r="BH28" s="181">
        <v>0.04458712433855516</v>
      </c>
      <c r="BI28" s="109">
        <v>3036.023</v>
      </c>
      <c r="BJ28" s="108">
        <v>3017.983</v>
      </c>
      <c r="BK28" s="136">
        <v>3008.383</v>
      </c>
      <c r="BL28" s="109">
        <v>3021.173</v>
      </c>
      <c r="BM28" s="108">
        <v>2976.543</v>
      </c>
      <c r="BN28" s="108">
        <v>2960.643</v>
      </c>
      <c r="BO28" s="108">
        <v>2878.402999999999</v>
      </c>
      <c r="BP28" s="136">
        <v>2935.709666666666</v>
      </c>
      <c r="BQ28" s="135">
        <v>2979.663</v>
      </c>
      <c r="BR28" s="109">
        <v>2772.38</v>
      </c>
      <c r="BS28" s="108">
        <v>2508.793333333333</v>
      </c>
      <c r="BT28" s="108">
        <v>2819.531</v>
      </c>
      <c r="BU28" s="108">
        <v>2934.823666666666</v>
      </c>
      <c r="BV28" s="108">
        <v>2863.724444444444</v>
      </c>
      <c r="BW28" s="108">
        <v>2885.359</v>
      </c>
      <c r="BX28" s="108">
        <v>2917.864</v>
      </c>
      <c r="BY28" s="108">
        <v>2906.804782608696</v>
      </c>
      <c r="BZ28" s="332">
        <v>2915.530035616438</v>
      </c>
    </row>
    <row r="29" ht="17" customHeight="1">
      <c r="A29" t="s" s="204">
        <v>85</v>
      </c>
      <c r="B29" s="65">
        <v>461.643</v>
      </c>
      <c r="C29" s="63">
        <v>461.643</v>
      </c>
      <c r="D29" s="64">
        <v>461.643</v>
      </c>
      <c r="E29" s="149">
        <v>461.643</v>
      </c>
      <c r="F29" s="65">
        <v>461.643</v>
      </c>
      <c r="G29" s="63">
        <v>461.643</v>
      </c>
      <c r="H29" s="64">
        <v>461.643</v>
      </c>
      <c r="I29" s="149">
        <v>461.643</v>
      </c>
      <c r="J29" s="149">
        <v>461.643</v>
      </c>
      <c r="K29" s="65">
        <v>461.643</v>
      </c>
      <c r="L29" s="63">
        <v>461.643</v>
      </c>
      <c r="M29" s="64">
        <v>461.643</v>
      </c>
      <c r="N29" s="149">
        <v>461.643</v>
      </c>
      <c r="O29" s="149">
        <v>461.643</v>
      </c>
      <c r="P29" s="65">
        <v>461.643</v>
      </c>
      <c r="Q29" s="63">
        <v>461.643</v>
      </c>
      <c r="R29" s="64">
        <v>464.1</v>
      </c>
      <c r="S29" s="149">
        <v>462.462</v>
      </c>
      <c r="T29" s="149">
        <v>461.8477500000001</v>
      </c>
      <c r="U29" s="65">
        <v>464.915</v>
      </c>
      <c r="V29" s="63">
        <v>464.915</v>
      </c>
      <c r="W29" s="64">
        <v>464.915</v>
      </c>
      <c r="X29" s="149">
        <v>464.915</v>
      </c>
      <c r="Y29" s="65">
        <v>464.915</v>
      </c>
      <c r="Z29" s="63">
        <v>462.915</v>
      </c>
      <c r="AA29" s="64">
        <v>458.915</v>
      </c>
      <c r="AB29" s="149">
        <v>464.915</v>
      </c>
      <c r="AC29" s="149">
        <v>463.5816666666667</v>
      </c>
      <c r="AD29" s="65">
        <v>458.915</v>
      </c>
      <c r="AE29" s="63">
        <v>458.915</v>
      </c>
      <c r="AF29" s="64">
        <v>458.915</v>
      </c>
      <c r="AG29" s="149">
        <v>458.915</v>
      </c>
      <c r="AH29" s="149">
        <v>462.0261111111112</v>
      </c>
      <c r="AI29" s="65">
        <v>458.915</v>
      </c>
      <c r="AJ29" s="63">
        <v>458.915</v>
      </c>
      <c r="AK29" s="64">
        <v>458.915</v>
      </c>
      <c r="AL29" s="149">
        <v>458.915</v>
      </c>
      <c r="AM29" s="149">
        <v>461.2483333333334</v>
      </c>
      <c r="AN29" s="65">
        <v>458.915</v>
      </c>
      <c r="AO29" s="63">
        <v>458.915</v>
      </c>
      <c r="AP29" s="64">
        <v>458.915</v>
      </c>
      <c r="AQ29" s="149">
        <v>458.915</v>
      </c>
      <c r="AR29" s="65">
        <v>458.915</v>
      </c>
      <c r="AS29" s="63">
        <v>458.915</v>
      </c>
      <c r="AT29" s="64">
        <v>458.298</v>
      </c>
      <c r="AU29" s="149">
        <v>458.7093333333333</v>
      </c>
      <c r="AV29" s="149">
        <v>458.8121666666667</v>
      </c>
      <c r="AW29" s="65">
        <v>458.298</v>
      </c>
      <c r="AX29" s="63">
        <v>458.298</v>
      </c>
      <c r="AY29" s="64">
        <v>458.3</v>
      </c>
      <c r="AZ29" s="149">
        <v>458.2986666666667</v>
      </c>
      <c r="BA29" s="149">
        <v>458.4697222222223</v>
      </c>
      <c r="BB29" s="65">
        <v>457.21</v>
      </c>
      <c r="BC29" s="63">
        <v>455.48</v>
      </c>
      <c r="BD29" s="64">
        <v>455.98</v>
      </c>
      <c r="BE29" s="65">
        <v>457.69</v>
      </c>
      <c r="BF29" s="64">
        <v>457.2611111111111</v>
      </c>
      <c r="BG29" s="149">
        <v>-3.987222222222272</v>
      </c>
      <c r="BH29" s="191">
        <v>-0.00864441545708694</v>
      </c>
      <c r="BI29" s="65">
        <v>459.89</v>
      </c>
      <c r="BJ29" s="63">
        <v>461.25</v>
      </c>
      <c r="BK29" s="64">
        <v>461.08</v>
      </c>
      <c r="BL29" s="65">
        <v>460.74</v>
      </c>
      <c r="BM29" s="63">
        <v>461.08</v>
      </c>
      <c r="BN29" s="63">
        <v>461.68</v>
      </c>
      <c r="BO29" s="63">
        <v>461.65</v>
      </c>
      <c r="BP29" s="64">
        <v>461.47</v>
      </c>
      <c r="BQ29" s="149">
        <v>461.105</v>
      </c>
      <c r="BR29" s="65">
        <v>460.55</v>
      </c>
      <c r="BS29" s="63">
        <v>460.55</v>
      </c>
      <c r="BT29" s="63">
        <v>460.8</v>
      </c>
      <c r="BU29" s="63">
        <v>460.858</v>
      </c>
      <c r="BV29" s="63">
        <v>461.1166666666666</v>
      </c>
      <c r="BW29" s="63">
        <v>460.858</v>
      </c>
      <c r="BX29" s="63">
        <v>460.8</v>
      </c>
      <c r="BY29" s="63">
        <v>460.2635652173913</v>
      </c>
      <c r="BZ29" s="346">
        <v>460.7964328767123</v>
      </c>
    </row>
    <row r="30" ht="17" customHeight="1">
      <c r="A30" t="s" s="336">
        <v>86</v>
      </c>
      <c r="B30" s="74">
        <v>406.8</v>
      </c>
      <c r="C30" s="44">
        <v>406.8</v>
      </c>
      <c r="D30" s="73">
        <v>406.8</v>
      </c>
      <c r="E30" s="75">
        <v>406.8</v>
      </c>
      <c r="F30" s="74">
        <v>406.8</v>
      </c>
      <c r="G30" s="44">
        <v>406.8</v>
      </c>
      <c r="H30" s="73">
        <v>406.8</v>
      </c>
      <c r="I30" s="75">
        <v>406.8</v>
      </c>
      <c r="J30" s="75">
        <v>406.8</v>
      </c>
      <c r="K30" s="74">
        <v>406.8</v>
      </c>
      <c r="L30" s="44">
        <v>406.8</v>
      </c>
      <c r="M30" s="73">
        <v>406.8</v>
      </c>
      <c r="N30" s="75">
        <v>406.8</v>
      </c>
      <c r="O30" s="75">
        <v>406.8000000000001</v>
      </c>
      <c r="P30" s="75">
        <v>406.8</v>
      </c>
      <c r="Q30" s="75">
        <v>406.8</v>
      </c>
      <c r="R30" s="74">
        <v>406.8</v>
      </c>
      <c r="S30" s="44">
        <v>406.8</v>
      </c>
      <c r="T30" s="73">
        <v>406.8000000000001</v>
      </c>
      <c r="U30" s="74">
        <v>406.8</v>
      </c>
      <c r="V30" s="44">
        <v>406.8</v>
      </c>
      <c r="W30" s="73">
        <v>406.8</v>
      </c>
      <c r="X30" s="75">
        <v>406.8</v>
      </c>
      <c r="Y30" s="74">
        <v>406.8</v>
      </c>
      <c r="Z30" s="44">
        <v>404.8</v>
      </c>
      <c r="AA30" s="73">
        <v>400.8</v>
      </c>
      <c r="AB30" s="75">
        <v>406.8</v>
      </c>
      <c r="AC30" s="75">
        <v>405.4666666666667</v>
      </c>
      <c r="AD30" s="74">
        <v>400.8</v>
      </c>
      <c r="AE30" s="44">
        <v>400.8</v>
      </c>
      <c r="AF30" s="73">
        <v>400.8</v>
      </c>
      <c r="AG30" s="75">
        <v>400.8</v>
      </c>
      <c r="AH30" s="75">
        <v>403.9111111111112</v>
      </c>
      <c r="AI30" s="75">
        <v>400.8</v>
      </c>
      <c r="AJ30" s="75">
        <v>400.8</v>
      </c>
      <c r="AK30" s="74">
        <v>400.8</v>
      </c>
      <c r="AL30" s="44">
        <v>400.8</v>
      </c>
      <c r="AM30" s="73">
        <v>403.1333333333334</v>
      </c>
      <c r="AN30" s="74">
        <v>400.8</v>
      </c>
      <c r="AO30" s="44">
        <v>400.8</v>
      </c>
      <c r="AP30" s="73">
        <v>400.8</v>
      </c>
      <c r="AQ30" s="75">
        <v>400.8</v>
      </c>
      <c r="AR30" s="74">
        <v>400.8</v>
      </c>
      <c r="AS30" s="44">
        <v>400.8</v>
      </c>
      <c r="AT30" s="73">
        <v>400.8</v>
      </c>
      <c r="AU30" s="75">
        <v>400.8</v>
      </c>
      <c r="AV30" s="75">
        <v>400.8</v>
      </c>
      <c r="AW30" s="74">
        <v>400.8</v>
      </c>
      <c r="AX30" s="44">
        <v>400.8</v>
      </c>
      <c r="AY30" s="73">
        <v>400.8</v>
      </c>
      <c r="AZ30" s="75">
        <v>400.8</v>
      </c>
      <c r="BA30" s="75">
        <v>400.8</v>
      </c>
      <c r="BB30" s="74">
        <v>400.8</v>
      </c>
      <c r="BC30" s="44">
        <v>400.8</v>
      </c>
      <c r="BD30" s="73">
        <v>400.8</v>
      </c>
      <c r="BE30" s="74">
        <v>400.8</v>
      </c>
      <c r="BF30" s="73">
        <v>400.8</v>
      </c>
      <c r="BG30" s="75">
        <v>-2.333333333333428</v>
      </c>
      <c r="BH30" s="195">
        <v>-0.005787994046634881</v>
      </c>
      <c r="BI30" s="74">
        <v>400.8</v>
      </c>
      <c r="BJ30" s="44">
        <v>400.8</v>
      </c>
      <c r="BK30" s="73">
        <v>400.8</v>
      </c>
      <c r="BL30" s="74">
        <v>400.8</v>
      </c>
      <c r="BM30" s="44">
        <v>400.8</v>
      </c>
      <c r="BN30" s="44">
        <v>400.8</v>
      </c>
      <c r="BO30" s="44">
        <v>400.8</v>
      </c>
      <c r="BP30" s="73">
        <v>400.8</v>
      </c>
      <c r="BQ30" s="75">
        <v>400.8</v>
      </c>
      <c r="BR30" s="74">
        <v>400.8</v>
      </c>
      <c r="BS30" s="44">
        <v>400.8</v>
      </c>
      <c r="BT30" s="44">
        <v>400.8</v>
      </c>
      <c r="BU30" s="44">
        <v>400.8</v>
      </c>
      <c r="BV30" s="44">
        <v>400.8</v>
      </c>
      <c r="BW30" s="44">
        <v>400.8</v>
      </c>
      <c r="BX30" s="44">
        <v>400.8</v>
      </c>
      <c r="BY30" s="44">
        <v>400.8000000000001</v>
      </c>
      <c r="BZ30" s="45">
        <v>400.8</v>
      </c>
    </row>
    <row r="31" ht="17" customHeight="1">
      <c r="A31" t="s" s="336">
        <v>87</v>
      </c>
      <c r="B31" s="74">
        <v>235</v>
      </c>
      <c r="C31" s="44">
        <v>235</v>
      </c>
      <c r="D31" s="73">
        <v>235</v>
      </c>
      <c r="E31" s="75">
        <v>235</v>
      </c>
      <c r="F31" s="74">
        <v>235</v>
      </c>
      <c r="G31" s="44">
        <v>235</v>
      </c>
      <c r="H31" s="73">
        <v>235</v>
      </c>
      <c r="I31" s="75">
        <v>235</v>
      </c>
      <c r="J31" s="75">
        <v>235</v>
      </c>
      <c r="K31" s="74">
        <v>235</v>
      </c>
      <c r="L31" s="44">
        <v>235</v>
      </c>
      <c r="M31" s="73">
        <v>235</v>
      </c>
      <c r="N31" s="75">
        <v>235</v>
      </c>
      <c r="O31" s="75">
        <v>235</v>
      </c>
      <c r="P31" s="75">
        <v>235</v>
      </c>
      <c r="Q31" s="75">
        <v>235</v>
      </c>
      <c r="R31" s="74">
        <v>235</v>
      </c>
      <c r="S31" s="44">
        <v>235</v>
      </c>
      <c r="T31" s="73">
        <v>235</v>
      </c>
      <c r="U31" s="74">
        <v>235</v>
      </c>
      <c r="V31" s="44">
        <v>235</v>
      </c>
      <c r="W31" s="73">
        <v>235</v>
      </c>
      <c r="X31" s="75">
        <v>235</v>
      </c>
      <c r="Y31" s="74">
        <v>235</v>
      </c>
      <c r="Z31" s="44">
        <v>233</v>
      </c>
      <c r="AA31" s="73">
        <v>229</v>
      </c>
      <c r="AB31" s="75">
        <v>235</v>
      </c>
      <c r="AC31" s="75">
        <v>233.6666666666667</v>
      </c>
      <c r="AD31" s="74">
        <v>229</v>
      </c>
      <c r="AE31" s="44">
        <v>229</v>
      </c>
      <c r="AF31" s="73">
        <v>229</v>
      </c>
      <c r="AG31" s="75">
        <v>229</v>
      </c>
      <c r="AH31" s="75">
        <v>232.1111111111111</v>
      </c>
      <c r="AI31" s="75">
        <v>229</v>
      </c>
      <c r="AJ31" s="75">
        <v>229</v>
      </c>
      <c r="AK31" s="74">
        <v>229</v>
      </c>
      <c r="AL31" s="44">
        <v>229</v>
      </c>
      <c r="AM31" s="73">
        <v>231.3333333333333</v>
      </c>
      <c r="AN31" s="74">
        <v>229</v>
      </c>
      <c r="AO31" s="44">
        <v>229</v>
      </c>
      <c r="AP31" s="73">
        <v>229</v>
      </c>
      <c r="AQ31" s="75">
        <v>229</v>
      </c>
      <c r="AR31" s="74">
        <v>229</v>
      </c>
      <c r="AS31" s="44">
        <v>229</v>
      </c>
      <c r="AT31" s="73">
        <v>229</v>
      </c>
      <c r="AU31" s="75">
        <v>229</v>
      </c>
      <c r="AV31" s="75">
        <v>229</v>
      </c>
      <c r="AW31" s="74">
        <v>229</v>
      </c>
      <c r="AX31" s="44">
        <v>229</v>
      </c>
      <c r="AY31" s="73">
        <v>229</v>
      </c>
      <c r="AZ31" s="75">
        <v>229</v>
      </c>
      <c r="BA31" s="75">
        <v>229</v>
      </c>
      <c r="BB31" s="74">
        <v>229</v>
      </c>
      <c r="BC31" s="44">
        <v>229</v>
      </c>
      <c r="BD31" s="73">
        <v>229</v>
      </c>
      <c r="BE31" s="74">
        <v>229</v>
      </c>
      <c r="BF31" s="73">
        <v>229</v>
      </c>
      <c r="BG31" s="75">
        <v>-2.333333333333343</v>
      </c>
      <c r="BH31" s="195">
        <v>-0.01008645533141217</v>
      </c>
      <c r="BI31" s="74">
        <v>229</v>
      </c>
      <c r="BJ31" s="44">
        <v>229</v>
      </c>
      <c r="BK31" s="73">
        <v>229</v>
      </c>
      <c r="BL31" s="74">
        <v>229</v>
      </c>
      <c r="BM31" s="44">
        <v>229</v>
      </c>
      <c r="BN31" s="44">
        <v>229</v>
      </c>
      <c r="BO31" s="44">
        <v>229</v>
      </c>
      <c r="BP31" s="73">
        <v>229</v>
      </c>
      <c r="BQ31" s="75">
        <v>229</v>
      </c>
      <c r="BR31" s="74">
        <v>229</v>
      </c>
      <c r="BS31" s="44">
        <v>229</v>
      </c>
      <c r="BT31" s="44">
        <v>229</v>
      </c>
      <c r="BU31" s="44">
        <v>229</v>
      </c>
      <c r="BV31" s="44">
        <v>229</v>
      </c>
      <c r="BW31" s="44">
        <v>229</v>
      </c>
      <c r="BX31" s="44">
        <v>229</v>
      </c>
      <c r="BY31" s="44">
        <v>229</v>
      </c>
      <c r="BZ31" s="45">
        <v>229</v>
      </c>
    </row>
    <row r="32" ht="17" customHeight="1">
      <c r="A32" t="s" s="336">
        <v>88</v>
      </c>
      <c r="B32" s="74">
        <v>163.2</v>
      </c>
      <c r="C32" s="44">
        <v>163.2</v>
      </c>
      <c r="D32" s="73">
        <v>163.2</v>
      </c>
      <c r="E32" s="75">
        <v>163.2</v>
      </c>
      <c r="F32" s="74">
        <v>163.2</v>
      </c>
      <c r="G32" s="44">
        <v>163.2</v>
      </c>
      <c r="H32" s="73">
        <v>163.2</v>
      </c>
      <c r="I32" s="75">
        <v>163.2</v>
      </c>
      <c r="J32" s="75">
        <v>163.2</v>
      </c>
      <c r="K32" s="74">
        <v>163.2</v>
      </c>
      <c r="L32" s="44">
        <v>163.2</v>
      </c>
      <c r="M32" s="73">
        <v>163.2</v>
      </c>
      <c r="N32" s="75">
        <v>163.2</v>
      </c>
      <c r="O32" s="75">
        <v>163.2</v>
      </c>
      <c r="P32" s="75">
        <v>163.2</v>
      </c>
      <c r="Q32" s="75">
        <v>163.2</v>
      </c>
      <c r="R32" s="74">
        <v>163.2</v>
      </c>
      <c r="S32" s="44">
        <v>163.2</v>
      </c>
      <c r="T32" s="73">
        <v>163.2</v>
      </c>
      <c r="U32" s="74">
        <v>163.2</v>
      </c>
      <c r="V32" s="44">
        <v>163.2</v>
      </c>
      <c r="W32" s="73">
        <v>163.2</v>
      </c>
      <c r="X32" s="75">
        <v>163.2</v>
      </c>
      <c r="Y32" s="74">
        <v>163.2</v>
      </c>
      <c r="Z32" s="44">
        <v>163.2</v>
      </c>
      <c r="AA32" s="73">
        <v>163.2</v>
      </c>
      <c r="AB32" s="75">
        <v>163.2</v>
      </c>
      <c r="AC32" s="75">
        <v>163.2</v>
      </c>
      <c r="AD32" s="74">
        <v>163.2</v>
      </c>
      <c r="AE32" s="44">
        <v>163.2</v>
      </c>
      <c r="AF32" s="73">
        <v>163.2</v>
      </c>
      <c r="AG32" s="75">
        <v>163.2</v>
      </c>
      <c r="AH32" s="75">
        <v>163.2</v>
      </c>
      <c r="AI32" s="75">
        <v>163.2</v>
      </c>
      <c r="AJ32" s="75">
        <v>163.2</v>
      </c>
      <c r="AK32" s="74">
        <v>163.2</v>
      </c>
      <c r="AL32" s="44">
        <v>163.2</v>
      </c>
      <c r="AM32" s="73">
        <v>163.2</v>
      </c>
      <c r="AN32" s="74">
        <v>163.2</v>
      </c>
      <c r="AO32" s="44">
        <v>163.2</v>
      </c>
      <c r="AP32" s="73">
        <v>163.2</v>
      </c>
      <c r="AQ32" s="75">
        <v>163.2</v>
      </c>
      <c r="AR32" s="74">
        <v>163.2</v>
      </c>
      <c r="AS32" s="44">
        <v>163.2</v>
      </c>
      <c r="AT32" s="73">
        <v>163.2</v>
      </c>
      <c r="AU32" s="75">
        <v>163.2</v>
      </c>
      <c r="AV32" s="75">
        <v>163.2</v>
      </c>
      <c r="AW32" s="74">
        <v>163.2</v>
      </c>
      <c r="AX32" s="44">
        <v>163.2</v>
      </c>
      <c r="AY32" s="73">
        <v>163.2</v>
      </c>
      <c r="AZ32" s="75">
        <v>163.2</v>
      </c>
      <c r="BA32" s="75">
        <v>163.2</v>
      </c>
      <c r="BB32" s="74">
        <v>163.2</v>
      </c>
      <c r="BC32" s="44">
        <v>163.2</v>
      </c>
      <c r="BD32" s="73">
        <v>163.2</v>
      </c>
      <c r="BE32" s="74">
        <v>163.2</v>
      </c>
      <c r="BF32" s="73">
        <v>163.2</v>
      </c>
      <c r="BG32" s="75">
        <v>0</v>
      </c>
      <c r="BH32" s="195">
        <v>0</v>
      </c>
      <c r="BI32" s="74">
        <v>163.2</v>
      </c>
      <c r="BJ32" s="44">
        <v>163.2</v>
      </c>
      <c r="BK32" s="73">
        <v>163.2</v>
      </c>
      <c r="BL32" s="74">
        <v>163.2</v>
      </c>
      <c r="BM32" s="44">
        <v>163.2</v>
      </c>
      <c r="BN32" s="44">
        <v>163.2</v>
      </c>
      <c r="BO32" s="44">
        <v>163.2</v>
      </c>
      <c r="BP32" s="73">
        <v>163.2</v>
      </c>
      <c r="BQ32" s="75">
        <v>163.2</v>
      </c>
      <c r="BR32" s="74">
        <v>163.2</v>
      </c>
      <c r="BS32" s="44">
        <v>163.2</v>
      </c>
      <c r="BT32" s="44">
        <v>163.2</v>
      </c>
      <c r="BU32" s="44">
        <v>163.2</v>
      </c>
      <c r="BV32" s="44">
        <v>163.2</v>
      </c>
      <c r="BW32" s="44">
        <v>163.2</v>
      </c>
      <c r="BX32" s="44">
        <v>163.2</v>
      </c>
      <c r="BY32" s="44">
        <v>163.2</v>
      </c>
      <c r="BZ32" s="45">
        <v>163.2</v>
      </c>
    </row>
    <row r="33" ht="17" customHeight="1">
      <c r="A33" t="s" s="336">
        <v>89</v>
      </c>
      <c r="B33" s="74">
        <v>8.6</v>
      </c>
      <c r="C33" s="44">
        <v>8.6</v>
      </c>
      <c r="D33" s="73">
        <v>8.6</v>
      </c>
      <c r="E33" s="75">
        <v>8.6</v>
      </c>
      <c r="F33" s="74">
        <v>8.6</v>
      </c>
      <c r="G33" s="44">
        <v>8.6</v>
      </c>
      <c r="H33" s="73">
        <v>8.6</v>
      </c>
      <c r="I33" s="75">
        <v>8.6</v>
      </c>
      <c r="J33" s="75">
        <v>8.6</v>
      </c>
      <c r="K33" s="74">
        <v>8.6</v>
      </c>
      <c r="L33" s="44">
        <v>8.6</v>
      </c>
      <c r="M33" s="73">
        <v>8.6</v>
      </c>
      <c r="N33" s="75">
        <v>8.6</v>
      </c>
      <c r="O33" s="75">
        <v>8.6</v>
      </c>
      <c r="P33" s="75">
        <v>8.6</v>
      </c>
      <c r="Q33" s="75">
        <v>8.6</v>
      </c>
      <c r="R33" s="74">
        <v>8.6</v>
      </c>
      <c r="S33" s="44">
        <v>8.6</v>
      </c>
      <c r="T33" s="73">
        <v>8.599999999999998</v>
      </c>
      <c r="U33" s="74">
        <v>8.6</v>
      </c>
      <c r="V33" s="44">
        <v>8.6</v>
      </c>
      <c r="W33" s="73">
        <v>8.6</v>
      </c>
      <c r="X33" s="75">
        <v>8.6</v>
      </c>
      <c r="Y33" s="74">
        <v>8.6</v>
      </c>
      <c r="Z33" s="44">
        <v>8.6</v>
      </c>
      <c r="AA33" s="73">
        <v>8.6</v>
      </c>
      <c r="AB33" s="75">
        <v>8.6</v>
      </c>
      <c r="AC33" s="75">
        <v>8.6</v>
      </c>
      <c r="AD33" s="74">
        <v>8.6</v>
      </c>
      <c r="AE33" s="44">
        <v>8.6</v>
      </c>
      <c r="AF33" s="73">
        <v>8.6</v>
      </c>
      <c r="AG33" s="75">
        <v>8.6</v>
      </c>
      <c r="AH33" s="75">
        <v>8.6</v>
      </c>
      <c r="AI33" s="75">
        <v>8.6</v>
      </c>
      <c r="AJ33" s="75">
        <v>8.6</v>
      </c>
      <c r="AK33" s="74">
        <v>8.6</v>
      </c>
      <c r="AL33" s="44">
        <v>8.6</v>
      </c>
      <c r="AM33" s="73">
        <v>8.599999999999998</v>
      </c>
      <c r="AN33" s="74">
        <v>8.6</v>
      </c>
      <c r="AO33" s="44">
        <v>8.6</v>
      </c>
      <c r="AP33" s="73">
        <v>8.6</v>
      </c>
      <c r="AQ33" s="75">
        <v>8.6</v>
      </c>
      <c r="AR33" s="74">
        <v>8.6</v>
      </c>
      <c r="AS33" s="44">
        <v>8.6</v>
      </c>
      <c r="AT33" s="73">
        <v>8.6</v>
      </c>
      <c r="AU33" s="75">
        <v>8.6</v>
      </c>
      <c r="AV33" s="75">
        <v>8.6</v>
      </c>
      <c r="AW33" s="74">
        <v>8.6</v>
      </c>
      <c r="AX33" s="44">
        <v>8.6</v>
      </c>
      <c r="AY33" s="73">
        <v>8.6</v>
      </c>
      <c r="AZ33" s="75">
        <v>8.6</v>
      </c>
      <c r="BA33" s="75">
        <v>8.6</v>
      </c>
      <c r="BB33" s="74">
        <v>8.6</v>
      </c>
      <c r="BC33" s="44">
        <v>8.6</v>
      </c>
      <c r="BD33" s="73">
        <v>8.6</v>
      </c>
      <c r="BE33" s="74">
        <v>8.6</v>
      </c>
      <c r="BF33" s="73">
        <v>8.6</v>
      </c>
      <c r="BG33" s="75">
        <v>0</v>
      </c>
      <c r="BH33" s="195">
        <v>0</v>
      </c>
      <c r="BI33" s="74">
        <v>8.6</v>
      </c>
      <c r="BJ33" s="44">
        <v>8.6</v>
      </c>
      <c r="BK33" s="73">
        <v>8.6</v>
      </c>
      <c r="BL33" s="74">
        <v>8.6</v>
      </c>
      <c r="BM33" s="44">
        <v>8.6</v>
      </c>
      <c r="BN33" s="44">
        <v>8.6</v>
      </c>
      <c r="BO33" s="44">
        <v>8.6</v>
      </c>
      <c r="BP33" s="73">
        <v>8.6</v>
      </c>
      <c r="BQ33" s="75">
        <v>8.6</v>
      </c>
      <c r="BR33" s="74">
        <v>8.6</v>
      </c>
      <c r="BS33" s="44">
        <v>8.6</v>
      </c>
      <c r="BT33" s="44">
        <v>8.6</v>
      </c>
      <c r="BU33" s="44">
        <v>8.6</v>
      </c>
      <c r="BV33" s="44">
        <v>8.6</v>
      </c>
      <c r="BW33" s="44">
        <v>8.6</v>
      </c>
      <c r="BX33" s="44">
        <v>8.6</v>
      </c>
      <c r="BY33" s="44">
        <v>8.599999999999998</v>
      </c>
      <c r="BZ33" s="45">
        <v>8.599999999999998</v>
      </c>
    </row>
    <row r="34" ht="17" customHeight="1">
      <c r="A34" t="s" s="336">
        <v>90</v>
      </c>
      <c r="B34" s="74">
        <v>54.843</v>
      </c>
      <c r="C34" s="44">
        <v>54.843</v>
      </c>
      <c r="D34" s="73">
        <v>54.843</v>
      </c>
      <c r="E34" s="75">
        <v>54.843</v>
      </c>
      <c r="F34" s="74">
        <v>54.843</v>
      </c>
      <c r="G34" s="44">
        <v>54.843</v>
      </c>
      <c r="H34" s="73">
        <v>54.843</v>
      </c>
      <c r="I34" s="75">
        <v>54.843</v>
      </c>
      <c r="J34" s="75">
        <v>54.84300000000001</v>
      </c>
      <c r="K34" s="74">
        <v>54.843</v>
      </c>
      <c r="L34" s="44">
        <v>54.843</v>
      </c>
      <c r="M34" s="73">
        <v>54.843</v>
      </c>
      <c r="N34" s="75">
        <v>54.843</v>
      </c>
      <c r="O34" s="75">
        <v>54.84300000000001</v>
      </c>
      <c r="P34" s="75">
        <v>54.843</v>
      </c>
      <c r="Q34" s="75">
        <v>54.843</v>
      </c>
      <c r="R34" s="74">
        <v>57.3</v>
      </c>
      <c r="S34" s="44">
        <v>55.662</v>
      </c>
      <c r="T34" s="73">
        <v>55.04775</v>
      </c>
      <c r="U34" s="74">
        <v>58.115</v>
      </c>
      <c r="V34" s="44">
        <v>58.115</v>
      </c>
      <c r="W34" s="73">
        <v>58.115</v>
      </c>
      <c r="X34" s="75">
        <v>58.115</v>
      </c>
      <c r="Y34" s="74">
        <v>58.115</v>
      </c>
      <c r="Z34" s="44">
        <v>58.115</v>
      </c>
      <c r="AA34" s="73">
        <v>58.115</v>
      </c>
      <c r="AB34" s="75">
        <v>58.115</v>
      </c>
      <c r="AC34" s="75">
        <v>58.115</v>
      </c>
      <c r="AD34" s="74">
        <v>58.115</v>
      </c>
      <c r="AE34" s="44">
        <v>58.115</v>
      </c>
      <c r="AF34" s="73">
        <v>58.115</v>
      </c>
      <c r="AG34" s="75">
        <v>58.115</v>
      </c>
      <c r="AH34" s="75">
        <v>58.11499999999999</v>
      </c>
      <c r="AI34" s="75">
        <v>58.115</v>
      </c>
      <c r="AJ34" s="75">
        <v>58.115</v>
      </c>
      <c r="AK34" s="74">
        <v>58.115</v>
      </c>
      <c r="AL34" s="44">
        <v>58.115</v>
      </c>
      <c r="AM34" s="73">
        <v>58.115</v>
      </c>
      <c r="AN34" s="74">
        <v>58.115</v>
      </c>
      <c r="AO34" s="44">
        <v>58.115</v>
      </c>
      <c r="AP34" s="73">
        <v>58.115</v>
      </c>
      <c r="AQ34" s="75">
        <v>58.115</v>
      </c>
      <c r="AR34" s="74">
        <v>58.115</v>
      </c>
      <c r="AS34" s="44">
        <v>58.115</v>
      </c>
      <c r="AT34" s="73">
        <v>57.498</v>
      </c>
      <c r="AU34" s="75">
        <v>57.90933333333334</v>
      </c>
      <c r="AV34" s="75">
        <v>58.01216666666667</v>
      </c>
      <c r="AW34" s="74">
        <v>57.498</v>
      </c>
      <c r="AX34" s="44">
        <v>57.498</v>
      </c>
      <c r="AY34" s="73">
        <v>57.5</v>
      </c>
      <c r="AZ34" s="75">
        <v>57.49866666666666</v>
      </c>
      <c r="BA34" s="75">
        <v>57.66972222222222</v>
      </c>
      <c r="BB34" s="74">
        <v>56.41</v>
      </c>
      <c r="BC34" s="44">
        <v>54.68</v>
      </c>
      <c r="BD34" s="73">
        <v>55.18</v>
      </c>
      <c r="BE34" s="74">
        <v>56.89000000000001</v>
      </c>
      <c r="BF34" s="73">
        <v>56.4611111111111</v>
      </c>
      <c r="BG34" s="75">
        <v>-1.653888888888901</v>
      </c>
      <c r="BH34" s="195">
        <v>-0.02845889854407468</v>
      </c>
      <c r="BI34" s="74">
        <v>59.09</v>
      </c>
      <c r="BJ34" s="44">
        <v>60.45</v>
      </c>
      <c r="BK34" s="73">
        <v>60.28</v>
      </c>
      <c r="BL34" s="74">
        <v>59.94</v>
      </c>
      <c r="BM34" s="44">
        <v>60.28</v>
      </c>
      <c r="BN34" s="44">
        <v>60.88</v>
      </c>
      <c r="BO34" s="44">
        <v>60.85</v>
      </c>
      <c r="BP34" s="73">
        <v>60.66999999999999</v>
      </c>
      <c r="BQ34" s="75">
        <v>60.30500000000001</v>
      </c>
      <c r="BR34" s="348">
        <v>59.75</v>
      </c>
      <c r="BS34" s="353">
        <v>59.75</v>
      </c>
      <c r="BT34" s="353">
        <v>60</v>
      </c>
      <c r="BU34" s="353">
        <v>60.058</v>
      </c>
      <c r="BV34" s="353">
        <v>60.31666666666666</v>
      </c>
      <c r="BW34" s="353">
        <v>60.058</v>
      </c>
      <c r="BX34" s="353">
        <v>60</v>
      </c>
      <c r="BY34" s="353">
        <v>59.46356521739131</v>
      </c>
      <c r="BZ34" s="404">
        <v>59.99643287671234</v>
      </c>
    </row>
    <row r="35" ht="17" customHeight="1">
      <c r="A35" t="s" s="204">
        <v>91</v>
      </c>
      <c r="B35" s="65">
        <v>320</v>
      </c>
      <c r="C35" s="63">
        <v>320</v>
      </c>
      <c r="D35" s="64">
        <v>320</v>
      </c>
      <c r="E35" s="149">
        <v>320</v>
      </c>
      <c r="F35" s="65">
        <v>320</v>
      </c>
      <c r="G35" s="63">
        <v>320</v>
      </c>
      <c r="H35" s="64">
        <v>320</v>
      </c>
      <c r="I35" s="149">
        <v>320</v>
      </c>
      <c r="J35" s="149">
        <v>320</v>
      </c>
      <c r="K35" s="65">
        <v>320</v>
      </c>
      <c r="L35" s="63">
        <v>320</v>
      </c>
      <c r="M35" s="64">
        <v>320</v>
      </c>
      <c r="N35" s="149">
        <v>320</v>
      </c>
      <c r="O35" s="149">
        <v>320</v>
      </c>
      <c r="P35" s="65">
        <v>320</v>
      </c>
      <c r="Q35" s="63">
        <v>320</v>
      </c>
      <c r="R35" s="64">
        <v>320</v>
      </c>
      <c r="S35" s="149">
        <v>320</v>
      </c>
      <c r="T35" s="149">
        <v>320</v>
      </c>
      <c r="U35" s="65">
        <v>320</v>
      </c>
      <c r="V35" s="63">
        <v>320</v>
      </c>
      <c r="W35" s="64">
        <v>320</v>
      </c>
      <c r="X35" s="149">
        <v>320</v>
      </c>
      <c r="Y35" s="65">
        <v>320</v>
      </c>
      <c r="Z35" s="63">
        <v>320</v>
      </c>
      <c r="AA35" s="64">
        <v>320</v>
      </c>
      <c r="AB35" s="149">
        <v>320</v>
      </c>
      <c r="AC35" s="149">
        <v>320</v>
      </c>
      <c r="AD35" s="65">
        <v>320</v>
      </c>
      <c r="AE35" s="63">
        <v>320</v>
      </c>
      <c r="AF35" s="64">
        <v>320</v>
      </c>
      <c r="AG35" s="149">
        <v>320</v>
      </c>
      <c r="AH35" s="149">
        <v>320</v>
      </c>
      <c r="AI35" s="65">
        <v>320</v>
      </c>
      <c r="AJ35" s="63">
        <v>320</v>
      </c>
      <c r="AK35" s="64">
        <v>320</v>
      </c>
      <c r="AL35" s="149">
        <v>320</v>
      </c>
      <c r="AM35" s="149">
        <v>320</v>
      </c>
      <c r="AN35" s="65">
        <v>320</v>
      </c>
      <c r="AO35" s="63">
        <v>320</v>
      </c>
      <c r="AP35" s="64">
        <v>320</v>
      </c>
      <c r="AQ35" s="149">
        <v>320</v>
      </c>
      <c r="AR35" s="65">
        <v>320</v>
      </c>
      <c r="AS35" s="63">
        <v>320</v>
      </c>
      <c r="AT35" s="64">
        <v>320</v>
      </c>
      <c r="AU35" s="149">
        <v>320</v>
      </c>
      <c r="AV35" s="149">
        <v>320</v>
      </c>
      <c r="AW35" s="65">
        <v>320</v>
      </c>
      <c r="AX35" s="63">
        <v>320</v>
      </c>
      <c r="AY35" s="64">
        <v>320</v>
      </c>
      <c r="AZ35" s="149">
        <v>320</v>
      </c>
      <c r="BA35" s="149">
        <v>320</v>
      </c>
      <c r="BB35" s="65">
        <v>320</v>
      </c>
      <c r="BC35" s="63">
        <v>320</v>
      </c>
      <c r="BD35" s="64">
        <v>320</v>
      </c>
      <c r="BE35" s="65">
        <v>320</v>
      </c>
      <c r="BF35" s="64">
        <v>320</v>
      </c>
      <c r="BG35" s="149">
        <v>0</v>
      </c>
      <c r="BH35" s="191">
        <v>0</v>
      </c>
      <c r="BI35" s="65">
        <v>320</v>
      </c>
      <c r="BJ35" s="63">
        <v>320</v>
      </c>
      <c r="BK35" s="64">
        <v>320</v>
      </c>
      <c r="BL35" s="65">
        <v>320</v>
      </c>
      <c r="BM35" s="63">
        <v>320</v>
      </c>
      <c r="BN35" s="63">
        <v>320</v>
      </c>
      <c r="BO35" s="63">
        <v>320</v>
      </c>
      <c r="BP35" s="64">
        <v>320</v>
      </c>
      <c r="BQ35" s="149">
        <v>320</v>
      </c>
      <c r="BR35" s="65">
        <v>320</v>
      </c>
      <c r="BS35" s="63">
        <v>320</v>
      </c>
      <c r="BT35" s="63">
        <v>320</v>
      </c>
      <c r="BU35" s="63">
        <v>320</v>
      </c>
      <c r="BV35" s="63">
        <v>320</v>
      </c>
      <c r="BW35" s="63">
        <v>320</v>
      </c>
      <c r="BX35" s="63">
        <v>320</v>
      </c>
      <c r="BY35" s="63">
        <v>320</v>
      </c>
      <c r="BZ35" s="346">
        <v>320</v>
      </c>
    </row>
    <row r="36" ht="17" customHeight="1">
      <c r="A36" t="s" s="336">
        <v>92</v>
      </c>
      <c r="B36" s="74">
        <v>320</v>
      </c>
      <c r="C36" s="44">
        <v>320</v>
      </c>
      <c r="D36" s="73">
        <v>320</v>
      </c>
      <c r="E36" s="75">
        <v>320</v>
      </c>
      <c r="F36" s="74">
        <v>320</v>
      </c>
      <c r="G36" s="44">
        <v>320</v>
      </c>
      <c r="H36" s="73">
        <v>320</v>
      </c>
      <c r="I36" s="75">
        <v>320</v>
      </c>
      <c r="J36" s="75">
        <v>320</v>
      </c>
      <c r="K36" s="74">
        <v>320</v>
      </c>
      <c r="L36" s="44">
        <v>320</v>
      </c>
      <c r="M36" s="73">
        <v>320</v>
      </c>
      <c r="N36" s="75">
        <v>320</v>
      </c>
      <c r="O36" s="75">
        <v>320</v>
      </c>
      <c r="P36" s="75">
        <v>320</v>
      </c>
      <c r="Q36" s="74">
        <v>320</v>
      </c>
      <c r="R36" s="73">
        <v>320</v>
      </c>
      <c r="S36" s="75">
        <v>320</v>
      </c>
      <c r="T36" s="75">
        <v>320</v>
      </c>
      <c r="U36" s="74">
        <v>320</v>
      </c>
      <c r="V36" s="44">
        <v>320</v>
      </c>
      <c r="W36" s="73">
        <v>320</v>
      </c>
      <c r="X36" s="75">
        <v>320</v>
      </c>
      <c r="Y36" s="74">
        <v>320</v>
      </c>
      <c r="Z36" s="44">
        <v>320</v>
      </c>
      <c r="AA36" s="73">
        <v>320</v>
      </c>
      <c r="AB36" s="75">
        <v>320</v>
      </c>
      <c r="AC36" s="75">
        <v>320</v>
      </c>
      <c r="AD36" s="74">
        <v>320</v>
      </c>
      <c r="AE36" s="44">
        <v>320</v>
      </c>
      <c r="AF36" s="73">
        <v>320</v>
      </c>
      <c r="AG36" s="75">
        <v>320</v>
      </c>
      <c r="AH36" s="75">
        <v>320</v>
      </c>
      <c r="AI36" s="75">
        <v>320</v>
      </c>
      <c r="AJ36" s="74">
        <v>320</v>
      </c>
      <c r="AK36" s="73">
        <v>320</v>
      </c>
      <c r="AL36" s="75">
        <v>320</v>
      </c>
      <c r="AM36" s="75">
        <v>320</v>
      </c>
      <c r="AN36" s="74">
        <v>320</v>
      </c>
      <c r="AO36" s="44">
        <v>320</v>
      </c>
      <c r="AP36" s="73">
        <v>320</v>
      </c>
      <c r="AQ36" s="75">
        <v>320</v>
      </c>
      <c r="AR36" s="74">
        <v>320</v>
      </c>
      <c r="AS36" s="44">
        <v>320</v>
      </c>
      <c r="AT36" s="73">
        <v>320</v>
      </c>
      <c r="AU36" s="75">
        <v>320</v>
      </c>
      <c r="AV36" s="75">
        <v>320</v>
      </c>
      <c r="AW36" s="74">
        <v>320</v>
      </c>
      <c r="AX36" s="44">
        <v>320</v>
      </c>
      <c r="AY36" s="73">
        <v>320</v>
      </c>
      <c r="AZ36" s="75">
        <v>320</v>
      </c>
      <c r="BA36" s="75">
        <v>320</v>
      </c>
      <c r="BB36" s="74">
        <v>320</v>
      </c>
      <c r="BC36" s="44">
        <v>320</v>
      </c>
      <c r="BD36" s="73">
        <v>320</v>
      </c>
      <c r="BE36" s="74">
        <v>320</v>
      </c>
      <c r="BF36" s="73">
        <v>320</v>
      </c>
      <c r="BG36" s="75">
        <v>0</v>
      </c>
      <c r="BH36" s="195">
        <v>0</v>
      </c>
      <c r="BI36" s="74">
        <v>320</v>
      </c>
      <c r="BJ36" s="44">
        <v>320</v>
      </c>
      <c r="BK36" s="73">
        <v>320</v>
      </c>
      <c r="BL36" s="74">
        <v>320</v>
      </c>
      <c r="BM36" s="44">
        <v>320</v>
      </c>
      <c r="BN36" s="44">
        <v>320</v>
      </c>
      <c r="BO36" s="44">
        <v>320</v>
      </c>
      <c r="BP36" s="73">
        <v>320</v>
      </c>
      <c r="BQ36" s="75">
        <v>320</v>
      </c>
      <c r="BR36" s="74">
        <v>320</v>
      </c>
      <c r="BS36" s="44">
        <v>320</v>
      </c>
      <c r="BT36" s="44">
        <v>320</v>
      </c>
      <c r="BU36" s="44">
        <v>320</v>
      </c>
      <c r="BV36" s="44">
        <v>320</v>
      </c>
      <c r="BW36" s="44">
        <v>320</v>
      </c>
      <c r="BX36" s="44">
        <v>320</v>
      </c>
      <c r="BY36" s="44">
        <v>320</v>
      </c>
      <c r="BZ36" s="45">
        <v>320</v>
      </c>
    </row>
    <row r="37" ht="17" customHeight="1">
      <c r="A37" t="s" s="336">
        <v>93</v>
      </c>
      <c r="B37" s="74">
        <v>224</v>
      </c>
      <c r="C37" s="44">
        <v>224</v>
      </c>
      <c r="D37" s="73">
        <v>224</v>
      </c>
      <c r="E37" s="75">
        <v>224</v>
      </c>
      <c r="F37" s="74">
        <v>224</v>
      </c>
      <c r="G37" s="44">
        <v>224</v>
      </c>
      <c r="H37" s="73">
        <v>224</v>
      </c>
      <c r="I37" s="75">
        <v>224</v>
      </c>
      <c r="J37" s="75">
        <v>224</v>
      </c>
      <c r="K37" s="74">
        <v>224</v>
      </c>
      <c r="L37" s="44">
        <v>224</v>
      </c>
      <c r="M37" s="73">
        <v>224</v>
      </c>
      <c r="N37" s="75">
        <v>224</v>
      </c>
      <c r="O37" s="75">
        <v>224</v>
      </c>
      <c r="P37" s="75">
        <v>224</v>
      </c>
      <c r="Q37" s="74">
        <v>224</v>
      </c>
      <c r="R37" s="73">
        <v>224</v>
      </c>
      <c r="S37" s="75">
        <v>224</v>
      </c>
      <c r="T37" s="75">
        <v>224</v>
      </c>
      <c r="U37" s="74">
        <v>224</v>
      </c>
      <c r="V37" s="44">
        <v>224</v>
      </c>
      <c r="W37" s="73">
        <v>224</v>
      </c>
      <c r="X37" s="75">
        <v>224</v>
      </c>
      <c r="Y37" s="74">
        <v>224</v>
      </c>
      <c r="Z37" s="44">
        <v>224</v>
      </c>
      <c r="AA37" s="73">
        <v>224</v>
      </c>
      <c r="AB37" s="75">
        <v>224</v>
      </c>
      <c r="AC37" s="75">
        <v>224</v>
      </c>
      <c r="AD37" s="74">
        <v>224</v>
      </c>
      <c r="AE37" s="44">
        <v>224</v>
      </c>
      <c r="AF37" s="73">
        <v>224</v>
      </c>
      <c r="AG37" s="75">
        <v>224</v>
      </c>
      <c r="AH37" s="75">
        <v>224</v>
      </c>
      <c r="AI37" s="75">
        <v>224</v>
      </c>
      <c r="AJ37" s="74">
        <v>224</v>
      </c>
      <c r="AK37" s="73">
        <v>224</v>
      </c>
      <c r="AL37" s="75">
        <v>224</v>
      </c>
      <c r="AM37" s="75">
        <v>224</v>
      </c>
      <c r="AN37" s="74">
        <v>224</v>
      </c>
      <c r="AO37" s="44">
        <v>224</v>
      </c>
      <c r="AP37" s="73">
        <v>224</v>
      </c>
      <c r="AQ37" s="75">
        <v>224</v>
      </c>
      <c r="AR37" s="74">
        <v>224</v>
      </c>
      <c r="AS37" s="44">
        <v>224</v>
      </c>
      <c r="AT37" s="73">
        <v>224</v>
      </c>
      <c r="AU37" s="75">
        <v>224</v>
      </c>
      <c r="AV37" s="75">
        <v>224</v>
      </c>
      <c r="AW37" s="74">
        <v>224</v>
      </c>
      <c r="AX37" s="44">
        <v>224</v>
      </c>
      <c r="AY37" s="73">
        <v>224</v>
      </c>
      <c r="AZ37" s="75">
        <v>224</v>
      </c>
      <c r="BA37" s="75">
        <v>224</v>
      </c>
      <c r="BB37" s="74">
        <v>224</v>
      </c>
      <c r="BC37" s="44">
        <v>224</v>
      </c>
      <c r="BD37" s="73">
        <v>224</v>
      </c>
      <c r="BE37" s="74">
        <v>224</v>
      </c>
      <c r="BF37" s="73">
        <v>224</v>
      </c>
      <c r="BG37" s="75">
        <v>0</v>
      </c>
      <c r="BH37" s="195">
        <v>0</v>
      </c>
      <c r="BI37" s="74">
        <v>224</v>
      </c>
      <c r="BJ37" s="44">
        <v>224</v>
      </c>
      <c r="BK37" s="73">
        <v>224</v>
      </c>
      <c r="BL37" s="74">
        <v>224</v>
      </c>
      <c r="BM37" s="44">
        <v>224</v>
      </c>
      <c r="BN37" s="44">
        <v>224</v>
      </c>
      <c r="BO37" s="44">
        <v>224</v>
      </c>
      <c r="BP37" s="73">
        <v>224</v>
      </c>
      <c r="BQ37" s="75">
        <v>224</v>
      </c>
      <c r="BR37" s="74">
        <v>224</v>
      </c>
      <c r="BS37" s="44">
        <v>224</v>
      </c>
      <c r="BT37" s="44">
        <v>224</v>
      </c>
      <c r="BU37" s="44">
        <v>224</v>
      </c>
      <c r="BV37" s="44">
        <v>224</v>
      </c>
      <c r="BW37" s="44">
        <v>224</v>
      </c>
      <c r="BX37" s="44">
        <v>224</v>
      </c>
      <c r="BY37" s="44">
        <v>224</v>
      </c>
      <c r="BZ37" s="45">
        <v>224</v>
      </c>
    </row>
    <row r="38" ht="17" customHeight="1">
      <c r="A38" t="s" s="336">
        <v>94</v>
      </c>
      <c r="B38" s="74">
        <v>96</v>
      </c>
      <c r="C38" s="44">
        <v>96</v>
      </c>
      <c r="D38" s="73">
        <v>96</v>
      </c>
      <c r="E38" s="75">
        <v>96</v>
      </c>
      <c r="F38" s="74">
        <v>96</v>
      </c>
      <c r="G38" s="44">
        <v>96</v>
      </c>
      <c r="H38" s="73">
        <v>96</v>
      </c>
      <c r="I38" s="75">
        <v>96</v>
      </c>
      <c r="J38" s="75">
        <v>96</v>
      </c>
      <c r="K38" s="74">
        <v>96</v>
      </c>
      <c r="L38" s="44">
        <v>96</v>
      </c>
      <c r="M38" s="73">
        <v>96</v>
      </c>
      <c r="N38" s="75">
        <v>96</v>
      </c>
      <c r="O38" s="75">
        <v>96</v>
      </c>
      <c r="P38" s="75">
        <v>96</v>
      </c>
      <c r="Q38" s="74">
        <v>96</v>
      </c>
      <c r="R38" s="73">
        <v>96</v>
      </c>
      <c r="S38" s="75">
        <v>96</v>
      </c>
      <c r="T38" s="75">
        <v>96</v>
      </c>
      <c r="U38" s="74">
        <v>96</v>
      </c>
      <c r="V38" s="44">
        <v>96</v>
      </c>
      <c r="W38" s="73">
        <v>96</v>
      </c>
      <c r="X38" s="75">
        <v>96</v>
      </c>
      <c r="Y38" s="74">
        <v>96</v>
      </c>
      <c r="Z38" s="44">
        <v>96</v>
      </c>
      <c r="AA38" s="73">
        <v>96</v>
      </c>
      <c r="AB38" s="75">
        <v>96</v>
      </c>
      <c r="AC38" s="75">
        <v>96</v>
      </c>
      <c r="AD38" s="74">
        <v>96</v>
      </c>
      <c r="AE38" s="44">
        <v>96</v>
      </c>
      <c r="AF38" s="73">
        <v>96</v>
      </c>
      <c r="AG38" s="75">
        <v>96</v>
      </c>
      <c r="AH38" s="75">
        <v>96</v>
      </c>
      <c r="AI38" s="75">
        <v>96</v>
      </c>
      <c r="AJ38" s="74">
        <v>96</v>
      </c>
      <c r="AK38" s="73">
        <v>96</v>
      </c>
      <c r="AL38" s="75">
        <v>96</v>
      </c>
      <c r="AM38" s="75">
        <v>96</v>
      </c>
      <c r="AN38" s="74">
        <v>96</v>
      </c>
      <c r="AO38" s="44">
        <v>96</v>
      </c>
      <c r="AP38" s="73">
        <v>96</v>
      </c>
      <c r="AQ38" s="75">
        <v>96</v>
      </c>
      <c r="AR38" s="74">
        <v>96</v>
      </c>
      <c r="AS38" s="44">
        <v>96</v>
      </c>
      <c r="AT38" s="73">
        <v>96</v>
      </c>
      <c r="AU38" s="75">
        <v>96</v>
      </c>
      <c r="AV38" s="75">
        <v>96</v>
      </c>
      <c r="AW38" s="74">
        <v>96</v>
      </c>
      <c r="AX38" s="44">
        <v>96</v>
      </c>
      <c r="AY38" s="73">
        <v>96</v>
      </c>
      <c r="AZ38" s="75">
        <v>96</v>
      </c>
      <c r="BA38" s="75">
        <v>96</v>
      </c>
      <c r="BB38" s="74">
        <v>96</v>
      </c>
      <c r="BC38" s="44">
        <v>96</v>
      </c>
      <c r="BD38" s="73">
        <v>96</v>
      </c>
      <c r="BE38" s="74">
        <v>96</v>
      </c>
      <c r="BF38" s="73">
        <v>96</v>
      </c>
      <c r="BG38" s="75">
        <v>0</v>
      </c>
      <c r="BH38" s="195">
        <v>0</v>
      </c>
      <c r="BI38" s="74">
        <v>96</v>
      </c>
      <c r="BJ38" s="44">
        <v>96</v>
      </c>
      <c r="BK38" s="73">
        <v>96</v>
      </c>
      <c r="BL38" s="74">
        <v>96</v>
      </c>
      <c r="BM38" s="44">
        <v>96</v>
      </c>
      <c r="BN38" s="44">
        <v>96</v>
      </c>
      <c r="BO38" s="44">
        <v>96</v>
      </c>
      <c r="BP38" s="73">
        <v>96</v>
      </c>
      <c r="BQ38" s="75">
        <v>96</v>
      </c>
      <c r="BR38" s="74">
        <v>96</v>
      </c>
      <c r="BS38" s="44">
        <v>96</v>
      </c>
      <c r="BT38" s="44">
        <v>96</v>
      </c>
      <c r="BU38" s="44">
        <v>96</v>
      </c>
      <c r="BV38" s="44">
        <v>96</v>
      </c>
      <c r="BW38" s="44">
        <v>96</v>
      </c>
      <c r="BX38" s="44">
        <v>96</v>
      </c>
      <c r="BY38" s="44">
        <v>96</v>
      </c>
      <c r="BZ38" s="45">
        <v>96</v>
      </c>
    </row>
    <row r="39" ht="17" customHeight="1">
      <c r="A39" t="s" s="204">
        <v>95</v>
      </c>
      <c r="B39" s="65">
        <v>153.15</v>
      </c>
      <c r="C39" s="63">
        <v>153.15</v>
      </c>
      <c r="D39" s="64">
        <v>153.15</v>
      </c>
      <c r="E39" s="149">
        <v>153.15</v>
      </c>
      <c r="F39" s="65">
        <v>153.15</v>
      </c>
      <c r="G39" s="63">
        <v>153.15</v>
      </c>
      <c r="H39" s="64">
        <v>153.15</v>
      </c>
      <c r="I39" s="149">
        <v>153.15</v>
      </c>
      <c r="J39" s="149">
        <v>153.15</v>
      </c>
      <c r="K39" s="65">
        <v>153.15</v>
      </c>
      <c r="L39" s="63">
        <v>153.15</v>
      </c>
      <c r="M39" s="64">
        <v>153.15</v>
      </c>
      <c r="N39" s="149">
        <v>153.15</v>
      </c>
      <c r="O39" s="149">
        <v>153.15</v>
      </c>
      <c r="P39" s="65">
        <v>153.15</v>
      </c>
      <c r="Q39" s="63">
        <v>153.15</v>
      </c>
      <c r="R39" s="64">
        <v>153.15</v>
      </c>
      <c r="S39" s="149">
        <v>153.2</v>
      </c>
      <c r="T39" s="149">
        <v>153.15</v>
      </c>
      <c r="U39" s="65">
        <v>153.15</v>
      </c>
      <c r="V39" s="63">
        <v>153.15</v>
      </c>
      <c r="W39" s="64">
        <v>153.15</v>
      </c>
      <c r="X39" s="149">
        <v>153.15</v>
      </c>
      <c r="Y39" s="65">
        <v>153.15</v>
      </c>
      <c r="Z39" s="63">
        <v>153.15</v>
      </c>
      <c r="AA39" s="64">
        <v>153.15</v>
      </c>
      <c r="AB39" s="149">
        <v>153.15</v>
      </c>
      <c r="AC39" s="149">
        <v>153.15</v>
      </c>
      <c r="AD39" s="65">
        <v>153.15</v>
      </c>
      <c r="AE39" s="63">
        <v>153.15</v>
      </c>
      <c r="AF39" s="64">
        <v>153.15</v>
      </c>
      <c r="AG39" s="149">
        <v>153.15</v>
      </c>
      <c r="AH39" s="149">
        <v>153.15</v>
      </c>
      <c r="AI39" s="65">
        <v>153.15</v>
      </c>
      <c r="AJ39" s="63">
        <v>153.15</v>
      </c>
      <c r="AK39" s="64">
        <v>153.15</v>
      </c>
      <c r="AL39" s="149">
        <v>153.2</v>
      </c>
      <c r="AM39" s="149">
        <v>153.15</v>
      </c>
      <c r="AN39" s="65">
        <v>153.15</v>
      </c>
      <c r="AO39" s="63">
        <v>153.15</v>
      </c>
      <c r="AP39" s="64">
        <v>153.2</v>
      </c>
      <c r="AQ39" s="149">
        <v>153.1666666666667</v>
      </c>
      <c r="AR39" s="65">
        <v>153.2</v>
      </c>
      <c r="AS39" s="63">
        <v>153.2</v>
      </c>
      <c r="AT39" s="64">
        <v>153.2</v>
      </c>
      <c r="AU39" s="149">
        <v>153.2</v>
      </c>
      <c r="AV39" s="149">
        <v>153.1833333333333</v>
      </c>
      <c r="AW39" s="65">
        <v>153.2</v>
      </c>
      <c r="AX39" s="63">
        <v>153.2</v>
      </c>
      <c r="AY39" s="64">
        <v>153.2</v>
      </c>
      <c r="AZ39" s="149">
        <v>153.2</v>
      </c>
      <c r="BA39" s="149">
        <v>153.2</v>
      </c>
      <c r="BB39" s="65">
        <v>153.2</v>
      </c>
      <c r="BC39" s="63">
        <v>153.2</v>
      </c>
      <c r="BD39" s="64">
        <v>153.2</v>
      </c>
      <c r="BE39" s="65">
        <v>153.2</v>
      </c>
      <c r="BF39" s="64">
        <v>153.2</v>
      </c>
      <c r="BG39" s="149">
        <v>0.04999999999998295</v>
      </c>
      <c r="BH39" s="191">
        <v>0.0003264773098268225</v>
      </c>
      <c r="BI39" s="65">
        <v>153.15</v>
      </c>
      <c r="BJ39" s="63">
        <v>153.15</v>
      </c>
      <c r="BK39" s="64">
        <v>153.15</v>
      </c>
      <c r="BL39" s="65">
        <v>153.15</v>
      </c>
      <c r="BM39" s="63">
        <v>153.15</v>
      </c>
      <c r="BN39" s="63">
        <v>153.15</v>
      </c>
      <c r="BO39" s="63">
        <v>153.15</v>
      </c>
      <c r="BP39" s="64">
        <v>153.15</v>
      </c>
      <c r="BQ39" s="149">
        <v>153.15</v>
      </c>
      <c r="BR39" s="65">
        <v>153.15</v>
      </c>
      <c r="BS39" s="63">
        <v>153.15</v>
      </c>
      <c r="BT39" s="63">
        <v>153.15</v>
      </c>
      <c r="BU39" s="63">
        <v>153.15</v>
      </c>
      <c r="BV39" s="63">
        <v>153.15</v>
      </c>
      <c r="BW39" s="63">
        <v>153.15</v>
      </c>
      <c r="BX39" s="63">
        <v>153.15</v>
      </c>
      <c r="BY39" s="63">
        <v>153.15</v>
      </c>
      <c r="BZ39" s="346">
        <v>153.15</v>
      </c>
    </row>
    <row r="40" ht="17" customHeight="1">
      <c r="A40" t="s" s="350">
        <v>96</v>
      </c>
      <c r="B40" s="74">
        <v>153.15</v>
      </c>
      <c r="C40" s="44">
        <v>153.15</v>
      </c>
      <c r="D40" s="73">
        <v>153.15</v>
      </c>
      <c r="E40" s="75">
        <v>153.15</v>
      </c>
      <c r="F40" s="74">
        <v>153.15</v>
      </c>
      <c r="G40" s="44">
        <v>153.15</v>
      </c>
      <c r="H40" s="73">
        <v>153.15</v>
      </c>
      <c r="I40" s="75">
        <v>153.15</v>
      </c>
      <c r="J40" s="75">
        <v>153.15</v>
      </c>
      <c r="K40" s="74">
        <v>153.15</v>
      </c>
      <c r="L40" s="44">
        <v>153.15</v>
      </c>
      <c r="M40" s="73">
        <v>153.15</v>
      </c>
      <c r="N40" s="75">
        <v>153.15</v>
      </c>
      <c r="O40" s="75">
        <v>153.15</v>
      </c>
      <c r="P40" s="75">
        <v>153.15</v>
      </c>
      <c r="Q40" s="75">
        <v>153.15</v>
      </c>
      <c r="R40" s="75">
        <v>153.15</v>
      </c>
      <c r="S40" s="75">
        <v>153.2</v>
      </c>
      <c r="T40" s="75">
        <v>153.15</v>
      </c>
      <c r="U40" s="74">
        <v>153.15</v>
      </c>
      <c r="V40" s="44">
        <v>153.15</v>
      </c>
      <c r="W40" s="73">
        <v>153.15</v>
      </c>
      <c r="X40" s="75">
        <v>153.15</v>
      </c>
      <c r="Y40" s="74">
        <v>153.15</v>
      </c>
      <c r="Z40" s="44">
        <v>153.15</v>
      </c>
      <c r="AA40" s="73">
        <v>153.15</v>
      </c>
      <c r="AB40" s="75">
        <v>153.15</v>
      </c>
      <c r="AC40" s="75">
        <v>153.15</v>
      </c>
      <c r="AD40" s="74">
        <v>153.15</v>
      </c>
      <c r="AE40" s="44">
        <v>153.15</v>
      </c>
      <c r="AF40" s="73">
        <v>153.15</v>
      </c>
      <c r="AG40" s="75">
        <v>153.15</v>
      </c>
      <c r="AH40" s="75">
        <v>153.15</v>
      </c>
      <c r="AI40" s="75">
        <v>153.15</v>
      </c>
      <c r="AJ40" s="75">
        <v>153.15</v>
      </c>
      <c r="AK40" s="75">
        <v>153.15</v>
      </c>
      <c r="AL40" s="75">
        <v>153.2</v>
      </c>
      <c r="AM40" s="75">
        <v>153.15</v>
      </c>
      <c r="AN40" s="74">
        <v>153.15</v>
      </c>
      <c r="AO40" s="44">
        <v>153.15</v>
      </c>
      <c r="AP40" s="73">
        <v>153.2</v>
      </c>
      <c r="AQ40" s="75">
        <v>153.1666666666667</v>
      </c>
      <c r="AR40" s="74">
        <v>153.2</v>
      </c>
      <c r="AS40" s="44">
        <v>153.2</v>
      </c>
      <c r="AT40" s="73">
        <v>153.2</v>
      </c>
      <c r="AU40" s="75">
        <v>153.2</v>
      </c>
      <c r="AV40" s="75">
        <v>153.1833333333333</v>
      </c>
      <c r="AW40" s="74">
        <v>153.2</v>
      </c>
      <c r="AX40" s="44">
        <v>153.2</v>
      </c>
      <c r="AY40" s="73">
        <v>153.2</v>
      </c>
      <c r="AZ40" s="75">
        <v>153.2</v>
      </c>
      <c r="BA40" s="75">
        <v>153.2</v>
      </c>
      <c r="BB40" s="74">
        <v>153.2</v>
      </c>
      <c r="BC40" s="44">
        <v>153.2</v>
      </c>
      <c r="BD40" s="73">
        <v>153.2</v>
      </c>
      <c r="BE40" s="74">
        <v>153.2</v>
      </c>
      <c r="BF40" s="73">
        <v>153.2</v>
      </c>
      <c r="BG40" s="75">
        <v>0.04999999999998295</v>
      </c>
      <c r="BH40" s="195">
        <v>0.0003264773098268225</v>
      </c>
      <c r="BI40" s="74">
        <v>153.15</v>
      </c>
      <c r="BJ40" s="44">
        <v>153.15</v>
      </c>
      <c r="BK40" s="73">
        <v>153.15</v>
      </c>
      <c r="BL40" s="74">
        <v>153.15</v>
      </c>
      <c r="BM40" s="44">
        <v>153.15</v>
      </c>
      <c r="BN40" s="44">
        <v>153.15</v>
      </c>
      <c r="BO40" s="44">
        <v>153.15</v>
      </c>
      <c r="BP40" s="73">
        <v>153.15</v>
      </c>
      <c r="BQ40" s="75">
        <v>153.15</v>
      </c>
      <c r="BR40" s="74">
        <v>153.15</v>
      </c>
      <c r="BS40" s="44">
        <v>153.15</v>
      </c>
      <c r="BT40" s="44">
        <v>153.15</v>
      </c>
      <c r="BU40" s="44">
        <v>153.15</v>
      </c>
      <c r="BV40" s="44">
        <v>153.15</v>
      </c>
      <c r="BW40" s="44">
        <v>153.15</v>
      </c>
      <c r="BX40" s="44">
        <v>153.15</v>
      </c>
      <c r="BY40" s="44">
        <v>153.15</v>
      </c>
      <c r="BZ40" s="45">
        <v>153.15</v>
      </c>
    </row>
    <row r="41" ht="17" customHeight="1">
      <c r="A41" t="s" s="336">
        <v>97</v>
      </c>
      <c r="B41" s="74">
        <v>56</v>
      </c>
      <c r="C41" s="44">
        <v>56</v>
      </c>
      <c r="D41" s="73">
        <v>56</v>
      </c>
      <c r="E41" s="75">
        <v>56</v>
      </c>
      <c r="F41" s="74">
        <v>56</v>
      </c>
      <c r="G41" s="44">
        <v>56</v>
      </c>
      <c r="H41" s="73">
        <v>56</v>
      </c>
      <c r="I41" s="75">
        <v>56</v>
      </c>
      <c r="J41" s="75">
        <v>56</v>
      </c>
      <c r="K41" s="74">
        <v>56</v>
      </c>
      <c r="L41" s="44">
        <v>56</v>
      </c>
      <c r="M41" s="73">
        <v>56</v>
      </c>
      <c r="N41" s="75">
        <v>56</v>
      </c>
      <c r="O41" s="75">
        <v>56</v>
      </c>
      <c r="P41" s="74">
        <v>56</v>
      </c>
      <c r="Q41" s="44">
        <v>56</v>
      </c>
      <c r="R41" s="73">
        <v>56</v>
      </c>
      <c r="S41" s="75">
        <v>56</v>
      </c>
      <c r="T41" s="75">
        <v>56</v>
      </c>
      <c r="U41" s="74">
        <v>56</v>
      </c>
      <c r="V41" s="44">
        <v>56</v>
      </c>
      <c r="W41" s="73">
        <v>56</v>
      </c>
      <c r="X41" s="75">
        <v>56</v>
      </c>
      <c r="Y41" s="74">
        <v>56</v>
      </c>
      <c r="Z41" s="44">
        <v>56</v>
      </c>
      <c r="AA41" s="73">
        <v>56</v>
      </c>
      <c r="AB41" s="75">
        <v>56</v>
      </c>
      <c r="AC41" s="75">
        <v>56</v>
      </c>
      <c r="AD41" s="74">
        <v>56</v>
      </c>
      <c r="AE41" s="44">
        <v>56</v>
      </c>
      <c r="AF41" s="73">
        <v>56</v>
      </c>
      <c r="AG41" s="75">
        <v>56</v>
      </c>
      <c r="AH41" s="75">
        <v>56</v>
      </c>
      <c r="AI41" s="74">
        <v>56</v>
      </c>
      <c r="AJ41" s="44">
        <v>56</v>
      </c>
      <c r="AK41" s="73">
        <v>56</v>
      </c>
      <c r="AL41" s="75">
        <v>56</v>
      </c>
      <c r="AM41" s="75">
        <v>56</v>
      </c>
      <c r="AN41" s="74">
        <v>56</v>
      </c>
      <c r="AO41" s="44">
        <v>56</v>
      </c>
      <c r="AP41" s="73">
        <v>56</v>
      </c>
      <c r="AQ41" s="74">
        <v>56</v>
      </c>
      <c r="AR41" s="73">
        <v>56</v>
      </c>
      <c r="AS41" s="74">
        <v>56</v>
      </c>
      <c r="AT41" s="73">
        <v>56</v>
      </c>
      <c r="AU41" s="75">
        <v>56</v>
      </c>
      <c r="AV41" s="75">
        <v>56</v>
      </c>
      <c r="AW41" s="74">
        <v>56</v>
      </c>
      <c r="AX41" s="44">
        <v>56</v>
      </c>
      <c r="AY41" s="73">
        <v>56</v>
      </c>
      <c r="AZ41" s="75">
        <v>56</v>
      </c>
      <c r="BA41" s="75">
        <v>56</v>
      </c>
      <c r="BB41" s="74">
        <v>56</v>
      </c>
      <c r="BC41" s="44">
        <v>56</v>
      </c>
      <c r="BD41" s="73">
        <v>56</v>
      </c>
      <c r="BE41" s="74">
        <v>56</v>
      </c>
      <c r="BF41" s="73">
        <v>56</v>
      </c>
      <c r="BG41" s="75">
        <v>0</v>
      </c>
      <c r="BH41" s="195">
        <v>0</v>
      </c>
      <c r="BI41" s="74">
        <v>56</v>
      </c>
      <c r="BJ41" s="44">
        <v>56</v>
      </c>
      <c r="BK41" s="73">
        <v>56</v>
      </c>
      <c r="BL41" s="74">
        <v>56</v>
      </c>
      <c r="BM41" s="44">
        <v>56</v>
      </c>
      <c r="BN41" s="44">
        <v>56</v>
      </c>
      <c r="BO41" s="44">
        <v>56</v>
      </c>
      <c r="BP41" s="73">
        <v>56</v>
      </c>
      <c r="BQ41" s="75">
        <v>56</v>
      </c>
      <c r="BR41" s="74">
        <v>56</v>
      </c>
      <c r="BS41" s="44">
        <v>56</v>
      </c>
      <c r="BT41" s="44">
        <v>56</v>
      </c>
      <c r="BU41" s="44">
        <v>56</v>
      </c>
      <c r="BV41" s="44">
        <v>56</v>
      </c>
      <c r="BW41" s="44">
        <v>56</v>
      </c>
      <c r="BX41" s="44">
        <v>56</v>
      </c>
      <c r="BY41" s="44">
        <v>56</v>
      </c>
      <c r="BZ41" s="45">
        <v>56</v>
      </c>
    </row>
    <row r="42" ht="17" customHeight="1">
      <c r="A42" t="s" s="336">
        <v>98</v>
      </c>
      <c r="B42" s="74">
        <v>28.65</v>
      </c>
      <c r="C42" s="44">
        <v>28.65</v>
      </c>
      <c r="D42" s="73">
        <v>28.65</v>
      </c>
      <c r="E42" s="75">
        <v>28.65</v>
      </c>
      <c r="F42" s="74">
        <v>28.65</v>
      </c>
      <c r="G42" s="44">
        <v>28.65</v>
      </c>
      <c r="H42" s="73">
        <v>28.65</v>
      </c>
      <c r="I42" s="75">
        <v>28.65</v>
      </c>
      <c r="J42" s="75">
        <v>28.65</v>
      </c>
      <c r="K42" s="74">
        <v>28.65</v>
      </c>
      <c r="L42" s="44">
        <v>28.65</v>
      </c>
      <c r="M42" s="73">
        <v>28.65</v>
      </c>
      <c r="N42" s="75">
        <v>28.65</v>
      </c>
      <c r="O42" s="75">
        <v>28.65</v>
      </c>
      <c r="P42" s="74">
        <v>28.65</v>
      </c>
      <c r="Q42" s="44">
        <v>28.65</v>
      </c>
      <c r="R42" s="73">
        <v>28.65</v>
      </c>
      <c r="S42" s="75">
        <v>28.7</v>
      </c>
      <c r="T42" s="75">
        <v>28.65</v>
      </c>
      <c r="U42" s="74">
        <v>28.65</v>
      </c>
      <c r="V42" s="44">
        <v>28.65</v>
      </c>
      <c r="W42" s="73">
        <v>28.65</v>
      </c>
      <c r="X42" s="75">
        <v>28.65</v>
      </c>
      <c r="Y42" s="74">
        <v>28.65</v>
      </c>
      <c r="Z42" s="44">
        <v>28.65</v>
      </c>
      <c r="AA42" s="73">
        <v>28.65</v>
      </c>
      <c r="AB42" s="75">
        <v>28.65</v>
      </c>
      <c r="AC42" s="75">
        <v>28.65</v>
      </c>
      <c r="AD42" s="74">
        <v>28.65</v>
      </c>
      <c r="AE42" s="44">
        <v>28.65</v>
      </c>
      <c r="AF42" s="73">
        <v>28.65</v>
      </c>
      <c r="AG42" s="75">
        <v>28.65</v>
      </c>
      <c r="AH42" s="75">
        <v>28.65</v>
      </c>
      <c r="AI42" s="74">
        <v>28.65</v>
      </c>
      <c r="AJ42" s="44">
        <v>28.65</v>
      </c>
      <c r="AK42" s="73">
        <v>28.65</v>
      </c>
      <c r="AL42" s="75">
        <v>28.7</v>
      </c>
      <c r="AM42" s="75">
        <v>28.65</v>
      </c>
      <c r="AN42" s="74">
        <v>28.65</v>
      </c>
      <c r="AO42" s="44">
        <v>28.65</v>
      </c>
      <c r="AP42" s="73">
        <v>28.7</v>
      </c>
      <c r="AQ42" s="74">
        <v>28.66666666666667</v>
      </c>
      <c r="AR42" s="73">
        <v>28.7</v>
      </c>
      <c r="AS42" s="74">
        <v>28.7</v>
      </c>
      <c r="AT42" s="73">
        <v>28.7</v>
      </c>
      <c r="AU42" s="75">
        <v>28.7</v>
      </c>
      <c r="AV42" s="75">
        <v>28.68333333333333</v>
      </c>
      <c r="AW42" s="74">
        <v>28.7</v>
      </c>
      <c r="AX42" s="44">
        <v>28.7</v>
      </c>
      <c r="AY42" s="73">
        <v>28.7</v>
      </c>
      <c r="AZ42" s="75">
        <v>28.7</v>
      </c>
      <c r="BA42" s="75">
        <v>28.7</v>
      </c>
      <c r="BB42" s="74">
        <v>28.7</v>
      </c>
      <c r="BC42" s="44">
        <v>28.7</v>
      </c>
      <c r="BD42" s="73">
        <v>28.7</v>
      </c>
      <c r="BE42" s="74">
        <v>28.7</v>
      </c>
      <c r="BF42" s="73">
        <v>28.7</v>
      </c>
      <c r="BG42" s="75">
        <v>0.05000000000000426</v>
      </c>
      <c r="BH42" s="195">
        <v>0.001745200698080485</v>
      </c>
      <c r="BI42" s="74">
        <v>28.65</v>
      </c>
      <c r="BJ42" s="44">
        <v>28.65</v>
      </c>
      <c r="BK42" s="73">
        <v>28.65</v>
      </c>
      <c r="BL42" s="74">
        <v>28.65</v>
      </c>
      <c r="BM42" s="44">
        <v>28.65</v>
      </c>
      <c r="BN42" s="44">
        <v>28.65</v>
      </c>
      <c r="BO42" s="44">
        <v>28.65</v>
      </c>
      <c r="BP42" s="73">
        <v>28.65</v>
      </c>
      <c r="BQ42" s="75">
        <v>28.65</v>
      </c>
      <c r="BR42" s="74">
        <v>28.65</v>
      </c>
      <c r="BS42" s="44">
        <v>28.65</v>
      </c>
      <c r="BT42" s="44">
        <v>28.65</v>
      </c>
      <c r="BU42" s="44">
        <v>28.65</v>
      </c>
      <c r="BV42" s="44">
        <v>28.65</v>
      </c>
      <c r="BW42" s="44">
        <v>28.65</v>
      </c>
      <c r="BX42" s="44">
        <v>28.65</v>
      </c>
      <c r="BY42" s="44">
        <v>28.65</v>
      </c>
      <c r="BZ42" s="45">
        <v>28.65</v>
      </c>
    </row>
    <row r="43" ht="17" customHeight="1">
      <c r="A43" t="s" s="336">
        <v>99</v>
      </c>
      <c r="B43" s="74">
        <v>34.5</v>
      </c>
      <c r="C43" s="44">
        <v>34.5</v>
      </c>
      <c r="D43" s="73">
        <v>34.5</v>
      </c>
      <c r="E43" s="75">
        <v>34.5</v>
      </c>
      <c r="F43" s="74">
        <v>34.5</v>
      </c>
      <c r="G43" s="44">
        <v>34.5</v>
      </c>
      <c r="H43" s="73">
        <v>34.5</v>
      </c>
      <c r="I43" s="75">
        <v>34.5</v>
      </c>
      <c r="J43" s="75">
        <v>34.5</v>
      </c>
      <c r="K43" s="74">
        <v>34.5</v>
      </c>
      <c r="L43" s="44">
        <v>34.5</v>
      </c>
      <c r="M43" s="73">
        <v>34.5</v>
      </c>
      <c r="N43" s="75">
        <v>34.5</v>
      </c>
      <c r="O43" s="75">
        <v>34.5</v>
      </c>
      <c r="P43" s="74">
        <v>34.5</v>
      </c>
      <c r="Q43" s="44">
        <v>34.5</v>
      </c>
      <c r="R43" s="73">
        <v>34.5</v>
      </c>
      <c r="S43" s="75">
        <v>34.5</v>
      </c>
      <c r="T43" s="75">
        <v>34.5</v>
      </c>
      <c r="U43" s="74">
        <v>34.5</v>
      </c>
      <c r="V43" s="44">
        <v>34.5</v>
      </c>
      <c r="W43" s="73">
        <v>34.5</v>
      </c>
      <c r="X43" s="75">
        <v>34.5</v>
      </c>
      <c r="Y43" s="74">
        <v>34.5</v>
      </c>
      <c r="Z43" s="44">
        <v>34.5</v>
      </c>
      <c r="AA43" s="73">
        <v>34.5</v>
      </c>
      <c r="AB43" s="75">
        <v>34.5</v>
      </c>
      <c r="AC43" s="75">
        <v>34.5</v>
      </c>
      <c r="AD43" s="74">
        <v>34.5</v>
      </c>
      <c r="AE43" s="44">
        <v>34.5</v>
      </c>
      <c r="AF43" s="73">
        <v>34.5</v>
      </c>
      <c r="AG43" s="75">
        <v>34.5</v>
      </c>
      <c r="AH43" s="75">
        <v>34.5</v>
      </c>
      <c r="AI43" s="74">
        <v>34.5</v>
      </c>
      <c r="AJ43" s="44">
        <v>34.5</v>
      </c>
      <c r="AK43" s="73">
        <v>34.5</v>
      </c>
      <c r="AL43" s="75">
        <v>34.5</v>
      </c>
      <c r="AM43" s="75">
        <v>34.5</v>
      </c>
      <c r="AN43" s="74">
        <v>34.5</v>
      </c>
      <c r="AO43" s="44">
        <v>34.5</v>
      </c>
      <c r="AP43" s="73">
        <v>34.5</v>
      </c>
      <c r="AQ43" s="74">
        <v>34.5</v>
      </c>
      <c r="AR43" s="73">
        <v>34.5</v>
      </c>
      <c r="AS43" s="74">
        <v>34.5</v>
      </c>
      <c r="AT43" s="73">
        <v>34.5</v>
      </c>
      <c r="AU43" s="75">
        <v>34.5</v>
      </c>
      <c r="AV43" s="75">
        <v>34.5</v>
      </c>
      <c r="AW43" s="74">
        <v>34.5</v>
      </c>
      <c r="AX43" s="44">
        <v>34.5</v>
      </c>
      <c r="AY43" s="73">
        <v>34.5</v>
      </c>
      <c r="AZ43" s="75">
        <v>34.5</v>
      </c>
      <c r="BA43" s="75">
        <v>34.5</v>
      </c>
      <c r="BB43" s="74">
        <v>34.5</v>
      </c>
      <c r="BC43" s="44">
        <v>34.5</v>
      </c>
      <c r="BD43" s="73">
        <v>34.5</v>
      </c>
      <c r="BE43" s="74">
        <v>34.5</v>
      </c>
      <c r="BF43" s="73">
        <v>34.5</v>
      </c>
      <c r="BG43" s="75">
        <v>0</v>
      </c>
      <c r="BH43" s="195">
        <v>0</v>
      </c>
      <c r="BI43" s="74">
        <v>34.5</v>
      </c>
      <c r="BJ43" s="44">
        <v>34.5</v>
      </c>
      <c r="BK43" s="73">
        <v>34.5</v>
      </c>
      <c r="BL43" s="74">
        <v>34.5</v>
      </c>
      <c r="BM43" s="44">
        <v>34.5</v>
      </c>
      <c r="BN43" s="44">
        <v>34.5</v>
      </c>
      <c r="BO43" s="44">
        <v>34.5</v>
      </c>
      <c r="BP43" s="73">
        <v>34.5</v>
      </c>
      <c r="BQ43" s="75">
        <v>34.5</v>
      </c>
      <c r="BR43" s="74">
        <v>34.5</v>
      </c>
      <c r="BS43" s="44">
        <v>34.5</v>
      </c>
      <c r="BT43" s="44">
        <v>34.5</v>
      </c>
      <c r="BU43" s="44">
        <v>34.5</v>
      </c>
      <c r="BV43" s="44">
        <v>34.5</v>
      </c>
      <c r="BW43" s="44">
        <v>34.5</v>
      </c>
      <c r="BX43" s="44">
        <v>34.5</v>
      </c>
      <c r="BY43" s="44">
        <v>34.5</v>
      </c>
      <c r="BZ43" s="45">
        <v>34.5</v>
      </c>
    </row>
    <row r="44" ht="17" customHeight="1">
      <c r="A44" t="s" s="336">
        <v>100</v>
      </c>
      <c r="B44" s="74">
        <v>34</v>
      </c>
      <c r="C44" s="44">
        <v>34</v>
      </c>
      <c r="D44" s="73">
        <v>34</v>
      </c>
      <c r="E44" s="75">
        <v>34</v>
      </c>
      <c r="F44" s="74">
        <v>34</v>
      </c>
      <c r="G44" s="44">
        <v>34</v>
      </c>
      <c r="H44" s="73">
        <v>34</v>
      </c>
      <c r="I44" s="75">
        <v>34</v>
      </c>
      <c r="J44" s="75">
        <v>34</v>
      </c>
      <c r="K44" s="74">
        <v>34</v>
      </c>
      <c r="L44" s="44">
        <v>34</v>
      </c>
      <c r="M44" s="73">
        <v>34</v>
      </c>
      <c r="N44" s="75">
        <v>34</v>
      </c>
      <c r="O44" s="75">
        <v>34</v>
      </c>
      <c r="P44" s="74">
        <v>34</v>
      </c>
      <c r="Q44" s="44">
        <v>34</v>
      </c>
      <c r="R44" s="73">
        <v>34</v>
      </c>
      <c r="S44" s="75">
        <v>34</v>
      </c>
      <c r="T44" s="75">
        <v>34</v>
      </c>
      <c r="U44" s="74">
        <v>34</v>
      </c>
      <c r="V44" s="44">
        <v>34</v>
      </c>
      <c r="W44" s="73">
        <v>34</v>
      </c>
      <c r="X44" s="75">
        <v>34</v>
      </c>
      <c r="Y44" s="74">
        <v>34</v>
      </c>
      <c r="Z44" s="44">
        <v>34</v>
      </c>
      <c r="AA44" s="73">
        <v>34</v>
      </c>
      <c r="AB44" s="75">
        <v>34</v>
      </c>
      <c r="AC44" s="75">
        <v>34</v>
      </c>
      <c r="AD44" s="74">
        <v>34</v>
      </c>
      <c r="AE44" s="44">
        <v>34</v>
      </c>
      <c r="AF44" s="73">
        <v>34</v>
      </c>
      <c r="AG44" s="75">
        <v>34</v>
      </c>
      <c r="AH44" s="75">
        <v>34</v>
      </c>
      <c r="AI44" s="74">
        <v>34</v>
      </c>
      <c r="AJ44" s="44">
        <v>34</v>
      </c>
      <c r="AK44" s="73">
        <v>34</v>
      </c>
      <c r="AL44" s="75">
        <v>34</v>
      </c>
      <c r="AM44" s="75">
        <v>34</v>
      </c>
      <c r="AN44" s="74">
        <v>34</v>
      </c>
      <c r="AO44" s="44">
        <v>34</v>
      </c>
      <c r="AP44" s="73">
        <v>34</v>
      </c>
      <c r="AQ44" s="74">
        <v>34</v>
      </c>
      <c r="AR44" s="73">
        <v>34</v>
      </c>
      <c r="AS44" s="74">
        <v>34</v>
      </c>
      <c r="AT44" s="73">
        <v>34</v>
      </c>
      <c r="AU44" s="75">
        <v>34</v>
      </c>
      <c r="AV44" s="75">
        <v>34</v>
      </c>
      <c r="AW44" s="74">
        <v>34</v>
      </c>
      <c r="AX44" s="44">
        <v>34</v>
      </c>
      <c r="AY44" s="73">
        <v>34</v>
      </c>
      <c r="AZ44" s="75">
        <v>34</v>
      </c>
      <c r="BA44" s="75">
        <v>34</v>
      </c>
      <c r="BB44" s="74">
        <v>34</v>
      </c>
      <c r="BC44" s="44">
        <v>34</v>
      </c>
      <c r="BD44" s="73">
        <v>34</v>
      </c>
      <c r="BE44" s="74">
        <v>34</v>
      </c>
      <c r="BF44" s="73">
        <v>34</v>
      </c>
      <c r="BG44" s="75">
        <v>0</v>
      </c>
      <c r="BH44" s="195">
        <v>0</v>
      </c>
      <c r="BI44" s="74">
        <v>34</v>
      </c>
      <c r="BJ44" s="44">
        <v>34</v>
      </c>
      <c r="BK44" s="73">
        <v>34</v>
      </c>
      <c r="BL44" s="74">
        <v>34</v>
      </c>
      <c r="BM44" s="44">
        <v>34</v>
      </c>
      <c r="BN44" s="44">
        <v>34</v>
      </c>
      <c r="BO44" s="44">
        <v>34</v>
      </c>
      <c r="BP44" s="73">
        <v>34</v>
      </c>
      <c r="BQ44" s="75">
        <v>34</v>
      </c>
      <c r="BR44" s="74">
        <v>34</v>
      </c>
      <c r="BS44" s="44">
        <v>34</v>
      </c>
      <c r="BT44" s="44">
        <v>34</v>
      </c>
      <c r="BU44" s="44">
        <v>34</v>
      </c>
      <c r="BV44" s="44">
        <v>34</v>
      </c>
      <c r="BW44" s="44">
        <v>34</v>
      </c>
      <c r="BX44" s="44">
        <v>34</v>
      </c>
      <c r="BY44" s="44">
        <v>34</v>
      </c>
      <c r="BZ44" s="45">
        <v>34</v>
      </c>
    </row>
    <row r="45" ht="17" customHeight="1">
      <c r="A45" t="s" s="204">
        <v>101</v>
      </c>
      <c r="B45" s="65">
        <v>529.75</v>
      </c>
      <c r="C45" s="63">
        <v>529.75</v>
      </c>
      <c r="D45" s="64">
        <v>529.75</v>
      </c>
      <c r="E45" s="149">
        <v>529.75</v>
      </c>
      <c r="F45" s="65">
        <v>529.75</v>
      </c>
      <c r="G45" s="63">
        <v>529.75</v>
      </c>
      <c r="H45" s="64">
        <v>529.75</v>
      </c>
      <c r="I45" s="149">
        <v>529.75</v>
      </c>
      <c r="J45" s="149">
        <v>529.75</v>
      </c>
      <c r="K45" s="65">
        <v>529.75</v>
      </c>
      <c r="L45" s="63">
        <v>529.75</v>
      </c>
      <c r="M45" s="64">
        <v>529.75</v>
      </c>
      <c r="N45" s="149">
        <v>529.75</v>
      </c>
      <c r="O45" s="149">
        <v>529.75</v>
      </c>
      <c r="P45" s="65">
        <v>529.75</v>
      </c>
      <c r="Q45" s="63">
        <v>529.764</v>
      </c>
      <c r="R45" s="64">
        <v>529.8</v>
      </c>
      <c r="S45" s="149">
        <v>529.8</v>
      </c>
      <c r="T45" s="149">
        <v>529.7553333333334</v>
      </c>
      <c r="U45" s="65">
        <v>481.75</v>
      </c>
      <c r="V45" s="63">
        <v>481.75</v>
      </c>
      <c r="W45" s="64">
        <v>481.75</v>
      </c>
      <c r="X45" s="149">
        <v>481.75</v>
      </c>
      <c r="Y45" s="65">
        <v>481.75</v>
      </c>
      <c r="Z45" s="63">
        <v>481.75</v>
      </c>
      <c r="AA45" s="64">
        <v>481.75</v>
      </c>
      <c r="AB45" s="149">
        <v>481.75</v>
      </c>
      <c r="AC45" s="149">
        <v>481.75</v>
      </c>
      <c r="AD45" s="65">
        <v>481.75</v>
      </c>
      <c r="AE45" s="63">
        <v>481.75</v>
      </c>
      <c r="AF45" s="64">
        <v>481.75</v>
      </c>
      <c r="AG45" s="149">
        <v>481.75</v>
      </c>
      <c r="AH45" s="149">
        <v>481.75</v>
      </c>
      <c r="AI45" s="65">
        <v>572.91</v>
      </c>
      <c r="AJ45" s="63">
        <v>572.924</v>
      </c>
      <c r="AK45" s="64">
        <v>572.9599999999999</v>
      </c>
      <c r="AL45" s="149">
        <v>572.9599999999999</v>
      </c>
      <c r="AM45" s="149">
        <v>504.5453333333333</v>
      </c>
      <c r="AN45" s="65">
        <v>572.91</v>
      </c>
      <c r="AO45" s="63">
        <v>572.92</v>
      </c>
      <c r="AP45" s="64">
        <v>572.96</v>
      </c>
      <c r="AQ45" s="149">
        <v>572.9266666666667</v>
      </c>
      <c r="AR45" s="65">
        <v>572.9200000000001</v>
      </c>
      <c r="AS45" s="63">
        <v>572.9200000000001</v>
      </c>
      <c r="AT45" s="64">
        <v>572.96</v>
      </c>
      <c r="AU45" s="149">
        <v>572.9333333333334</v>
      </c>
      <c r="AV45" s="149">
        <v>572.9266666666667</v>
      </c>
      <c r="AW45" s="65">
        <v>572.92</v>
      </c>
      <c r="AX45" s="63">
        <v>572.92</v>
      </c>
      <c r="AY45" s="64">
        <v>712</v>
      </c>
      <c r="AZ45" s="149">
        <v>665.6488888888889</v>
      </c>
      <c r="BA45" s="149">
        <v>596.1088888888889</v>
      </c>
      <c r="BB45" s="65">
        <v>572.92</v>
      </c>
      <c r="BC45" s="63">
        <v>572.92</v>
      </c>
      <c r="BD45" s="64">
        <v>572.92</v>
      </c>
      <c r="BE45" s="65">
        <v>572.92</v>
      </c>
      <c r="BF45" s="64">
        <v>611.5548148148148</v>
      </c>
      <c r="BG45" s="149">
        <v>107.0094814814815</v>
      </c>
      <c r="BH45" s="191">
        <v>0.2120909151503032</v>
      </c>
      <c r="BI45" s="65">
        <v>581.63</v>
      </c>
      <c r="BJ45" s="63">
        <v>581.63</v>
      </c>
      <c r="BK45" s="64">
        <v>581.63</v>
      </c>
      <c r="BL45" s="65">
        <v>581.6299999999999</v>
      </c>
      <c r="BM45" s="63">
        <v>581.6299999999999</v>
      </c>
      <c r="BN45" s="63">
        <v>581.6299999999999</v>
      </c>
      <c r="BO45" s="63">
        <v>533.6299999999999</v>
      </c>
      <c r="BP45" s="64">
        <v>565.6399999999999</v>
      </c>
      <c r="BQ45" s="149">
        <v>573.63</v>
      </c>
      <c r="BR45" s="65">
        <v>437.34</v>
      </c>
      <c r="BS45" s="63">
        <v>164.7533333333333</v>
      </c>
      <c r="BT45" s="63">
        <v>475.23</v>
      </c>
      <c r="BU45" s="63">
        <v>497.6399999999999</v>
      </c>
      <c r="BV45" s="63">
        <v>510.8516666666666</v>
      </c>
      <c r="BW45" s="63">
        <v>497.63</v>
      </c>
      <c r="BX45" s="63">
        <v>497.63</v>
      </c>
      <c r="BY45" s="63">
        <v>497.63</v>
      </c>
      <c r="BZ45" s="346">
        <v>526.170602739726</v>
      </c>
    </row>
    <row r="46" ht="17" customHeight="1">
      <c r="A46" t="s" s="336">
        <v>102</v>
      </c>
      <c r="B46" s="74">
        <v>525</v>
      </c>
      <c r="C46" s="44">
        <v>525</v>
      </c>
      <c r="D46" s="73">
        <v>525</v>
      </c>
      <c r="E46" s="75">
        <v>525</v>
      </c>
      <c r="F46" s="74">
        <v>525</v>
      </c>
      <c r="G46" s="44">
        <v>525</v>
      </c>
      <c r="H46" s="73">
        <v>525</v>
      </c>
      <c r="I46" s="75">
        <v>525</v>
      </c>
      <c r="J46" s="75">
        <v>525</v>
      </c>
      <c r="K46" s="74">
        <v>525</v>
      </c>
      <c r="L46" s="44">
        <v>525</v>
      </c>
      <c r="M46" s="73">
        <v>525</v>
      </c>
      <c r="N46" s="75">
        <v>525</v>
      </c>
      <c r="O46" s="75">
        <v>525</v>
      </c>
      <c r="P46" s="75">
        <v>525</v>
      </c>
      <c r="Q46" s="74">
        <v>525</v>
      </c>
      <c r="R46" s="73">
        <v>525</v>
      </c>
      <c r="S46" s="75">
        <v>525</v>
      </c>
      <c r="T46" s="75">
        <v>525</v>
      </c>
      <c r="U46" s="74">
        <v>477</v>
      </c>
      <c r="V46" s="44">
        <v>477</v>
      </c>
      <c r="W46" s="73">
        <v>477</v>
      </c>
      <c r="X46" s="75">
        <v>477</v>
      </c>
      <c r="Y46" s="74">
        <v>477</v>
      </c>
      <c r="Z46" s="44">
        <v>477</v>
      </c>
      <c r="AA46" s="73">
        <v>477</v>
      </c>
      <c r="AB46" s="75">
        <v>477</v>
      </c>
      <c r="AC46" s="75">
        <v>477</v>
      </c>
      <c r="AD46" s="74">
        <v>477</v>
      </c>
      <c r="AE46" s="44">
        <v>477</v>
      </c>
      <c r="AF46" s="73">
        <v>477</v>
      </c>
      <c r="AG46" s="75">
        <v>477</v>
      </c>
      <c r="AH46" s="75">
        <v>477</v>
      </c>
      <c r="AI46" s="75">
        <v>568.16</v>
      </c>
      <c r="AJ46" s="75">
        <v>568.16</v>
      </c>
      <c r="AK46" s="75">
        <v>568.16</v>
      </c>
      <c r="AL46" s="75">
        <v>568.16</v>
      </c>
      <c r="AM46" s="75">
        <v>499.79</v>
      </c>
      <c r="AN46" s="74">
        <v>568.16</v>
      </c>
      <c r="AO46" s="44">
        <v>568.16</v>
      </c>
      <c r="AP46" s="73">
        <v>568.1600000000001</v>
      </c>
      <c r="AQ46" s="75">
        <v>568.1600000000001</v>
      </c>
      <c r="AR46" s="74">
        <v>568.1600000000001</v>
      </c>
      <c r="AS46" s="44">
        <v>568.1600000000001</v>
      </c>
      <c r="AT46" s="73">
        <v>568.2</v>
      </c>
      <c r="AU46" s="75">
        <v>568.1733333333334</v>
      </c>
      <c r="AV46" s="75">
        <v>568.1666666666666</v>
      </c>
      <c r="AW46" s="74">
        <v>568.16</v>
      </c>
      <c r="AX46" s="44">
        <v>568.16</v>
      </c>
      <c r="AY46" s="73">
        <v>707.2</v>
      </c>
      <c r="AZ46" s="75">
        <v>660.848888888889</v>
      </c>
      <c r="BA46" s="75">
        <v>591.3422222222222</v>
      </c>
      <c r="BB46" s="74">
        <v>568.16</v>
      </c>
      <c r="BC46" s="44">
        <v>568.16</v>
      </c>
      <c r="BD46" s="73">
        <v>568.16</v>
      </c>
      <c r="BE46" s="75">
        <v>568.16</v>
      </c>
      <c r="BF46" s="75">
        <v>606.7814814814815</v>
      </c>
      <c r="BG46" s="75">
        <v>106.9914814814815</v>
      </c>
      <c r="BH46" s="195">
        <v>0.2140728735698625</v>
      </c>
      <c r="BI46" s="74">
        <v>576.88</v>
      </c>
      <c r="BJ46" s="44">
        <v>576.88</v>
      </c>
      <c r="BK46" s="73">
        <v>576.88</v>
      </c>
      <c r="BL46" s="74">
        <v>576.8799999999999</v>
      </c>
      <c r="BM46" s="44">
        <v>576.8799999999999</v>
      </c>
      <c r="BN46" s="44">
        <v>576.8799999999999</v>
      </c>
      <c r="BO46" s="44">
        <v>528.8799999999999</v>
      </c>
      <c r="BP46" s="73">
        <v>560.8799999999999</v>
      </c>
      <c r="BQ46" s="75">
        <v>568.88</v>
      </c>
      <c r="BR46" s="74">
        <v>432.58</v>
      </c>
      <c r="BS46" s="44">
        <v>159.9933333333333</v>
      </c>
      <c r="BT46" s="44">
        <v>470.48</v>
      </c>
      <c r="BU46" s="44">
        <v>492.8799999999999</v>
      </c>
      <c r="BV46" s="44">
        <v>506.0966666666666</v>
      </c>
      <c r="BW46" s="44">
        <v>492.88</v>
      </c>
      <c r="BX46" s="44">
        <v>492.88</v>
      </c>
      <c r="BY46" s="44">
        <v>492.88</v>
      </c>
      <c r="BZ46" s="45">
        <v>521.418904109589</v>
      </c>
    </row>
    <row r="47" ht="17" customHeight="1">
      <c r="A47" t="s" s="336">
        <v>103</v>
      </c>
      <c r="B47" s="74">
        <v>300</v>
      </c>
      <c r="C47" s="44">
        <v>300</v>
      </c>
      <c r="D47" s="73">
        <v>300</v>
      </c>
      <c r="E47" s="75">
        <v>300</v>
      </c>
      <c r="F47" s="74">
        <v>300</v>
      </c>
      <c r="G47" s="44">
        <v>300</v>
      </c>
      <c r="H47" s="73">
        <v>300</v>
      </c>
      <c r="I47" s="75">
        <v>300</v>
      </c>
      <c r="J47" s="75">
        <v>300</v>
      </c>
      <c r="K47" s="74">
        <v>300</v>
      </c>
      <c r="L47" s="44">
        <v>300</v>
      </c>
      <c r="M47" s="73">
        <v>300</v>
      </c>
      <c r="N47" s="75">
        <v>300</v>
      </c>
      <c r="O47" s="75">
        <v>300</v>
      </c>
      <c r="P47" s="75">
        <v>300</v>
      </c>
      <c r="Q47" s="74">
        <v>300</v>
      </c>
      <c r="R47" s="73">
        <v>300</v>
      </c>
      <c r="S47" s="75">
        <v>300</v>
      </c>
      <c r="T47" s="75">
        <v>300</v>
      </c>
      <c r="U47" s="74">
        <v>252</v>
      </c>
      <c r="V47" s="44">
        <v>252</v>
      </c>
      <c r="W47" s="73">
        <v>252</v>
      </c>
      <c r="X47" s="75">
        <v>252</v>
      </c>
      <c r="Y47" s="74">
        <v>252</v>
      </c>
      <c r="Z47" s="44">
        <v>252</v>
      </c>
      <c r="AA47" s="73">
        <v>252</v>
      </c>
      <c r="AB47" s="75">
        <v>252</v>
      </c>
      <c r="AC47" s="75">
        <v>252</v>
      </c>
      <c r="AD47" s="74">
        <v>252</v>
      </c>
      <c r="AE47" s="44">
        <v>252</v>
      </c>
      <c r="AF47" s="73">
        <v>252</v>
      </c>
      <c r="AG47" s="75">
        <v>252</v>
      </c>
      <c r="AH47" s="75">
        <v>252</v>
      </c>
      <c r="AI47" s="75">
        <v>252</v>
      </c>
      <c r="AJ47" s="75">
        <v>252</v>
      </c>
      <c r="AK47" s="75">
        <v>252</v>
      </c>
      <c r="AL47" s="75">
        <v>252</v>
      </c>
      <c r="AM47" s="75">
        <v>252</v>
      </c>
      <c r="AN47" s="74">
        <v>252</v>
      </c>
      <c r="AO47" s="44">
        <v>252</v>
      </c>
      <c r="AP47" s="73">
        <v>252</v>
      </c>
      <c r="AQ47" s="75">
        <v>252</v>
      </c>
      <c r="AR47" s="74">
        <v>252</v>
      </c>
      <c r="AS47" s="44">
        <v>252</v>
      </c>
      <c r="AT47" s="73">
        <v>252</v>
      </c>
      <c r="AU47" s="75">
        <v>252</v>
      </c>
      <c r="AV47" s="75">
        <v>252</v>
      </c>
      <c r="AW47" s="74">
        <v>252</v>
      </c>
      <c r="AX47" s="44">
        <v>252</v>
      </c>
      <c r="AY47" s="73">
        <v>252</v>
      </c>
      <c r="AZ47" s="75">
        <v>252</v>
      </c>
      <c r="BA47" s="75">
        <v>252</v>
      </c>
      <c r="BB47" s="74">
        <v>252</v>
      </c>
      <c r="BC47" s="44">
        <v>252</v>
      </c>
      <c r="BD47" s="73">
        <v>252</v>
      </c>
      <c r="BE47" s="75">
        <v>252</v>
      </c>
      <c r="BF47" s="75">
        <v>252</v>
      </c>
      <c r="BG47" s="75">
        <v>0</v>
      </c>
      <c r="BH47" s="195">
        <v>0</v>
      </c>
      <c r="BI47" s="74">
        <v>168</v>
      </c>
      <c r="BJ47" s="44">
        <v>168</v>
      </c>
      <c r="BK47" s="73">
        <v>168</v>
      </c>
      <c r="BL47" s="74">
        <v>168</v>
      </c>
      <c r="BM47" s="44">
        <v>168</v>
      </c>
      <c r="BN47" s="44">
        <v>168</v>
      </c>
      <c r="BO47" s="44">
        <v>168</v>
      </c>
      <c r="BP47" s="73">
        <v>168</v>
      </c>
      <c r="BQ47" s="75">
        <v>168</v>
      </c>
      <c r="BR47" s="74">
        <v>84</v>
      </c>
      <c r="BS47" s="44">
        <v>84</v>
      </c>
      <c r="BT47" s="44">
        <v>84</v>
      </c>
      <c r="BU47" s="44">
        <v>84</v>
      </c>
      <c r="BV47" s="44">
        <v>126</v>
      </c>
      <c r="BW47" s="44">
        <v>84</v>
      </c>
      <c r="BX47" s="44">
        <v>84</v>
      </c>
      <c r="BY47" s="44">
        <v>84</v>
      </c>
      <c r="BZ47" s="45">
        <v>125.654794520548</v>
      </c>
    </row>
    <row r="48" ht="17" customHeight="1">
      <c r="A48" t="s" s="336">
        <v>123</v>
      </c>
      <c r="B48" s="74">
        <v>225</v>
      </c>
      <c r="C48" s="44">
        <v>225</v>
      </c>
      <c r="D48" s="73">
        <v>225</v>
      </c>
      <c r="E48" s="75">
        <v>225</v>
      </c>
      <c r="F48" s="74">
        <v>225</v>
      </c>
      <c r="G48" s="44">
        <v>225</v>
      </c>
      <c r="H48" s="73">
        <v>225</v>
      </c>
      <c r="I48" s="75">
        <v>225</v>
      </c>
      <c r="J48" s="75">
        <v>225</v>
      </c>
      <c r="K48" s="74">
        <v>225</v>
      </c>
      <c r="L48" s="44">
        <v>225</v>
      </c>
      <c r="M48" s="73">
        <v>225</v>
      </c>
      <c r="N48" s="75">
        <v>225</v>
      </c>
      <c r="O48" s="75">
        <v>225</v>
      </c>
      <c r="P48" s="75">
        <v>225</v>
      </c>
      <c r="Q48" s="74">
        <v>225</v>
      </c>
      <c r="R48" s="73">
        <v>225</v>
      </c>
      <c r="S48" s="75">
        <v>225</v>
      </c>
      <c r="T48" s="75">
        <v>225</v>
      </c>
      <c r="U48" s="74">
        <v>225</v>
      </c>
      <c r="V48" s="44">
        <v>225</v>
      </c>
      <c r="W48" s="73">
        <v>225</v>
      </c>
      <c r="X48" s="75">
        <v>225</v>
      </c>
      <c r="Y48" s="74">
        <v>225</v>
      </c>
      <c r="Z48" s="44">
        <v>225</v>
      </c>
      <c r="AA48" s="73">
        <v>225</v>
      </c>
      <c r="AB48" s="75">
        <v>225</v>
      </c>
      <c r="AC48" s="75">
        <v>225</v>
      </c>
      <c r="AD48" s="74">
        <v>225</v>
      </c>
      <c r="AE48" s="44">
        <v>225</v>
      </c>
      <c r="AF48" s="73">
        <v>225</v>
      </c>
      <c r="AG48" s="75">
        <v>225</v>
      </c>
      <c r="AH48" s="75">
        <v>225</v>
      </c>
      <c r="AI48" s="75">
        <v>316.16</v>
      </c>
      <c r="AJ48" s="75">
        <v>316.16</v>
      </c>
      <c r="AK48" s="75">
        <v>316.16</v>
      </c>
      <c r="AL48" s="75">
        <v>316.16</v>
      </c>
      <c r="AM48" s="75">
        <v>247.79</v>
      </c>
      <c r="AN48" s="74">
        <v>316.16</v>
      </c>
      <c r="AO48" s="44">
        <v>316.16</v>
      </c>
      <c r="AP48" s="73">
        <v>316.16</v>
      </c>
      <c r="AQ48" s="75">
        <v>316.16</v>
      </c>
      <c r="AR48" s="74">
        <v>316.16</v>
      </c>
      <c r="AS48" s="44">
        <v>316.16</v>
      </c>
      <c r="AT48" s="73">
        <v>316.2</v>
      </c>
      <c r="AU48" s="75">
        <v>316.1733333333333</v>
      </c>
      <c r="AV48" s="75">
        <v>316.1666666666667</v>
      </c>
      <c r="AW48" s="74">
        <v>316.16</v>
      </c>
      <c r="AX48" s="44">
        <v>316.16</v>
      </c>
      <c r="AY48" s="73">
        <v>455.2</v>
      </c>
      <c r="AZ48" s="75">
        <v>408.8488888888889</v>
      </c>
      <c r="BA48" s="75">
        <v>339.3422222222222</v>
      </c>
      <c r="BB48" s="74">
        <v>316.16</v>
      </c>
      <c r="BC48" s="44">
        <v>316.16</v>
      </c>
      <c r="BD48" s="73">
        <v>316.16</v>
      </c>
      <c r="BE48" s="75">
        <v>316.16</v>
      </c>
      <c r="BF48" s="75">
        <v>354.7814814814815</v>
      </c>
      <c r="BG48" s="75">
        <v>106.9914814814815</v>
      </c>
      <c r="BH48" s="195">
        <v>0.4317828866438576</v>
      </c>
      <c r="BI48" s="74">
        <v>408.88</v>
      </c>
      <c r="BJ48" s="44">
        <v>408.88</v>
      </c>
      <c r="BK48" s="73">
        <v>408.88</v>
      </c>
      <c r="BL48" s="74">
        <v>408.8799999999999</v>
      </c>
      <c r="BM48" s="44">
        <v>408.8799999999999</v>
      </c>
      <c r="BN48" s="44">
        <v>408.8799999999999</v>
      </c>
      <c r="BO48" s="44">
        <v>360.8799999999999</v>
      </c>
      <c r="BP48" s="73">
        <v>392.8799999999999</v>
      </c>
      <c r="BQ48" s="75">
        <v>400.8800000000001</v>
      </c>
      <c r="BR48" s="74">
        <v>348.58</v>
      </c>
      <c r="BS48" s="44">
        <v>75.99333333333333</v>
      </c>
      <c r="BT48" s="44">
        <v>386.48</v>
      </c>
      <c r="BU48" s="44">
        <v>408.8799999999999</v>
      </c>
      <c r="BV48" s="44">
        <v>380.0966666666666</v>
      </c>
      <c r="BW48" s="44">
        <v>408.88</v>
      </c>
      <c r="BX48" s="44">
        <v>408.88</v>
      </c>
      <c r="BY48" s="44">
        <v>408.88</v>
      </c>
      <c r="BZ48" s="45">
        <v>395.7641095890411</v>
      </c>
    </row>
    <row r="49" ht="17" customHeight="1">
      <c r="A49" t="s" s="336">
        <v>108</v>
      </c>
      <c r="B49" s="74">
        <v>4.75</v>
      </c>
      <c r="C49" s="44">
        <v>4.75</v>
      </c>
      <c r="D49" s="73">
        <v>4.75</v>
      </c>
      <c r="E49" s="75">
        <v>4.75</v>
      </c>
      <c r="F49" s="74">
        <v>4.75</v>
      </c>
      <c r="G49" s="44">
        <v>4.75</v>
      </c>
      <c r="H49" s="73">
        <v>4.75</v>
      </c>
      <c r="I49" s="75">
        <v>4.75</v>
      </c>
      <c r="J49" s="75">
        <v>4.75</v>
      </c>
      <c r="K49" s="74">
        <v>4.75</v>
      </c>
      <c r="L49" s="44">
        <v>4.75</v>
      </c>
      <c r="M49" s="73">
        <v>4.75</v>
      </c>
      <c r="N49" s="75">
        <v>4.75</v>
      </c>
      <c r="O49" s="75">
        <v>4.75</v>
      </c>
      <c r="P49" s="74">
        <v>4.75</v>
      </c>
      <c r="Q49" s="405">
        <v>4.764</v>
      </c>
      <c r="R49" s="73">
        <v>4.8</v>
      </c>
      <c r="S49" s="75">
        <v>4.8</v>
      </c>
      <c r="T49" s="75">
        <v>4.755333333333334</v>
      </c>
      <c r="U49" s="74">
        <v>4.75</v>
      </c>
      <c r="V49" s="44">
        <v>4.75</v>
      </c>
      <c r="W49" s="73">
        <v>4.75</v>
      </c>
      <c r="X49" s="75">
        <v>4.75</v>
      </c>
      <c r="Y49" s="74">
        <v>4.75</v>
      </c>
      <c r="Z49" s="44">
        <v>4.75</v>
      </c>
      <c r="AA49" s="73">
        <v>4.75</v>
      </c>
      <c r="AB49" s="75">
        <v>4.75</v>
      </c>
      <c r="AC49" s="75">
        <v>4.75</v>
      </c>
      <c r="AD49" s="74">
        <v>4.75</v>
      </c>
      <c r="AE49" s="44">
        <v>4.75</v>
      </c>
      <c r="AF49" s="73">
        <v>4.75</v>
      </c>
      <c r="AG49" s="75">
        <v>4.75</v>
      </c>
      <c r="AH49" s="75">
        <v>4.75</v>
      </c>
      <c r="AI49" s="74">
        <v>4.75</v>
      </c>
      <c r="AJ49" s="73">
        <v>4.764</v>
      </c>
      <c r="AK49" s="75">
        <v>4.8</v>
      </c>
      <c r="AL49" s="75">
        <v>4.8</v>
      </c>
      <c r="AM49" s="75">
        <v>4.755333333333334</v>
      </c>
      <c r="AN49" s="74">
        <v>4.75</v>
      </c>
      <c r="AO49" s="44">
        <v>4.76</v>
      </c>
      <c r="AP49" s="73">
        <v>4.8</v>
      </c>
      <c r="AQ49" s="75">
        <v>4.766666666666667</v>
      </c>
      <c r="AR49" s="74">
        <v>4.76</v>
      </c>
      <c r="AS49" s="44">
        <v>4.76</v>
      </c>
      <c r="AT49" s="73">
        <v>4.76</v>
      </c>
      <c r="AU49" s="75">
        <v>4.76</v>
      </c>
      <c r="AV49" s="75">
        <v>4.759999999999999</v>
      </c>
      <c r="AW49" s="74">
        <v>4.76</v>
      </c>
      <c r="AX49" s="44">
        <v>4.76</v>
      </c>
      <c r="AY49" s="73">
        <v>4.8</v>
      </c>
      <c r="AZ49" s="75">
        <v>4.8</v>
      </c>
      <c r="BA49" s="75">
        <v>4.766666666666666</v>
      </c>
      <c r="BB49" s="74">
        <v>4.76</v>
      </c>
      <c r="BC49" s="44">
        <v>4.76</v>
      </c>
      <c r="BD49" s="73">
        <v>4.76</v>
      </c>
      <c r="BE49" s="74">
        <v>4.76</v>
      </c>
      <c r="BF49" s="73">
        <v>4.773333333333333</v>
      </c>
      <c r="BG49" s="75">
        <v>0.01799999999999979</v>
      </c>
      <c r="BH49" s="195">
        <v>0.003785223608579802</v>
      </c>
      <c r="BI49" s="74">
        <v>4.75</v>
      </c>
      <c r="BJ49" s="44">
        <v>4.75</v>
      </c>
      <c r="BK49" s="73">
        <v>4.75</v>
      </c>
      <c r="BL49" s="74">
        <v>4.75</v>
      </c>
      <c r="BM49" s="44">
        <v>4.75</v>
      </c>
      <c r="BN49" s="44">
        <v>4.75</v>
      </c>
      <c r="BO49" s="44">
        <v>4.75</v>
      </c>
      <c r="BP49" s="73">
        <v>4.76</v>
      </c>
      <c r="BQ49" s="75">
        <v>4.75</v>
      </c>
      <c r="BR49" s="74">
        <v>4.76</v>
      </c>
      <c r="BS49" s="44">
        <v>4.76</v>
      </c>
      <c r="BT49" s="44">
        <v>4.75</v>
      </c>
      <c r="BU49" s="44">
        <v>4.76</v>
      </c>
      <c r="BV49" s="44">
        <v>4.755</v>
      </c>
      <c r="BW49" s="44">
        <v>4.75</v>
      </c>
      <c r="BX49" s="44">
        <v>4.75</v>
      </c>
      <c r="BY49" s="44">
        <v>4.75</v>
      </c>
      <c r="BZ49" s="45">
        <v>4.751698630136986</v>
      </c>
    </row>
    <row r="50" ht="17" customHeight="1">
      <c r="A50" t="s" s="204">
        <v>109</v>
      </c>
      <c r="B50" s="65">
        <v>1498.345</v>
      </c>
      <c r="C50" s="63">
        <v>1499.39</v>
      </c>
      <c r="D50" s="64">
        <v>1459.39</v>
      </c>
      <c r="E50" s="149">
        <v>1485.49</v>
      </c>
      <c r="F50" s="65">
        <v>1422.39</v>
      </c>
      <c r="G50" s="63">
        <v>1386.19</v>
      </c>
      <c r="H50" s="64">
        <v>1371.19</v>
      </c>
      <c r="I50" s="149">
        <v>1393.26</v>
      </c>
      <c r="J50" s="149">
        <v>1439.4825</v>
      </c>
      <c r="K50" s="65">
        <v>1364.864</v>
      </c>
      <c r="L50" s="63">
        <v>1376.814</v>
      </c>
      <c r="M50" s="64">
        <v>1395.61</v>
      </c>
      <c r="N50" s="149">
        <v>1379.096</v>
      </c>
      <c r="O50" s="149">
        <v>1419.353666666666</v>
      </c>
      <c r="P50" s="65">
        <v>1361.798</v>
      </c>
      <c r="Q50" s="63">
        <v>1365.253</v>
      </c>
      <c r="R50" s="64">
        <v>1404.079</v>
      </c>
      <c r="S50" s="149">
        <v>1402.927333333333</v>
      </c>
      <c r="T50" s="149">
        <v>1408.776083333333</v>
      </c>
      <c r="U50" s="65">
        <v>1495.805</v>
      </c>
      <c r="V50" s="63">
        <v>1476.605</v>
      </c>
      <c r="W50" s="64">
        <v>1469.105</v>
      </c>
      <c r="X50" s="149">
        <v>1480.505</v>
      </c>
      <c r="Y50" s="65">
        <v>1425.105</v>
      </c>
      <c r="Z50" s="63">
        <v>1390.101</v>
      </c>
      <c r="AA50" s="64">
        <v>1356.301</v>
      </c>
      <c r="AB50" s="149">
        <v>1390.465666666667</v>
      </c>
      <c r="AC50" s="149">
        <v>1435.503666666667</v>
      </c>
      <c r="AD50" s="65">
        <v>1400.794</v>
      </c>
      <c r="AE50" s="63">
        <v>1427.743</v>
      </c>
      <c r="AF50" s="64">
        <v>1451.443</v>
      </c>
      <c r="AG50" s="149">
        <v>1426.66</v>
      </c>
      <c r="AH50" s="149">
        <v>1432.555777777778</v>
      </c>
      <c r="AI50" s="65">
        <v>1484.59</v>
      </c>
      <c r="AJ50" s="63">
        <v>1534.384</v>
      </c>
      <c r="AK50" s="64">
        <v>1525.582</v>
      </c>
      <c r="AL50" s="149">
        <v>1514.084</v>
      </c>
      <c r="AM50" s="149">
        <v>1453.129833333333</v>
      </c>
      <c r="AN50" s="65">
        <v>1521.45</v>
      </c>
      <c r="AO50" s="63">
        <v>1503.001</v>
      </c>
      <c r="AP50" s="64">
        <v>1491.903</v>
      </c>
      <c r="AQ50" s="149">
        <v>1505.733</v>
      </c>
      <c r="AR50" s="65">
        <v>1465.791</v>
      </c>
      <c r="AS50" s="63">
        <v>1438.185</v>
      </c>
      <c r="AT50" s="64">
        <v>1412.905</v>
      </c>
      <c r="AU50" s="149">
        <v>1438.977333333333</v>
      </c>
      <c r="AV50" s="149">
        <v>1472.286333333333</v>
      </c>
      <c r="AW50" s="65">
        <v>1411.533833333333</v>
      </c>
      <c r="AX50" s="63">
        <v>1423.351</v>
      </c>
      <c r="AY50" s="64">
        <v>1445.151</v>
      </c>
      <c r="AZ50" s="149">
        <v>1426.481</v>
      </c>
      <c r="BA50" s="149">
        <v>1428.350527777778</v>
      </c>
      <c r="BB50" s="65">
        <v>1498.521888888889</v>
      </c>
      <c r="BC50" s="63">
        <v>1536.518</v>
      </c>
      <c r="BD50" s="64">
        <v>1544.018</v>
      </c>
      <c r="BE50" s="65">
        <v>1526.351333333333</v>
      </c>
      <c r="BF50" s="64">
        <v>1479.006814814815</v>
      </c>
      <c r="BG50" s="149">
        <v>25.87698148148161</v>
      </c>
      <c r="BH50" s="191">
        <v>0.01780775598153017</v>
      </c>
      <c r="BI50" s="65">
        <v>1521.353</v>
      </c>
      <c r="BJ50" s="63">
        <v>1501.953</v>
      </c>
      <c r="BK50" s="64">
        <v>1492.523</v>
      </c>
      <c r="BL50" s="65">
        <v>1505.653</v>
      </c>
      <c r="BM50" s="63">
        <v>1460.683</v>
      </c>
      <c r="BN50" s="63">
        <v>1444.183</v>
      </c>
      <c r="BO50" s="63">
        <v>1409.973</v>
      </c>
      <c r="BP50" s="64">
        <v>1435.449666666666</v>
      </c>
      <c r="BQ50" s="149">
        <v>1471.778</v>
      </c>
      <c r="BR50" s="65">
        <v>1401.34</v>
      </c>
      <c r="BS50" s="63">
        <v>1410.34</v>
      </c>
      <c r="BT50" s="63">
        <v>1410.351</v>
      </c>
      <c r="BU50" s="63">
        <v>1503.175666666666</v>
      </c>
      <c r="BV50" s="63">
        <v>1418.606111111111</v>
      </c>
      <c r="BW50" s="63">
        <v>1453.721</v>
      </c>
      <c r="BX50" s="63">
        <v>1486.284</v>
      </c>
      <c r="BY50" s="63">
        <v>1475.761217391304</v>
      </c>
      <c r="BZ50" s="346">
        <v>1455.413</v>
      </c>
    </row>
    <row r="51" ht="17" customHeight="1">
      <c r="A51" t="s" s="336">
        <v>110</v>
      </c>
      <c r="B51" s="74">
        <v>1297.7</v>
      </c>
      <c r="C51" s="44">
        <v>1299.3</v>
      </c>
      <c r="D51" s="73">
        <v>1259.3</v>
      </c>
      <c r="E51" s="75">
        <v>1285.4</v>
      </c>
      <c r="F51" s="74">
        <v>1222.3</v>
      </c>
      <c r="G51" s="44">
        <v>1186.1</v>
      </c>
      <c r="H51" s="73">
        <v>1171.1</v>
      </c>
      <c r="I51" s="75">
        <v>1193.17</v>
      </c>
      <c r="J51" s="75">
        <v>1239.3</v>
      </c>
      <c r="K51" s="74">
        <v>1164.774</v>
      </c>
      <c r="L51" s="44">
        <v>1174.374</v>
      </c>
      <c r="M51" s="73">
        <v>1193.17</v>
      </c>
      <c r="N51" s="75">
        <v>1177.439333333333</v>
      </c>
      <c r="O51" s="75">
        <v>1218.679777777778</v>
      </c>
      <c r="P51" s="74">
        <v>1164.774</v>
      </c>
      <c r="Q51" s="44">
        <v>1164.774</v>
      </c>
      <c r="R51" s="73">
        <v>1203.6</v>
      </c>
      <c r="S51" s="75">
        <v>1203.6</v>
      </c>
      <c r="T51" s="75">
        <v>1208.438833333333</v>
      </c>
      <c r="U51" s="74">
        <v>1293.584</v>
      </c>
      <c r="V51" s="44">
        <v>1274.384</v>
      </c>
      <c r="W51" s="73">
        <v>1266.884</v>
      </c>
      <c r="X51" s="75">
        <v>1278.284</v>
      </c>
      <c r="Y51" s="74">
        <v>1222.884</v>
      </c>
      <c r="Z51" s="44">
        <v>1187.384</v>
      </c>
      <c r="AA51" s="73">
        <v>1153.584</v>
      </c>
      <c r="AB51" s="75">
        <v>1187.914</v>
      </c>
      <c r="AC51" s="75">
        <v>1233.117333333333</v>
      </c>
      <c r="AD51" s="74">
        <v>1199.717</v>
      </c>
      <c r="AE51" s="44">
        <v>1226.617</v>
      </c>
      <c r="AF51" s="73">
        <v>1250.317</v>
      </c>
      <c r="AG51" s="75">
        <v>1225.550333333334</v>
      </c>
      <c r="AH51" s="75">
        <v>1230.595</v>
      </c>
      <c r="AI51" s="74">
        <v>1282.389</v>
      </c>
      <c r="AJ51" s="44">
        <v>1332.189</v>
      </c>
      <c r="AK51" s="73">
        <v>1324.5</v>
      </c>
      <c r="AL51" s="75">
        <v>1313</v>
      </c>
      <c r="AM51" s="75">
        <v>1251.20275</v>
      </c>
      <c r="AN51" s="74">
        <v>1318.747</v>
      </c>
      <c r="AO51" s="44">
        <v>1300.3</v>
      </c>
      <c r="AP51" s="73">
        <v>1289.2</v>
      </c>
      <c r="AQ51" s="75">
        <v>1303.03</v>
      </c>
      <c r="AR51" s="74">
        <v>1263.3</v>
      </c>
      <c r="AS51" s="44">
        <v>1235.9</v>
      </c>
      <c r="AT51" s="73">
        <v>1210.2</v>
      </c>
      <c r="AU51" s="75">
        <v>1236.483666666667</v>
      </c>
      <c r="AV51" s="75">
        <v>1269.688333333333</v>
      </c>
      <c r="AW51" s="74">
        <v>1206.602833333333</v>
      </c>
      <c r="AX51" s="44">
        <v>1217.7</v>
      </c>
      <c r="AY51" s="73">
        <v>1239.5</v>
      </c>
      <c r="AZ51" s="75">
        <v>1221.07</v>
      </c>
      <c r="BA51" s="75">
        <v>1224.39775</v>
      </c>
      <c r="BB51" s="74">
        <v>1289.001888888889</v>
      </c>
      <c r="BC51" s="44">
        <v>1327</v>
      </c>
      <c r="BD51" s="73">
        <v>1334.5</v>
      </c>
      <c r="BE51" s="74">
        <v>1316.833333333333</v>
      </c>
      <c r="BF51" s="73">
        <v>1271.461981481481</v>
      </c>
      <c r="BG51" s="75">
        <v>20.25923148148104</v>
      </c>
      <c r="BH51" s="195">
        <v>0.01619180543000009</v>
      </c>
      <c r="BI51" s="74">
        <v>1318.73</v>
      </c>
      <c r="BJ51" s="44">
        <v>1299.33</v>
      </c>
      <c r="BK51" s="73">
        <v>1289.9</v>
      </c>
      <c r="BL51" s="74">
        <v>1303.03</v>
      </c>
      <c r="BM51" s="44">
        <v>1260.23</v>
      </c>
      <c r="BN51" s="44">
        <v>1243.73</v>
      </c>
      <c r="BO51" s="44">
        <v>1210.13</v>
      </c>
      <c r="BP51" s="73">
        <v>1235.2</v>
      </c>
      <c r="BQ51" s="75">
        <v>1270.341666666666</v>
      </c>
      <c r="BR51" s="74">
        <v>1201.5</v>
      </c>
      <c r="BS51" s="44">
        <v>1210.4</v>
      </c>
      <c r="BT51" s="44">
        <v>1210.4</v>
      </c>
      <c r="BU51" s="44">
        <v>1303.03</v>
      </c>
      <c r="BV51" s="44">
        <v>1218.56</v>
      </c>
      <c r="BW51" s="44">
        <v>1252</v>
      </c>
      <c r="BX51" s="44">
        <v>1284.5</v>
      </c>
      <c r="BY51" s="44">
        <v>1274.155434782609</v>
      </c>
      <c r="BZ51" s="45">
        <v>1254.263013698630</v>
      </c>
    </row>
    <row r="52" ht="17" customHeight="1">
      <c r="A52" t="s" s="336">
        <v>111</v>
      </c>
      <c r="B52" s="74">
        <v>364.7</v>
      </c>
      <c r="C52" s="44">
        <v>366.3</v>
      </c>
      <c r="D52" s="73">
        <v>326.3</v>
      </c>
      <c r="E52" s="75">
        <v>352.4</v>
      </c>
      <c r="F52" s="74">
        <v>296</v>
      </c>
      <c r="G52" s="44">
        <v>259.2</v>
      </c>
      <c r="H52" s="73">
        <v>246.4</v>
      </c>
      <c r="I52" s="75">
        <v>267.2</v>
      </c>
      <c r="J52" s="75">
        <v>309.8166666666667</v>
      </c>
      <c r="K52" s="74">
        <v>237.2</v>
      </c>
      <c r="L52" s="44">
        <v>244.2</v>
      </c>
      <c r="M52" s="73">
        <v>267.2</v>
      </c>
      <c r="N52" s="75">
        <v>249.5333333333333</v>
      </c>
      <c r="O52" s="75">
        <v>289.7222222222222</v>
      </c>
      <c r="P52" s="75">
        <v>237.2</v>
      </c>
      <c r="Q52" s="74">
        <v>237.2</v>
      </c>
      <c r="R52" s="73">
        <v>280.6</v>
      </c>
      <c r="S52" s="75">
        <v>280.6</v>
      </c>
      <c r="T52" s="75">
        <v>280.2083333333334</v>
      </c>
      <c r="U52" s="74">
        <v>363.2</v>
      </c>
      <c r="V52" s="44">
        <v>344</v>
      </c>
      <c r="W52" s="73">
        <v>336.5</v>
      </c>
      <c r="X52" s="75">
        <v>347.9</v>
      </c>
      <c r="Y52" s="74">
        <v>292.5</v>
      </c>
      <c r="Z52" s="44">
        <v>257.8</v>
      </c>
      <c r="AA52" s="73">
        <v>226.2</v>
      </c>
      <c r="AB52" s="75">
        <v>258.8</v>
      </c>
      <c r="AC52" s="75">
        <v>303.3666666666667</v>
      </c>
      <c r="AD52" s="74">
        <v>274</v>
      </c>
      <c r="AE52" s="44">
        <v>298.3</v>
      </c>
      <c r="AF52" s="73">
        <v>320</v>
      </c>
      <c r="AG52" s="75">
        <v>297.4333333333333</v>
      </c>
      <c r="AH52" s="75">
        <v>301.3888888888889</v>
      </c>
      <c r="AI52" s="75">
        <v>351.2</v>
      </c>
      <c r="AJ52" s="74">
        <v>401</v>
      </c>
      <c r="AK52" s="73">
        <v>393.3</v>
      </c>
      <c r="AL52" s="75">
        <v>381.8</v>
      </c>
      <c r="AM52" s="75">
        <v>321.5</v>
      </c>
      <c r="AN52" s="74">
        <v>386.8</v>
      </c>
      <c r="AO52" s="44">
        <v>368.4</v>
      </c>
      <c r="AP52" s="73">
        <v>358.2</v>
      </c>
      <c r="AQ52" s="74">
        <v>371.1</v>
      </c>
      <c r="AR52" s="73">
        <v>331.4</v>
      </c>
      <c r="AS52" s="74">
        <v>304</v>
      </c>
      <c r="AT52" s="73">
        <v>278.3</v>
      </c>
      <c r="AU52" s="75">
        <v>304.5666666666667</v>
      </c>
      <c r="AV52" s="75">
        <v>337.7833333333334</v>
      </c>
      <c r="AW52" s="74">
        <v>280.1</v>
      </c>
      <c r="AX52" s="44">
        <v>288.6</v>
      </c>
      <c r="AY52" s="73">
        <v>308.4</v>
      </c>
      <c r="AZ52" s="75">
        <v>292.3666666666667</v>
      </c>
      <c r="BA52" s="75">
        <v>293.9944444444445</v>
      </c>
      <c r="BB52" s="75">
        <v>357.1</v>
      </c>
      <c r="BC52" s="74">
        <v>395.1</v>
      </c>
      <c r="BD52" s="73">
        <v>402.6</v>
      </c>
      <c r="BE52" s="74">
        <v>384.9333333333333</v>
      </c>
      <c r="BF52" s="73">
        <v>394.2111111111112</v>
      </c>
      <c r="BG52" s="75">
        <v>72.71111111111117</v>
      </c>
      <c r="BH52" s="195">
        <v>0.2261620874373598</v>
      </c>
      <c r="BI52" s="74">
        <v>386.8</v>
      </c>
      <c r="BJ52" s="44">
        <v>367.4</v>
      </c>
      <c r="BK52" s="73">
        <v>358</v>
      </c>
      <c r="BL52" s="74">
        <v>371.1</v>
      </c>
      <c r="BM52" s="44">
        <v>328.3</v>
      </c>
      <c r="BN52" s="44">
        <v>312.6</v>
      </c>
      <c r="BO52" s="44">
        <v>281.2</v>
      </c>
      <c r="BP52" s="73">
        <v>304.5666666666667</v>
      </c>
      <c r="BQ52" s="75">
        <v>337.7833333333334</v>
      </c>
      <c r="BR52" s="74">
        <v>275</v>
      </c>
      <c r="BS52" s="44">
        <v>281.3</v>
      </c>
      <c r="BT52" s="44">
        <v>281.3</v>
      </c>
      <c r="BU52" s="44">
        <v>371.1</v>
      </c>
      <c r="BV52" s="44">
        <v>293.9944444444445</v>
      </c>
      <c r="BW52" s="44">
        <v>333.1</v>
      </c>
      <c r="BX52" s="44">
        <v>365.6</v>
      </c>
      <c r="BY52" s="44">
        <v>355.2554347826087</v>
      </c>
      <c r="BZ52" s="45">
        <v>327.772602739726</v>
      </c>
    </row>
    <row r="53" ht="17" customHeight="1">
      <c r="A53" t="s" s="336">
        <v>112</v>
      </c>
      <c r="B53" s="74">
        <v>12</v>
      </c>
      <c r="C53" s="44">
        <v>12</v>
      </c>
      <c r="D53" s="73">
        <v>12</v>
      </c>
      <c r="E53" s="75">
        <v>12</v>
      </c>
      <c r="F53" s="74">
        <v>12</v>
      </c>
      <c r="G53" s="44">
        <v>12</v>
      </c>
      <c r="H53" s="73">
        <v>12</v>
      </c>
      <c r="I53" s="75">
        <v>12</v>
      </c>
      <c r="J53" s="75">
        <v>12</v>
      </c>
      <c r="K53" s="74">
        <v>12</v>
      </c>
      <c r="L53" s="44">
        <v>12</v>
      </c>
      <c r="M53" s="73">
        <v>12</v>
      </c>
      <c r="N53" s="75">
        <v>12</v>
      </c>
      <c r="O53" s="75">
        <v>12</v>
      </c>
      <c r="P53" s="75">
        <v>12</v>
      </c>
      <c r="Q53" s="74">
        <v>12</v>
      </c>
      <c r="R53" s="73">
        <v>12</v>
      </c>
      <c r="S53" s="75">
        <v>12</v>
      </c>
      <c r="T53" s="75">
        <v>12</v>
      </c>
      <c r="U53" s="74">
        <v>12</v>
      </c>
      <c r="V53" s="44">
        <v>12</v>
      </c>
      <c r="W53" s="73">
        <v>12</v>
      </c>
      <c r="X53" s="75">
        <v>12</v>
      </c>
      <c r="Y53" s="74">
        <v>12</v>
      </c>
      <c r="Z53" s="44">
        <v>12</v>
      </c>
      <c r="AA53" s="73">
        <v>12</v>
      </c>
      <c r="AB53" s="75">
        <v>12</v>
      </c>
      <c r="AC53" s="75">
        <v>12</v>
      </c>
      <c r="AD53" s="74">
        <v>12</v>
      </c>
      <c r="AE53" s="44">
        <v>12</v>
      </c>
      <c r="AF53" s="73">
        <v>12</v>
      </c>
      <c r="AG53" s="75">
        <v>12</v>
      </c>
      <c r="AH53" s="75">
        <v>12</v>
      </c>
      <c r="AI53" s="75">
        <v>12</v>
      </c>
      <c r="AJ53" s="74">
        <v>12</v>
      </c>
      <c r="AK53" s="73">
        <v>12</v>
      </c>
      <c r="AL53" s="75">
        <v>12</v>
      </c>
      <c r="AM53" s="75">
        <v>12</v>
      </c>
      <c r="AN53" s="74">
        <v>12</v>
      </c>
      <c r="AO53" s="44">
        <v>12</v>
      </c>
      <c r="AP53" s="73">
        <v>12</v>
      </c>
      <c r="AQ53" s="75">
        <v>12</v>
      </c>
      <c r="AR53" s="74">
        <v>12</v>
      </c>
      <c r="AS53" s="44">
        <v>12</v>
      </c>
      <c r="AT53" s="73">
        <v>12</v>
      </c>
      <c r="AU53" s="75">
        <v>12</v>
      </c>
      <c r="AV53" s="75">
        <v>12</v>
      </c>
      <c r="AW53" s="74">
        <v>12</v>
      </c>
      <c r="AX53" s="44">
        <v>12</v>
      </c>
      <c r="AY53" s="73">
        <v>12</v>
      </c>
      <c r="AZ53" s="75">
        <v>12</v>
      </c>
      <c r="BA53" s="75">
        <v>12</v>
      </c>
      <c r="BB53" s="74">
        <v>12</v>
      </c>
      <c r="BC53" s="44">
        <v>12</v>
      </c>
      <c r="BD53" s="73">
        <v>12</v>
      </c>
      <c r="BE53" s="74">
        <v>12</v>
      </c>
      <c r="BF53" s="73">
        <v>12</v>
      </c>
      <c r="BG53" s="75">
        <v>0</v>
      </c>
      <c r="BH53" s="195">
        <v>0</v>
      </c>
      <c r="BI53" s="74">
        <v>12</v>
      </c>
      <c r="BJ53" s="44">
        <v>12</v>
      </c>
      <c r="BK53" s="73">
        <v>12</v>
      </c>
      <c r="BL53" s="74">
        <v>12</v>
      </c>
      <c r="BM53" s="44">
        <v>12</v>
      </c>
      <c r="BN53" s="44">
        <v>12</v>
      </c>
      <c r="BO53" s="44">
        <v>12</v>
      </c>
      <c r="BP53" s="73">
        <v>12</v>
      </c>
      <c r="BQ53" s="75">
        <v>12</v>
      </c>
      <c r="BR53" s="74">
        <v>12</v>
      </c>
      <c r="BS53" s="44">
        <v>12</v>
      </c>
      <c r="BT53" s="44">
        <v>12</v>
      </c>
      <c r="BU53" s="44">
        <v>12</v>
      </c>
      <c r="BV53" s="44">
        <v>12</v>
      </c>
      <c r="BW53" s="44">
        <v>12</v>
      </c>
      <c r="BX53" s="44">
        <v>12</v>
      </c>
      <c r="BY53" s="44">
        <v>12</v>
      </c>
      <c r="BZ53" s="45">
        <v>12</v>
      </c>
    </row>
    <row r="54" ht="17" customHeight="1">
      <c r="A54" t="s" s="336">
        <v>113</v>
      </c>
      <c r="B54" s="74">
        <v>680</v>
      </c>
      <c r="C54" s="44">
        <v>680</v>
      </c>
      <c r="D54" s="73">
        <v>680</v>
      </c>
      <c r="E54" s="75">
        <v>680</v>
      </c>
      <c r="F54" s="74">
        <v>680</v>
      </c>
      <c r="G54" s="44">
        <v>680</v>
      </c>
      <c r="H54" s="73">
        <v>680</v>
      </c>
      <c r="I54" s="75">
        <v>680</v>
      </c>
      <c r="J54" s="75">
        <v>680</v>
      </c>
      <c r="K54" s="74">
        <v>680</v>
      </c>
      <c r="L54" s="44">
        <v>680</v>
      </c>
      <c r="M54" s="73">
        <v>680</v>
      </c>
      <c r="N54" s="75">
        <v>680</v>
      </c>
      <c r="O54" s="75">
        <v>680</v>
      </c>
      <c r="P54" s="75">
        <v>680</v>
      </c>
      <c r="Q54" s="74">
        <v>680</v>
      </c>
      <c r="R54" s="73">
        <v>680</v>
      </c>
      <c r="S54" s="75">
        <v>680</v>
      </c>
      <c r="T54" s="75">
        <v>680</v>
      </c>
      <c r="U54" s="74">
        <v>680</v>
      </c>
      <c r="V54" s="44">
        <v>680</v>
      </c>
      <c r="W54" s="73">
        <v>680</v>
      </c>
      <c r="X54" s="75">
        <v>680</v>
      </c>
      <c r="Y54" s="74">
        <v>680</v>
      </c>
      <c r="Z54" s="44">
        <v>680</v>
      </c>
      <c r="AA54" s="73">
        <v>680</v>
      </c>
      <c r="AB54" s="75">
        <v>680</v>
      </c>
      <c r="AC54" s="75">
        <v>680</v>
      </c>
      <c r="AD54" s="74">
        <v>680</v>
      </c>
      <c r="AE54" s="44">
        <v>680</v>
      </c>
      <c r="AF54" s="73">
        <v>680</v>
      </c>
      <c r="AG54" s="75">
        <v>680</v>
      </c>
      <c r="AH54" s="75">
        <v>680</v>
      </c>
      <c r="AI54" s="75">
        <v>680</v>
      </c>
      <c r="AJ54" s="74">
        <v>680</v>
      </c>
      <c r="AK54" s="73">
        <v>680</v>
      </c>
      <c r="AL54" s="75">
        <v>680</v>
      </c>
      <c r="AM54" s="75">
        <v>680</v>
      </c>
      <c r="AN54" s="74">
        <v>680</v>
      </c>
      <c r="AO54" s="44">
        <v>680</v>
      </c>
      <c r="AP54" s="73">
        <v>680</v>
      </c>
      <c r="AQ54" s="75">
        <v>680</v>
      </c>
      <c r="AR54" s="74">
        <v>680</v>
      </c>
      <c r="AS54" s="44">
        <v>680</v>
      </c>
      <c r="AT54" s="73">
        <v>680</v>
      </c>
      <c r="AU54" s="75">
        <v>680</v>
      </c>
      <c r="AV54" s="75">
        <v>680</v>
      </c>
      <c r="AW54" s="74">
        <v>680</v>
      </c>
      <c r="AX54" s="44">
        <v>680</v>
      </c>
      <c r="AY54" s="73">
        <v>680</v>
      </c>
      <c r="AZ54" s="75">
        <v>680</v>
      </c>
      <c r="BA54" s="75">
        <v>680</v>
      </c>
      <c r="BB54" s="74">
        <v>680</v>
      </c>
      <c r="BC54" s="44">
        <v>680</v>
      </c>
      <c r="BD54" s="73">
        <v>680</v>
      </c>
      <c r="BE54" s="74">
        <v>680</v>
      </c>
      <c r="BF54" s="73">
        <v>680</v>
      </c>
      <c r="BG54" s="75">
        <v>0</v>
      </c>
      <c r="BH54" s="195">
        <v>0</v>
      </c>
      <c r="BI54" s="74">
        <v>680</v>
      </c>
      <c r="BJ54" s="44">
        <v>680</v>
      </c>
      <c r="BK54" s="73">
        <v>680</v>
      </c>
      <c r="BL54" s="74">
        <v>680</v>
      </c>
      <c r="BM54" s="44">
        <v>680</v>
      </c>
      <c r="BN54" s="44">
        <v>680</v>
      </c>
      <c r="BO54" s="44">
        <v>680</v>
      </c>
      <c r="BP54" s="73">
        <v>680</v>
      </c>
      <c r="BQ54" s="75">
        <v>680</v>
      </c>
      <c r="BR54" s="74">
        <v>680</v>
      </c>
      <c r="BS54" s="44">
        <v>680</v>
      </c>
      <c r="BT54" s="44">
        <v>680</v>
      </c>
      <c r="BU54" s="44">
        <v>680</v>
      </c>
      <c r="BV54" s="44">
        <v>680</v>
      </c>
      <c r="BW54" s="44">
        <v>680</v>
      </c>
      <c r="BX54" s="44">
        <v>680</v>
      </c>
      <c r="BY54" s="44">
        <v>680</v>
      </c>
      <c r="BZ54" s="45">
        <v>680</v>
      </c>
    </row>
    <row r="55" ht="17" customHeight="1">
      <c r="A55" t="s" s="336">
        <v>89</v>
      </c>
      <c r="B55" s="74">
        <v>90.3</v>
      </c>
      <c r="C55" s="44">
        <v>90.3</v>
      </c>
      <c r="D55" s="73">
        <v>90.3</v>
      </c>
      <c r="E55" s="75">
        <v>90.3</v>
      </c>
      <c r="F55" s="74">
        <v>85.7</v>
      </c>
      <c r="G55" s="44">
        <v>85.7</v>
      </c>
      <c r="H55" s="73">
        <v>85.7</v>
      </c>
      <c r="I55" s="75">
        <v>85.7</v>
      </c>
      <c r="J55" s="75">
        <v>88</v>
      </c>
      <c r="K55" s="74">
        <v>90.315</v>
      </c>
      <c r="L55" s="44">
        <v>90.315</v>
      </c>
      <c r="M55" s="73">
        <v>85.7</v>
      </c>
      <c r="N55" s="75">
        <v>88.77666666666666</v>
      </c>
      <c r="O55" s="75">
        <v>88.25888888888886</v>
      </c>
      <c r="P55" s="75">
        <v>90.315</v>
      </c>
      <c r="Q55" s="74">
        <v>90.315</v>
      </c>
      <c r="R55" s="73">
        <v>85.7</v>
      </c>
      <c r="S55" s="75">
        <v>85.7</v>
      </c>
      <c r="T55" s="75">
        <v>88.38833333333334</v>
      </c>
      <c r="U55" s="74">
        <v>88.384</v>
      </c>
      <c r="V55" s="44">
        <v>88.384</v>
      </c>
      <c r="W55" s="73">
        <v>88.384</v>
      </c>
      <c r="X55" s="75">
        <v>88.384</v>
      </c>
      <c r="Y55" s="74">
        <v>88.384</v>
      </c>
      <c r="Z55" s="44">
        <v>88.384</v>
      </c>
      <c r="AA55" s="73">
        <v>88.384</v>
      </c>
      <c r="AB55" s="75">
        <v>88.384</v>
      </c>
      <c r="AC55" s="75">
        <v>88.384</v>
      </c>
      <c r="AD55" s="74">
        <v>88.40000000000001</v>
      </c>
      <c r="AE55" s="44">
        <v>88.40000000000001</v>
      </c>
      <c r="AF55" s="73">
        <v>88.40000000000001</v>
      </c>
      <c r="AG55" s="75">
        <v>88.40000000000002</v>
      </c>
      <c r="AH55" s="75">
        <v>88.38933333333335</v>
      </c>
      <c r="AI55" s="75">
        <v>88.389</v>
      </c>
      <c r="AJ55" s="74">
        <v>88.389</v>
      </c>
      <c r="AK55" s="73">
        <v>88.40000000000001</v>
      </c>
      <c r="AL55" s="75">
        <v>88.40000000000001</v>
      </c>
      <c r="AM55" s="75">
        <v>88.39016666666667</v>
      </c>
      <c r="AN55" s="74">
        <v>89.33</v>
      </c>
      <c r="AO55" s="44">
        <v>89.3</v>
      </c>
      <c r="AP55" s="73">
        <v>88.40000000000001</v>
      </c>
      <c r="AQ55" s="75">
        <v>89.33</v>
      </c>
      <c r="AR55" s="74">
        <v>89.3</v>
      </c>
      <c r="AS55" s="44">
        <v>89.3</v>
      </c>
      <c r="AT55" s="73">
        <v>89.3</v>
      </c>
      <c r="AU55" s="75">
        <v>89.3</v>
      </c>
      <c r="AV55" s="75">
        <v>89.30500000000001</v>
      </c>
      <c r="AW55" s="74">
        <v>89.3</v>
      </c>
      <c r="AX55" s="44">
        <v>89.3</v>
      </c>
      <c r="AY55" s="73">
        <v>89.3</v>
      </c>
      <c r="AZ55" s="75">
        <v>89.10333333333334</v>
      </c>
      <c r="BA55" s="75">
        <v>89.3</v>
      </c>
      <c r="BB55" s="74">
        <v>89.3</v>
      </c>
      <c r="BC55" s="44">
        <v>89.3</v>
      </c>
      <c r="BD55" s="73">
        <v>89.3</v>
      </c>
      <c r="BE55" s="74">
        <v>89.3</v>
      </c>
      <c r="BF55" s="73">
        <v>89.3</v>
      </c>
      <c r="BG55" s="75">
        <v>0.9098333333333244</v>
      </c>
      <c r="BH55" s="195">
        <v>0.01029337727990098</v>
      </c>
      <c r="BI55" s="74">
        <v>89.33</v>
      </c>
      <c r="BJ55" s="44">
        <v>89.33</v>
      </c>
      <c r="BK55" s="73">
        <v>89.3</v>
      </c>
      <c r="BL55" s="74">
        <v>89.33</v>
      </c>
      <c r="BM55" s="44">
        <v>89.33</v>
      </c>
      <c r="BN55" s="44">
        <v>89.33</v>
      </c>
      <c r="BO55" s="44">
        <v>89.33</v>
      </c>
      <c r="BP55" s="73">
        <v>89.3</v>
      </c>
      <c r="BQ55" s="75">
        <v>89.30500000000001</v>
      </c>
      <c r="BR55" s="74">
        <v>89.3</v>
      </c>
      <c r="BS55" s="44">
        <v>89.3</v>
      </c>
      <c r="BT55" s="44">
        <v>89.3</v>
      </c>
      <c r="BU55" s="44">
        <v>89.33</v>
      </c>
      <c r="BV55" s="44">
        <v>89.3</v>
      </c>
      <c r="BW55" s="44">
        <v>88.40000000000001</v>
      </c>
      <c r="BX55" s="44">
        <v>88.40000000000001</v>
      </c>
      <c r="BY55" s="44">
        <v>88.39999999999999</v>
      </c>
      <c r="BZ55" s="45">
        <v>89.01150684931505</v>
      </c>
    </row>
    <row r="56" ht="17" customHeight="1">
      <c r="A56" t="s" s="336">
        <v>159</v>
      </c>
      <c r="B56" s="74">
        <v>72</v>
      </c>
      <c r="C56" s="44">
        <v>72</v>
      </c>
      <c r="D56" s="73">
        <v>72</v>
      </c>
      <c r="E56" s="75">
        <v>72</v>
      </c>
      <c r="F56" s="74">
        <v>72</v>
      </c>
      <c r="G56" s="44">
        <v>72</v>
      </c>
      <c r="H56" s="73">
        <v>72</v>
      </c>
      <c r="I56" s="75">
        <v>72</v>
      </c>
      <c r="J56" s="75">
        <v>72</v>
      </c>
      <c r="K56" s="74">
        <v>66.59999999999999</v>
      </c>
      <c r="L56" s="44">
        <v>69.2</v>
      </c>
      <c r="M56" s="73">
        <v>72</v>
      </c>
      <c r="N56" s="75">
        <v>69.26666666666667</v>
      </c>
      <c r="O56" s="75">
        <v>71.08888888888889</v>
      </c>
      <c r="P56" s="75">
        <v>66.59999999999999</v>
      </c>
      <c r="Q56" s="74">
        <v>66.59999999999999</v>
      </c>
      <c r="R56" s="73">
        <v>66.59999999999999</v>
      </c>
      <c r="S56" s="75">
        <v>66.59999999999999</v>
      </c>
      <c r="T56" s="75">
        <v>69.96666666666665</v>
      </c>
      <c r="U56" s="74">
        <v>72</v>
      </c>
      <c r="V56" s="44">
        <v>72</v>
      </c>
      <c r="W56" s="73">
        <v>72</v>
      </c>
      <c r="X56" s="75">
        <v>72</v>
      </c>
      <c r="Y56" s="74">
        <v>72</v>
      </c>
      <c r="Z56" s="44">
        <v>72</v>
      </c>
      <c r="AA56" s="73">
        <v>72</v>
      </c>
      <c r="AB56" s="75">
        <v>72</v>
      </c>
      <c r="AC56" s="75">
        <v>72</v>
      </c>
      <c r="AD56" s="74">
        <v>66.59999999999999</v>
      </c>
      <c r="AE56" s="44">
        <v>69.2</v>
      </c>
      <c r="AF56" s="73">
        <v>71.2</v>
      </c>
      <c r="AG56" s="75">
        <v>69</v>
      </c>
      <c r="AH56" s="75">
        <v>71</v>
      </c>
      <c r="AI56" s="75">
        <v>72</v>
      </c>
      <c r="AJ56" s="74">
        <v>72</v>
      </c>
      <c r="AK56" s="73">
        <v>72</v>
      </c>
      <c r="AL56" s="75">
        <v>72</v>
      </c>
      <c r="AM56" s="75">
        <v>71.25</v>
      </c>
      <c r="AN56" s="74">
        <v>72</v>
      </c>
      <c r="AO56" s="44">
        <v>72</v>
      </c>
      <c r="AP56" s="73">
        <v>72</v>
      </c>
      <c r="AQ56" s="75">
        <v>72</v>
      </c>
      <c r="AR56" s="74">
        <v>72</v>
      </c>
      <c r="AS56" s="44">
        <v>72</v>
      </c>
      <c r="AT56" s="73">
        <v>72</v>
      </c>
      <c r="AU56" s="75">
        <v>72</v>
      </c>
      <c r="AV56" s="75">
        <v>72</v>
      </c>
      <c r="AW56" s="74">
        <v>66.59999999999999</v>
      </c>
      <c r="AX56" s="44">
        <v>69.2</v>
      </c>
      <c r="AY56" s="73">
        <v>71.2</v>
      </c>
      <c r="AZ56" s="75">
        <v>69</v>
      </c>
      <c r="BA56" s="75">
        <v>71</v>
      </c>
      <c r="BB56" s="74">
        <v>72</v>
      </c>
      <c r="BC56" s="44">
        <v>72</v>
      </c>
      <c r="BD56" s="73">
        <v>72</v>
      </c>
      <c r="BE56" s="74">
        <v>72</v>
      </c>
      <c r="BF56" s="73">
        <v>71.25</v>
      </c>
      <c r="BG56" s="75">
        <v>0</v>
      </c>
      <c r="BH56" s="195">
        <v>0</v>
      </c>
      <c r="BI56" s="74">
        <v>72</v>
      </c>
      <c r="BJ56" s="44">
        <v>72</v>
      </c>
      <c r="BK56" s="73">
        <v>72</v>
      </c>
      <c r="BL56" s="74">
        <v>72</v>
      </c>
      <c r="BM56" s="44">
        <v>72</v>
      </c>
      <c r="BN56" s="44">
        <v>72</v>
      </c>
      <c r="BO56" s="44">
        <v>72</v>
      </c>
      <c r="BP56" s="73">
        <v>72</v>
      </c>
      <c r="BQ56" s="75">
        <v>72</v>
      </c>
      <c r="BR56" s="74">
        <v>72</v>
      </c>
      <c r="BS56" s="44">
        <v>72</v>
      </c>
      <c r="BT56" s="44">
        <v>72</v>
      </c>
      <c r="BU56" s="44">
        <v>72</v>
      </c>
      <c r="BV56" s="44">
        <v>71</v>
      </c>
      <c r="BW56" s="44">
        <v>60</v>
      </c>
      <c r="BX56" s="44">
        <v>60</v>
      </c>
      <c r="BY56" s="44">
        <v>60</v>
      </c>
      <c r="BZ56" s="45">
        <v>67.98904109589041</v>
      </c>
    </row>
    <row r="57" ht="17" customHeight="1">
      <c r="A57" t="s" s="336">
        <v>114</v>
      </c>
      <c r="B57" s="74">
        <v>78.69999999999999</v>
      </c>
      <c r="C57" s="44">
        <v>78.69999999999999</v>
      </c>
      <c r="D57" s="73">
        <v>78.69999999999999</v>
      </c>
      <c r="E57" s="75">
        <v>78.69999999999999</v>
      </c>
      <c r="F57" s="74">
        <v>76.59999999999999</v>
      </c>
      <c r="G57" s="44">
        <v>77.19999999999999</v>
      </c>
      <c r="H57" s="73">
        <v>75</v>
      </c>
      <c r="I57" s="75">
        <v>76.27000000000001</v>
      </c>
      <c r="J57" s="75">
        <v>77.48333333333333</v>
      </c>
      <c r="K57" s="74">
        <v>78.65900000000001</v>
      </c>
      <c r="L57" s="44">
        <v>78.65900000000001</v>
      </c>
      <c r="M57" s="73">
        <v>76.27000000000001</v>
      </c>
      <c r="N57" s="75">
        <v>77.86266666666667</v>
      </c>
      <c r="O57" s="75">
        <v>77.60977777777778</v>
      </c>
      <c r="P57" s="75">
        <v>78.65900000000001</v>
      </c>
      <c r="Q57" s="74">
        <v>78.65900000000001</v>
      </c>
      <c r="R57" s="73">
        <v>78.7</v>
      </c>
      <c r="S57" s="75">
        <v>78.7</v>
      </c>
      <c r="T57" s="75">
        <v>77.8755</v>
      </c>
      <c r="U57" s="74">
        <v>78</v>
      </c>
      <c r="V57" s="44">
        <v>78</v>
      </c>
      <c r="W57" s="73">
        <v>78</v>
      </c>
      <c r="X57" s="75">
        <v>78</v>
      </c>
      <c r="Y57" s="74">
        <v>78</v>
      </c>
      <c r="Z57" s="44">
        <v>77.19999999999999</v>
      </c>
      <c r="AA57" s="73">
        <v>75</v>
      </c>
      <c r="AB57" s="75">
        <v>76.72999999999999</v>
      </c>
      <c r="AC57" s="75">
        <v>77.36666666666666</v>
      </c>
      <c r="AD57" s="74">
        <v>78.717</v>
      </c>
      <c r="AE57" s="44">
        <v>78.717</v>
      </c>
      <c r="AF57" s="73">
        <v>78.717</v>
      </c>
      <c r="AG57" s="75">
        <v>78.717</v>
      </c>
      <c r="AH57" s="75">
        <v>77.81677777777777</v>
      </c>
      <c r="AI57" s="75">
        <v>78.8</v>
      </c>
      <c r="AJ57" s="74">
        <v>78.8</v>
      </c>
      <c r="AK57" s="73">
        <v>78.8</v>
      </c>
      <c r="AL57" s="75">
        <v>78.8</v>
      </c>
      <c r="AM57" s="75">
        <v>78.06258333333334</v>
      </c>
      <c r="AN57" s="74">
        <v>78.617</v>
      </c>
      <c r="AO57" s="44">
        <v>78.59999999999999</v>
      </c>
      <c r="AP57" s="73">
        <v>78.59999999999999</v>
      </c>
      <c r="AQ57" s="75">
        <v>78.59999999999999</v>
      </c>
      <c r="AR57" s="75">
        <v>78.59999999999999</v>
      </c>
      <c r="AS57" s="74">
        <v>78.59999999999999</v>
      </c>
      <c r="AT57" s="73">
        <v>78.59999999999999</v>
      </c>
      <c r="AU57" s="75">
        <v>78.617</v>
      </c>
      <c r="AV57" s="75">
        <v>78.60566666666666</v>
      </c>
      <c r="AW57" s="74">
        <v>78.60283333333332</v>
      </c>
      <c r="AX57" s="44">
        <v>78.59999999999999</v>
      </c>
      <c r="AY57" s="73">
        <v>78.59999999999999</v>
      </c>
      <c r="AZ57" s="75">
        <v>78.59999999999999</v>
      </c>
      <c r="BA57" s="75">
        <v>78.59999999999999</v>
      </c>
      <c r="BB57" s="74">
        <v>78.60188888888889</v>
      </c>
      <c r="BC57" s="106">
        <v>78.59999999999999</v>
      </c>
      <c r="BD57" s="106">
        <v>78.59999999999999</v>
      </c>
      <c r="BE57" s="44">
        <v>78.59999999999999</v>
      </c>
      <c r="BF57" s="73">
        <v>78.59999999999999</v>
      </c>
      <c r="BG57" s="75">
        <v>0.5374166666666582</v>
      </c>
      <c r="BH57" s="195">
        <v>0.006884433536766821</v>
      </c>
      <c r="BI57" s="74">
        <v>78.59999999999999</v>
      </c>
      <c r="BJ57" s="44">
        <v>78.59999999999999</v>
      </c>
      <c r="BK57" s="73">
        <v>78.59999999999999</v>
      </c>
      <c r="BL57" s="74">
        <v>78.59999999999999</v>
      </c>
      <c r="BM57" s="44">
        <v>78.59999999999999</v>
      </c>
      <c r="BN57" s="44">
        <v>77.8</v>
      </c>
      <c r="BO57" s="44">
        <v>75.59999999999999</v>
      </c>
      <c r="BP57" s="73">
        <v>77.33333333333333</v>
      </c>
      <c r="BQ57" s="75">
        <v>77.96666666666665</v>
      </c>
      <c r="BR57" s="74">
        <v>73.19999999999999</v>
      </c>
      <c r="BS57" s="44">
        <v>75.80000000000001</v>
      </c>
      <c r="BT57" s="44">
        <v>75.80000000000001</v>
      </c>
      <c r="BU57" s="44">
        <v>78.59999999999999</v>
      </c>
      <c r="BV57" s="44">
        <v>78.59999999999999</v>
      </c>
      <c r="BW57" s="44">
        <v>78.5</v>
      </c>
      <c r="BX57" s="44">
        <v>78.5</v>
      </c>
      <c r="BY57" s="44">
        <v>78.5</v>
      </c>
      <c r="BZ57" s="45">
        <v>77.48986301369864</v>
      </c>
    </row>
    <row r="58" ht="17" customHeight="1">
      <c r="A58" t="s" s="336">
        <v>115</v>
      </c>
      <c r="B58" s="74">
        <v>189.645</v>
      </c>
      <c r="C58" s="44">
        <v>189.645</v>
      </c>
      <c r="D58" s="73">
        <v>189.645</v>
      </c>
      <c r="E58" s="75">
        <v>189.645</v>
      </c>
      <c r="F58" s="74">
        <v>189.645</v>
      </c>
      <c r="G58" s="44">
        <v>189.645</v>
      </c>
      <c r="H58" s="73">
        <v>189.645</v>
      </c>
      <c r="I58" s="75">
        <v>189.645</v>
      </c>
      <c r="J58" s="75">
        <v>189.645</v>
      </c>
      <c r="K58" s="74">
        <v>189.645</v>
      </c>
      <c r="L58" s="44">
        <v>191.995</v>
      </c>
      <c r="M58" s="73">
        <v>191.995</v>
      </c>
      <c r="N58" s="75">
        <v>191.2116666666667</v>
      </c>
      <c r="O58" s="75">
        <v>190.1672222222222</v>
      </c>
      <c r="P58" s="74">
        <v>186.579</v>
      </c>
      <c r="Q58" s="44">
        <v>186.579</v>
      </c>
      <c r="R58" s="73">
        <v>186.579</v>
      </c>
      <c r="S58" s="75">
        <v>186.579</v>
      </c>
      <c r="T58" s="75">
        <v>189.2701666666667</v>
      </c>
      <c r="U58" s="74">
        <v>188.318</v>
      </c>
      <c r="V58" s="44">
        <v>188.318</v>
      </c>
      <c r="W58" s="73">
        <v>188.318</v>
      </c>
      <c r="X58" s="75">
        <v>188.318</v>
      </c>
      <c r="Y58" s="74">
        <v>188.318</v>
      </c>
      <c r="Z58" s="44">
        <v>188.814</v>
      </c>
      <c r="AA58" s="73">
        <v>188.814</v>
      </c>
      <c r="AB58" s="75">
        <v>188.6486666666667</v>
      </c>
      <c r="AC58" s="75">
        <v>188.4833333333333</v>
      </c>
      <c r="AD58" s="74">
        <v>187.174</v>
      </c>
      <c r="AE58" s="44">
        <v>187.223</v>
      </c>
      <c r="AF58" s="73">
        <v>187.223</v>
      </c>
      <c r="AG58" s="75">
        <v>187.2066666666667</v>
      </c>
      <c r="AH58" s="75">
        <v>188.0577777777778</v>
      </c>
      <c r="AI58" s="75">
        <v>187.188</v>
      </c>
      <c r="AJ58" s="75">
        <v>187.182</v>
      </c>
      <c r="AK58" s="75">
        <v>187.182</v>
      </c>
      <c r="AL58" s="74">
        <v>187.184</v>
      </c>
      <c r="AM58" s="73">
        <v>187.8393333333333</v>
      </c>
      <c r="AN58" s="74">
        <v>187.182</v>
      </c>
      <c r="AO58" s="44">
        <v>187.18</v>
      </c>
      <c r="AP58" s="73">
        <v>187.182</v>
      </c>
      <c r="AQ58" s="75">
        <v>187.182</v>
      </c>
      <c r="AR58" s="74">
        <v>186.97</v>
      </c>
      <c r="AS58" s="44">
        <v>186.764</v>
      </c>
      <c r="AT58" s="73">
        <v>187.184</v>
      </c>
      <c r="AU58" s="75">
        <v>186.9726666666667</v>
      </c>
      <c r="AV58" s="75">
        <v>187.077</v>
      </c>
      <c r="AW58" s="74">
        <v>189.41</v>
      </c>
      <c r="AX58" s="44">
        <v>190.13</v>
      </c>
      <c r="AY58" s="73">
        <v>190.13</v>
      </c>
      <c r="AZ58" s="75">
        <v>189.89</v>
      </c>
      <c r="BA58" s="75">
        <v>188.4317777777777</v>
      </c>
      <c r="BB58" s="74">
        <v>194</v>
      </c>
      <c r="BC58" s="44">
        <v>193.997</v>
      </c>
      <c r="BD58" s="73">
        <v>193.997</v>
      </c>
      <c r="BE58" s="74">
        <v>193.997</v>
      </c>
      <c r="BF58" s="73">
        <v>192.024</v>
      </c>
      <c r="BG58" s="75">
        <v>4.184666666666658</v>
      </c>
      <c r="BH58" s="195">
        <v>0.02227790416632658</v>
      </c>
      <c r="BI58" s="74">
        <v>187.102</v>
      </c>
      <c r="BJ58" s="44">
        <v>187.102</v>
      </c>
      <c r="BK58" s="73">
        <v>187.102</v>
      </c>
      <c r="BL58" s="74">
        <v>187.102</v>
      </c>
      <c r="BM58" s="44">
        <v>184.932</v>
      </c>
      <c r="BN58" s="44">
        <v>184.932</v>
      </c>
      <c r="BO58" s="44">
        <v>184.322</v>
      </c>
      <c r="BP58" s="73">
        <v>184.7286666666666</v>
      </c>
      <c r="BQ58" s="75">
        <v>185.9153333333333</v>
      </c>
      <c r="BR58" s="74">
        <v>184.32</v>
      </c>
      <c r="BS58" s="44">
        <v>184.42</v>
      </c>
      <c r="BT58" s="44">
        <v>184.43</v>
      </c>
      <c r="BU58" s="44">
        <v>184.6246666666667</v>
      </c>
      <c r="BV58" s="44">
        <v>184.5254444444444</v>
      </c>
      <c r="BW58" s="44">
        <v>186.2</v>
      </c>
      <c r="BX58" s="44">
        <v>186.263</v>
      </c>
      <c r="BY58" s="44">
        <v>186.0847826086956</v>
      </c>
      <c r="BZ58" s="45">
        <v>185.6291561643835</v>
      </c>
    </row>
    <row r="59" ht="17" customHeight="1">
      <c r="A59" t="s" s="336">
        <v>116</v>
      </c>
      <c r="B59" s="74">
        <v>5</v>
      </c>
      <c r="C59" s="44">
        <v>5</v>
      </c>
      <c r="D59" s="73">
        <v>5</v>
      </c>
      <c r="E59" s="75">
        <v>5</v>
      </c>
      <c r="F59" s="74">
        <v>7.5</v>
      </c>
      <c r="G59" s="44">
        <v>7.5</v>
      </c>
      <c r="H59" s="73">
        <v>7.5</v>
      </c>
      <c r="I59" s="75">
        <v>7.5</v>
      </c>
      <c r="J59" s="75">
        <v>6.25</v>
      </c>
      <c r="K59" s="74">
        <v>7.5</v>
      </c>
      <c r="L59" s="44">
        <v>7.5</v>
      </c>
      <c r="M59" s="73">
        <v>7.5</v>
      </c>
      <c r="N59" s="75">
        <v>7.5</v>
      </c>
      <c r="O59" s="75">
        <v>6.666666666666667</v>
      </c>
      <c r="P59" s="74">
        <v>7.5</v>
      </c>
      <c r="Q59" s="44">
        <v>7.5</v>
      </c>
      <c r="R59" s="73">
        <v>7.5</v>
      </c>
      <c r="S59" s="75">
        <v>7.5</v>
      </c>
      <c r="T59" s="75">
        <v>6.875</v>
      </c>
      <c r="U59" s="74">
        <v>7.5</v>
      </c>
      <c r="V59" s="44">
        <v>7.5</v>
      </c>
      <c r="W59" s="73">
        <v>7.5</v>
      </c>
      <c r="X59" s="75">
        <v>7.5</v>
      </c>
      <c r="Y59" s="74">
        <v>7.5</v>
      </c>
      <c r="Z59" s="44">
        <v>7.5</v>
      </c>
      <c r="AA59" s="73">
        <v>7.5</v>
      </c>
      <c r="AB59" s="75">
        <v>7.5</v>
      </c>
      <c r="AC59" s="75">
        <v>7.5</v>
      </c>
      <c r="AD59" s="74">
        <v>7.5</v>
      </c>
      <c r="AE59" s="44">
        <v>7.5</v>
      </c>
      <c r="AF59" s="73">
        <v>7.5</v>
      </c>
      <c r="AG59" s="75">
        <v>7.5</v>
      </c>
      <c r="AH59" s="75">
        <v>7.5</v>
      </c>
      <c r="AI59" s="75">
        <v>7.5</v>
      </c>
      <c r="AJ59" s="74">
        <v>7.5</v>
      </c>
      <c r="AK59" s="73">
        <v>7.5</v>
      </c>
      <c r="AL59" s="75">
        <v>7.5</v>
      </c>
      <c r="AM59" s="75">
        <v>7.5</v>
      </c>
      <c r="AN59" s="74">
        <v>7.5</v>
      </c>
      <c r="AO59" s="44">
        <v>7.5</v>
      </c>
      <c r="AP59" s="73">
        <v>7.5</v>
      </c>
      <c r="AQ59" s="75">
        <v>7.5</v>
      </c>
      <c r="AR59" s="74">
        <v>7.5</v>
      </c>
      <c r="AS59" s="44">
        <v>7.5</v>
      </c>
      <c r="AT59" s="73">
        <v>7.5</v>
      </c>
      <c r="AU59" s="75">
        <v>7.5</v>
      </c>
      <c r="AV59" s="75">
        <v>7.5</v>
      </c>
      <c r="AW59" s="74">
        <v>7.5</v>
      </c>
      <c r="AX59" s="44">
        <v>7.5</v>
      </c>
      <c r="AY59" s="73">
        <v>7.5</v>
      </c>
      <c r="AZ59" s="75">
        <v>7.5</v>
      </c>
      <c r="BA59" s="75">
        <v>7.5</v>
      </c>
      <c r="BB59" s="74">
        <v>7.5</v>
      </c>
      <c r="BC59" s="44">
        <v>7.5</v>
      </c>
      <c r="BD59" s="73">
        <v>7.5</v>
      </c>
      <c r="BE59" s="74">
        <v>7.5</v>
      </c>
      <c r="BF59" s="73">
        <v>7.5</v>
      </c>
      <c r="BG59" s="75">
        <v>0</v>
      </c>
      <c r="BH59" s="195">
        <v>0</v>
      </c>
      <c r="BI59" s="74">
        <v>7.5</v>
      </c>
      <c r="BJ59" s="44">
        <v>7.5</v>
      </c>
      <c r="BK59" s="73">
        <v>7.5</v>
      </c>
      <c r="BL59" s="74">
        <v>7.5</v>
      </c>
      <c r="BM59" s="44">
        <v>7.5</v>
      </c>
      <c r="BN59" s="44">
        <v>7.5</v>
      </c>
      <c r="BO59" s="44">
        <v>7.5</v>
      </c>
      <c r="BP59" s="73">
        <v>7.5</v>
      </c>
      <c r="BQ59" s="75">
        <v>7.5</v>
      </c>
      <c r="BR59" s="74">
        <v>7.5</v>
      </c>
      <c r="BS59" s="44">
        <v>7.5</v>
      </c>
      <c r="BT59" s="44">
        <v>7.5</v>
      </c>
      <c r="BU59" s="44">
        <v>7.5</v>
      </c>
      <c r="BV59" s="44">
        <v>7.5</v>
      </c>
      <c r="BW59" s="44">
        <v>7.5</v>
      </c>
      <c r="BX59" s="44">
        <v>7.5</v>
      </c>
      <c r="BY59" s="44">
        <v>7.5</v>
      </c>
      <c r="BZ59" s="45">
        <v>7.5</v>
      </c>
    </row>
    <row r="60" ht="17" customHeight="1">
      <c r="A60" t="s" s="336">
        <v>117</v>
      </c>
      <c r="B60" s="74">
        <v>11</v>
      </c>
      <c r="C60" s="44">
        <v>10.445</v>
      </c>
      <c r="D60" s="73">
        <v>10.445</v>
      </c>
      <c r="E60" s="75">
        <v>10.445</v>
      </c>
      <c r="F60" s="74">
        <v>10.445</v>
      </c>
      <c r="G60" s="44">
        <v>10.445</v>
      </c>
      <c r="H60" s="73">
        <v>10.445</v>
      </c>
      <c r="I60" s="75">
        <v>10.445</v>
      </c>
      <c r="J60" s="75">
        <v>10.5375</v>
      </c>
      <c r="K60" s="74">
        <v>10.445</v>
      </c>
      <c r="L60" s="44">
        <v>10.445</v>
      </c>
      <c r="M60" s="73">
        <v>10.445</v>
      </c>
      <c r="N60" s="75">
        <v>10.445</v>
      </c>
      <c r="O60" s="75">
        <v>10.50666666666667</v>
      </c>
      <c r="P60" s="74">
        <v>10.445</v>
      </c>
      <c r="Q60" s="44">
        <v>13.9</v>
      </c>
      <c r="R60" s="73">
        <v>13.9</v>
      </c>
      <c r="S60" s="75">
        <v>12.74833333333333</v>
      </c>
      <c r="T60" s="75">
        <v>11.06708333333333</v>
      </c>
      <c r="U60" s="74">
        <v>13.903</v>
      </c>
      <c r="V60" s="44">
        <v>13.903</v>
      </c>
      <c r="W60" s="73">
        <v>13.903</v>
      </c>
      <c r="X60" s="75">
        <v>13.903</v>
      </c>
      <c r="Y60" s="74">
        <v>13.903</v>
      </c>
      <c r="Z60" s="44">
        <v>13.903</v>
      </c>
      <c r="AA60" s="73">
        <v>13.903</v>
      </c>
      <c r="AB60" s="75">
        <v>13.903</v>
      </c>
      <c r="AC60" s="75">
        <v>13.903</v>
      </c>
      <c r="AD60" s="74">
        <v>13.903</v>
      </c>
      <c r="AE60" s="44">
        <v>13.903</v>
      </c>
      <c r="AF60" s="73">
        <v>13.903</v>
      </c>
      <c r="AG60" s="75">
        <v>13.903</v>
      </c>
      <c r="AH60" s="75">
        <v>13.903</v>
      </c>
      <c r="AI60" s="75">
        <v>15.013</v>
      </c>
      <c r="AJ60" s="74">
        <v>15.013</v>
      </c>
      <c r="AK60" s="73">
        <v>13.9</v>
      </c>
      <c r="AL60" s="75">
        <v>13.9</v>
      </c>
      <c r="AM60" s="75">
        <v>14.08775</v>
      </c>
      <c r="AN60" s="74">
        <v>15.521</v>
      </c>
      <c r="AO60" s="44">
        <v>15.521</v>
      </c>
      <c r="AP60" s="73">
        <v>15.521</v>
      </c>
      <c r="AQ60" s="75">
        <v>15.521</v>
      </c>
      <c r="AR60" s="74">
        <v>15.521</v>
      </c>
      <c r="AS60" s="44">
        <v>15.521</v>
      </c>
      <c r="AT60" s="73">
        <v>15.521</v>
      </c>
      <c r="AU60" s="75">
        <v>15.521</v>
      </c>
      <c r="AV60" s="75">
        <v>15.521</v>
      </c>
      <c r="AW60" s="74">
        <v>15.521</v>
      </c>
      <c r="AX60" s="44">
        <v>15.521</v>
      </c>
      <c r="AY60" s="73">
        <v>15.521</v>
      </c>
      <c r="AZ60" s="75">
        <v>15.521</v>
      </c>
      <c r="BA60" s="75">
        <v>15.521</v>
      </c>
      <c r="BB60" s="74">
        <v>15.52</v>
      </c>
      <c r="BC60" s="44">
        <v>15.521</v>
      </c>
      <c r="BD60" s="73">
        <v>15.521</v>
      </c>
      <c r="BE60" s="74">
        <v>15.521</v>
      </c>
      <c r="BF60" s="73">
        <v>15.52083333333333</v>
      </c>
      <c r="BG60" s="75">
        <v>1.433083333333334</v>
      </c>
      <c r="BH60" s="195">
        <v>0.1017254943715877</v>
      </c>
      <c r="BI60" s="74">
        <v>15.521</v>
      </c>
      <c r="BJ60" s="44">
        <v>15.521</v>
      </c>
      <c r="BK60" s="73">
        <v>15.521</v>
      </c>
      <c r="BL60" s="74">
        <v>15.521</v>
      </c>
      <c r="BM60" s="44">
        <v>15.521</v>
      </c>
      <c r="BN60" s="44">
        <v>15.521</v>
      </c>
      <c r="BO60" s="44">
        <v>15.521</v>
      </c>
      <c r="BP60" s="73">
        <v>15.521</v>
      </c>
      <c r="BQ60" s="75">
        <v>15.521</v>
      </c>
      <c r="BR60" s="74">
        <v>15.52</v>
      </c>
      <c r="BS60" s="44">
        <v>15.52</v>
      </c>
      <c r="BT60" s="44">
        <v>15.521</v>
      </c>
      <c r="BU60" s="44">
        <v>15.521</v>
      </c>
      <c r="BV60" s="44">
        <v>15.52066666666667</v>
      </c>
      <c r="BW60" s="44">
        <v>15.521</v>
      </c>
      <c r="BX60" s="44">
        <v>15.521</v>
      </c>
      <c r="BY60" s="44">
        <v>15.521</v>
      </c>
      <c r="BZ60" s="45">
        <v>15.5208301369863</v>
      </c>
    </row>
    <row r="61" ht="17" customHeight="1">
      <c r="A61" t="s" s="331">
        <v>118</v>
      </c>
      <c r="B61" s="109">
        <v>217</v>
      </c>
      <c r="C61" s="108">
        <v>217</v>
      </c>
      <c r="D61" s="136">
        <v>217</v>
      </c>
      <c r="E61" s="135">
        <v>217</v>
      </c>
      <c r="F61" s="109">
        <v>217</v>
      </c>
      <c r="G61" s="108">
        <v>217</v>
      </c>
      <c r="H61" s="136">
        <v>217</v>
      </c>
      <c r="I61" s="135">
        <v>217</v>
      </c>
      <c r="J61" s="135">
        <v>217</v>
      </c>
      <c r="K61" s="109">
        <v>217</v>
      </c>
      <c r="L61" s="108">
        <v>217</v>
      </c>
      <c r="M61" s="136">
        <v>217</v>
      </c>
      <c r="N61" s="135">
        <v>217</v>
      </c>
      <c r="O61" s="135">
        <v>217</v>
      </c>
      <c r="P61" s="109">
        <v>217</v>
      </c>
      <c r="Q61" s="108">
        <v>217</v>
      </c>
      <c r="R61" s="136">
        <v>217</v>
      </c>
      <c r="S61" s="135">
        <v>217</v>
      </c>
      <c r="T61" s="135">
        <v>217</v>
      </c>
      <c r="U61" s="109">
        <v>217</v>
      </c>
      <c r="V61" s="108">
        <v>217</v>
      </c>
      <c r="W61" s="136">
        <v>217</v>
      </c>
      <c r="X61" s="135">
        <v>217</v>
      </c>
      <c r="Y61" s="109">
        <v>217</v>
      </c>
      <c r="Z61" s="108">
        <v>217</v>
      </c>
      <c r="AA61" s="136">
        <v>217</v>
      </c>
      <c r="AB61" s="135">
        <v>217</v>
      </c>
      <c r="AC61" s="135">
        <v>217</v>
      </c>
      <c r="AD61" s="109">
        <v>217</v>
      </c>
      <c r="AE61" s="108">
        <v>217</v>
      </c>
      <c r="AF61" s="136">
        <v>217</v>
      </c>
      <c r="AG61" s="135">
        <v>217</v>
      </c>
      <c r="AH61" s="135">
        <v>217</v>
      </c>
      <c r="AI61" s="109">
        <v>217</v>
      </c>
      <c r="AJ61" s="108">
        <v>217</v>
      </c>
      <c r="AK61" s="136">
        <v>217</v>
      </c>
      <c r="AL61" s="135">
        <v>217</v>
      </c>
      <c r="AM61" s="135">
        <v>217</v>
      </c>
      <c r="AN61" s="109">
        <v>217</v>
      </c>
      <c r="AO61" s="108">
        <v>217</v>
      </c>
      <c r="AP61" s="136">
        <v>205</v>
      </c>
      <c r="AQ61" s="135">
        <v>213</v>
      </c>
      <c r="AR61" s="109">
        <v>217</v>
      </c>
      <c r="AS61" s="108">
        <v>193</v>
      </c>
      <c r="AT61" s="136">
        <v>181</v>
      </c>
      <c r="AU61" s="135">
        <v>217</v>
      </c>
      <c r="AV61" s="135">
        <v>205</v>
      </c>
      <c r="AW61" s="109">
        <v>181</v>
      </c>
      <c r="AX61" s="108">
        <v>181</v>
      </c>
      <c r="AY61" s="136">
        <v>193</v>
      </c>
      <c r="AZ61" s="135">
        <v>217</v>
      </c>
      <c r="BA61" s="135">
        <v>191</v>
      </c>
      <c r="BB61" s="135">
        <v>201</v>
      </c>
      <c r="BC61" s="135">
        <v>205</v>
      </c>
      <c r="BD61" s="135">
        <v>205</v>
      </c>
      <c r="BE61" s="135">
        <v>217</v>
      </c>
      <c r="BF61" s="135">
        <v>200.3333333333333</v>
      </c>
      <c r="BG61" s="135">
        <v>-16.66666666666666</v>
      </c>
      <c r="BH61" s="181">
        <v>-0.0768049155145929</v>
      </c>
      <c r="BI61" s="109">
        <v>217</v>
      </c>
      <c r="BJ61" s="108">
        <v>217</v>
      </c>
      <c r="BK61" s="136">
        <v>217</v>
      </c>
      <c r="BL61" s="109">
        <v>217</v>
      </c>
      <c r="BM61" s="108">
        <v>217</v>
      </c>
      <c r="BN61" s="108">
        <v>217</v>
      </c>
      <c r="BO61" s="108">
        <v>217</v>
      </c>
      <c r="BP61" s="136">
        <v>217</v>
      </c>
      <c r="BQ61" s="135">
        <v>217</v>
      </c>
      <c r="BR61" s="109">
        <v>217</v>
      </c>
      <c r="BS61" s="108">
        <v>181</v>
      </c>
      <c r="BT61" s="108">
        <v>193.25</v>
      </c>
      <c r="BU61" s="108">
        <v>185.1666666666667</v>
      </c>
      <c r="BV61" s="108">
        <v>187.75</v>
      </c>
      <c r="BW61" s="108">
        <v>199.25</v>
      </c>
      <c r="BX61" s="108">
        <v>203.25</v>
      </c>
      <c r="BY61" s="108">
        <v>201.9021739130435</v>
      </c>
      <c r="BZ61" s="332">
        <v>195.8839726027397</v>
      </c>
    </row>
    <row r="62" ht="17" customHeight="1">
      <c r="A62" t="s" s="355">
        <v>119</v>
      </c>
      <c r="B62" s="74">
        <v>72</v>
      </c>
      <c r="C62" s="44">
        <v>72</v>
      </c>
      <c r="D62" s="73">
        <v>72</v>
      </c>
      <c r="E62" s="75">
        <v>72</v>
      </c>
      <c r="F62" s="74">
        <v>72</v>
      </c>
      <c r="G62" s="44">
        <v>72</v>
      </c>
      <c r="H62" s="73">
        <v>72</v>
      </c>
      <c r="I62" s="75">
        <v>72</v>
      </c>
      <c r="J62" s="75">
        <v>72</v>
      </c>
      <c r="K62" s="74">
        <v>72</v>
      </c>
      <c r="L62" s="44">
        <v>72</v>
      </c>
      <c r="M62" s="73">
        <v>72</v>
      </c>
      <c r="N62" s="75">
        <v>72</v>
      </c>
      <c r="O62" s="75">
        <v>72</v>
      </c>
      <c r="P62" s="74">
        <v>72</v>
      </c>
      <c r="Q62" s="44">
        <v>72</v>
      </c>
      <c r="R62" s="73">
        <v>72</v>
      </c>
      <c r="S62" s="75">
        <v>72</v>
      </c>
      <c r="T62" s="75">
        <v>72</v>
      </c>
      <c r="U62" s="74">
        <v>72</v>
      </c>
      <c r="V62" s="44">
        <v>72</v>
      </c>
      <c r="W62" s="73">
        <v>72</v>
      </c>
      <c r="X62" s="75">
        <v>72</v>
      </c>
      <c r="Y62" s="74">
        <v>72</v>
      </c>
      <c r="Z62" s="44">
        <v>72</v>
      </c>
      <c r="AA62" s="73">
        <v>72</v>
      </c>
      <c r="AB62" s="75">
        <v>72</v>
      </c>
      <c r="AC62" s="75">
        <v>72</v>
      </c>
      <c r="AD62" s="74">
        <v>72</v>
      </c>
      <c r="AE62" s="44">
        <v>72</v>
      </c>
      <c r="AF62" s="73">
        <v>72</v>
      </c>
      <c r="AG62" s="75">
        <v>72</v>
      </c>
      <c r="AH62" s="75">
        <v>72</v>
      </c>
      <c r="AI62" s="74">
        <v>72</v>
      </c>
      <c r="AJ62" s="44">
        <v>72</v>
      </c>
      <c r="AK62" s="73">
        <v>72</v>
      </c>
      <c r="AL62" s="75">
        <v>72</v>
      </c>
      <c r="AM62" s="75">
        <v>72</v>
      </c>
      <c r="AN62" s="75">
        <v>72</v>
      </c>
      <c r="AO62" s="74">
        <v>72</v>
      </c>
      <c r="AP62" s="73">
        <v>66</v>
      </c>
      <c r="AQ62" s="75">
        <v>70</v>
      </c>
      <c r="AR62" s="74">
        <v>72</v>
      </c>
      <c r="AS62" s="44">
        <v>60</v>
      </c>
      <c r="AT62" s="73">
        <v>54</v>
      </c>
      <c r="AU62" s="75">
        <v>72</v>
      </c>
      <c r="AV62" s="75">
        <v>66</v>
      </c>
      <c r="AW62" s="74">
        <v>54</v>
      </c>
      <c r="AX62" s="44">
        <v>54</v>
      </c>
      <c r="AY62" s="73">
        <v>60</v>
      </c>
      <c r="AZ62" s="75">
        <v>72</v>
      </c>
      <c r="BA62" s="75">
        <v>59</v>
      </c>
      <c r="BB62" s="74">
        <v>65</v>
      </c>
      <c r="BC62" s="44">
        <v>66</v>
      </c>
      <c r="BD62" s="73">
        <v>66</v>
      </c>
      <c r="BE62" s="161">
        <v>72</v>
      </c>
      <c r="BF62" s="73">
        <v>63.83333333333334</v>
      </c>
      <c r="BG62" s="75">
        <v>-8.166666666666664</v>
      </c>
      <c r="BH62" s="195">
        <v>-0.1134259259259259</v>
      </c>
      <c r="BI62" s="75">
        <v>72</v>
      </c>
      <c r="BJ62" s="74">
        <v>72</v>
      </c>
      <c r="BK62" s="73">
        <v>72</v>
      </c>
      <c r="BL62" s="74">
        <v>72</v>
      </c>
      <c r="BM62" s="44">
        <v>72</v>
      </c>
      <c r="BN62" s="44">
        <v>72</v>
      </c>
      <c r="BO62" s="44">
        <v>72</v>
      </c>
      <c r="BP62" s="73">
        <v>72</v>
      </c>
      <c r="BQ62" s="75">
        <v>72</v>
      </c>
      <c r="BR62" s="75">
        <v>72</v>
      </c>
      <c r="BS62" s="75">
        <v>54</v>
      </c>
      <c r="BT62" s="75">
        <v>60</v>
      </c>
      <c r="BU62" s="75">
        <v>56</v>
      </c>
      <c r="BV62" s="75">
        <v>57.33333333333334</v>
      </c>
      <c r="BW62" s="75">
        <v>65</v>
      </c>
      <c r="BX62" s="75">
        <v>66</v>
      </c>
      <c r="BY62" s="75">
        <v>65.66304347826087</v>
      </c>
      <c r="BZ62" s="347">
        <v>61.80884931506849</v>
      </c>
    </row>
    <row r="63" ht="17" customHeight="1">
      <c r="A63" t="s" s="355">
        <v>120</v>
      </c>
      <c r="B63" s="74">
        <v>72</v>
      </c>
      <c r="C63" s="44">
        <v>72</v>
      </c>
      <c r="D63" s="73">
        <v>72</v>
      </c>
      <c r="E63" s="75">
        <v>72</v>
      </c>
      <c r="F63" s="74">
        <v>72</v>
      </c>
      <c r="G63" s="44">
        <v>72</v>
      </c>
      <c r="H63" s="73">
        <v>72</v>
      </c>
      <c r="I63" s="75">
        <v>72</v>
      </c>
      <c r="J63" s="75">
        <v>72</v>
      </c>
      <c r="K63" s="74">
        <v>72</v>
      </c>
      <c r="L63" s="44">
        <v>72</v>
      </c>
      <c r="M63" s="73">
        <v>72</v>
      </c>
      <c r="N63" s="75">
        <v>72</v>
      </c>
      <c r="O63" s="75">
        <v>72</v>
      </c>
      <c r="P63" s="74">
        <v>72</v>
      </c>
      <c r="Q63" s="44">
        <v>72</v>
      </c>
      <c r="R63" s="73">
        <v>72</v>
      </c>
      <c r="S63" s="75">
        <v>72</v>
      </c>
      <c r="T63" s="75">
        <v>72</v>
      </c>
      <c r="U63" s="74">
        <v>72</v>
      </c>
      <c r="V63" s="44">
        <v>72</v>
      </c>
      <c r="W63" s="73">
        <v>72</v>
      </c>
      <c r="X63" s="75">
        <v>72</v>
      </c>
      <c r="Y63" s="74">
        <v>72</v>
      </c>
      <c r="Z63" s="44">
        <v>72</v>
      </c>
      <c r="AA63" s="73">
        <v>72</v>
      </c>
      <c r="AB63" s="75">
        <v>72</v>
      </c>
      <c r="AC63" s="75">
        <v>72</v>
      </c>
      <c r="AD63" s="74">
        <v>72</v>
      </c>
      <c r="AE63" s="44">
        <v>72</v>
      </c>
      <c r="AF63" s="73">
        <v>72</v>
      </c>
      <c r="AG63" s="75">
        <v>72</v>
      </c>
      <c r="AH63" s="75">
        <v>72</v>
      </c>
      <c r="AI63" s="74">
        <v>72</v>
      </c>
      <c r="AJ63" s="44">
        <v>72</v>
      </c>
      <c r="AK63" s="73">
        <v>72</v>
      </c>
      <c r="AL63" s="75">
        <v>72</v>
      </c>
      <c r="AM63" s="75">
        <v>72</v>
      </c>
      <c r="AN63" s="75">
        <v>72</v>
      </c>
      <c r="AO63" s="74">
        <v>72</v>
      </c>
      <c r="AP63" s="73">
        <v>66</v>
      </c>
      <c r="AQ63" s="75">
        <v>70</v>
      </c>
      <c r="AR63" s="74">
        <v>72</v>
      </c>
      <c r="AS63" s="44">
        <v>60</v>
      </c>
      <c r="AT63" s="73">
        <v>54</v>
      </c>
      <c r="AU63" s="75">
        <v>72</v>
      </c>
      <c r="AV63" s="75">
        <v>66</v>
      </c>
      <c r="AW63" s="74">
        <v>54</v>
      </c>
      <c r="AX63" s="44">
        <v>54</v>
      </c>
      <c r="AY63" s="73">
        <v>60</v>
      </c>
      <c r="AZ63" s="75">
        <v>72</v>
      </c>
      <c r="BA63" s="75">
        <v>59</v>
      </c>
      <c r="BB63" s="74">
        <v>63</v>
      </c>
      <c r="BC63" s="44">
        <v>66</v>
      </c>
      <c r="BD63" s="73">
        <v>66</v>
      </c>
      <c r="BE63" s="161">
        <v>72</v>
      </c>
      <c r="BF63" s="73">
        <v>63.5</v>
      </c>
      <c r="BG63" s="75">
        <v>-8.5</v>
      </c>
      <c r="BH63" s="195">
        <v>-0.1180555555555556</v>
      </c>
      <c r="BI63" s="75">
        <v>72</v>
      </c>
      <c r="BJ63" s="74">
        <v>72</v>
      </c>
      <c r="BK63" s="73">
        <v>72</v>
      </c>
      <c r="BL63" s="74">
        <v>72</v>
      </c>
      <c r="BM63" s="44">
        <v>72</v>
      </c>
      <c r="BN63" s="44">
        <v>72</v>
      </c>
      <c r="BO63" s="44">
        <v>72</v>
      </c>
      <c r="BP63" s="73">
        <v>72</v>
      </c>
      <c r="BQ63" s="75">
        <v>72</v>
      </c>
      <c r="BR63" s="75">
        <v>72</v>
      </c>
      <c r="BS63" s="75">
        <v>54</v>
      </c>
      <c r="BT63" s="75">
        <v>60</v>
      </c>
      <c r="BU63" s="75">
        <v>56</v>
      </c>
      <c r="BV63" s="75">
        <v>57.33333333333334</v>
      </c>
      <c r="BW63" s="75">
        <v>63</v>
      </c>
      <c r="BX63" s="75">
        <v>66</v>
      </c>
      <c r="BY63" s="75">
        <v>64.98913043478261</v>
      </c>
      <c r="BZ63" s="347">
        <v>61.47443835616438</v>
      </c>
    </row>
    <row r="64" ht="17" customHeight="1">
      <c r="A64" t="s" s="297">
        <v>121</v>
      </c>
      <c r="B64" s="115">
        <v>73</v>
      </c>
      <c r="C64" s="113">
        <v>73</v>
      </c>
      <c r="D64" s="114">
        <v>73</v>
      </c>
      <c r="E64" s="221">
        <v>73</v>
      </c>
      <c r="F64" s="115">
        <v>73</v>
      </c>
      <c r="G64" s="113">
        <v>73</v>
      </c>
      <c r="H64" s="114">
        <v>73</v>
      </c>
      <c r="I64" s="221">
        <v>73</v>
      </c>
      <c r="J64" s="221">
        <v>73</v>
      </c>
      <c r="K64" s="115">
        <v>73</v>
      </c>
      <c r="L64" s="113">
        <v>73</v>
      </c>
      <c r="M64" s="114">
        <v>73</v>
      </c>
      <c r="N64" s="221">
        <v>73</v>
      </c>
      <c r="O64" s="221">
        <v>73</v>
      </c>
      <c r="P64" s="115">
        <v>73</v>
      </c>
      <c r="Q64" s="113">
        <v>73</v>
      </c>
      <c r="R64" s="114">
        <v>73</v>
      </c>
      <c r="S64" s="221">
        <v>73</v>
      </c>
      <c r="T64" s="221">
        <v>73</v>
      </c>
      <c r="U64" s="115">
        <v>73</v>
      </c>
      <c r="V64" s="113">
        <v>73</v>
      </c>
      <c r="W64" s="114">
        <v>73</v>
      </c>
      <c r="X64" s="221">
        <v>73</v>
      </c>
      <c r="Y64" s="115">
        <v>73</v>
      </c>
      <c r="Z64" s="113">
        <v>73</v>
      </c>
      <c r="AA64" s="114">
        <v>73</v>
      </c>
      <c r="AB64" s="221">
        <v>73</v>
      </c>
      <c r="AC64" s="221">
        <v>73</v>
      </c>
      <c r="AD64" s="115">
        <v>73</v>
      </c>
      <c r="AE64" s="113">
        <v>73</v>
      </c>
      <c r="AF64" s="114">
        <v>73</v>
      </c>
      <c r="AG64" s="221">
        <v>73</v>
      </c>
      <c r="AH64" s="221">
        <v>73</v>
      </c>
      <c r="AI64" s="115">
        <v>73</v>
      </c>
      <c r="AJ64" s="113">
        <v>73</v>
      </c>
      <c r="AK64" s="114">
        <v>73</v>
      </c>
      <c r="AL64" s="221">
        <v>73</v>
      </c>
      <c r="AM64" s="221">
        <v>73</v>
      </c>
      <c r="AN64" s="221">
        <v>73</v>
      </c>
      <c r="AO64" s="115">
        <v>73</v>
      </c>
      <c r="AP64" s="114">
        <v>73</v>
      </c>
      <c r="AQ64" s="221">
        <v>73</v>
      </c>
      <c r="AR64" s="115">
        <v>73</v>
      </c>
      <c r="AS64" s="113">
        <v>73</v>
      </c>
      <c r="AT64" s="114">
        <v>73</v>
      </c>
      <c r="AU64" s="221">
        <v>73</v>
      </c>
      <c r="AV64" s="221">
        <v>73</v>
      </c>
      <c r="AW64" s="115">
        <v>73</v>
      </c>
      <c r="AX64" s="113">
        <v>73</v>
      </c>
      <c r="AY64" s="114">
        <v>73</v>
      </c>
      <c r="AZ64" s="221">
        <v>73</v>
      </c>
      <c r="BA64" s="221">
        <v>73</v>
      </c>
      <c r="BB64" s="115">
        <v>73</v>
      </c>
      <c r="BC64" s="113">
        <v>73</v>
      </c>
      <c r="BD64" s="114">
        <v>73</v>
      </c>
      <c r="BE64" s="217">
        <v>73</v>
      </c>
      <c r="BF64" s="114">
        <v>73</v>
      </c>
      <c r="BG64" s="221">
        <v>0</v>
      </c>
      <c r="BH64" s="261">
        <v>0</v>
      </c>
      <c r="BI64" s="221">
        <v>73</v>
      </c>
      <c r="BJ64" s="115">
        <v>73</v>
      </c>
      <c r="BK64" s="114">
        <v>73</v>
      </c>
      <c r="BL64" s="115">
        <v>73</v>
      </c>
      <c r="BM64" s="113">
        <v>73</v>
      </c>
      <c r="BN64" s="113">
        <v>73</v>
      </c>
      <c r="BO64" s="113">
        <v>73</v>
      </c>
      <c r="BP64" s="114">
        <v>73</v>
      </c>
      <c r="BQ64" s="221">
        <v>73</v>
      </c>
      <c r="BR64" s="221">
        <v>73</v>
      </c>
      <c r="BS64" s="221">
        <v>73</v>
      </c>
      <c r="BT64" s="221">
        <v>73.25</v>
      </c>
      <c r="BU64" s="221">
        <v>73.16666666666667</v>
      </c>
      <c r="BV64" s="221">
        <v>73.08333333333333</v>
      </c>
      <c r="BW64" s="221">
        <v>71.25</v>
      </c>
      <c r="BX64" s="221">
        <v>71.25</v>
      </c>
      <c r="BY64" s="221">
        <v>71.25</v>
      </c>
      <c r="BZ64" s="304">
        <v>72.60068493150685</v>
      </c>
    </row>
  </sheetData>
  <pageMargins left="0.75" right="0.75" top="1" bottom="1" header="0.5" footer="0.5"/>
  <pageSetup firstPageNumber="1" fitToHeight="1" fitToWidth="1" scale="43" useFirstPageNumber="0" orientation="portrait" pageOrder="downThenOver"/>
  <headerFooter>
    <oddFooter>&amp;L&amp;"Helvetica,Regular"&amp;11&amp;K000000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W89"/>
  <sheetViews>
    <sheetView workbookViewId="0" showGridLines="0" defaultGridColor="1"/>
  </sheetViews>
  <sheetFormatPr defaultColWidth="6.625" defaultRowHeight="15" customHeight="1" outlineLevelRow="0" outlineLevelCol="0"/>
  <cols>
    <col min="1" max="1" width="32.5" style="406" customWidth="1"/>
    <col min="2" max="2" width="6.875" style="406" customWidth="1"/>
    <col min="3" max="3" width="6.875" style="406" customWidth="1"/>
    <col min="4" max="4" width="6.875" style="406" customWidth="1"/>
    <col min="5" max="5" width="6.875" style="406" customWidth="1"/>
    <col min="6" max="6" width="6.875" style="406" customWidth="1"/>
    <col min="7" max="7" width="6.875" style="406" customWidth="1"/>
    <col min="8" max="8" width="6.875" style="406" customWidth="1"/>
    <col min="9" max="9" width="6.875" style="406" customWidth="1"/>
    <col min="10" max="10" width="6.875" style="406" customWidth="1"/>
    <col min="11" max="11" width="6.875" style="406" customWidth="1"/>
    <col min="12" max="12" width="6.875" style="406" customWidth="1"/>
    <col min="13" max="13" width="6.875" style="406" customWidth="1"/>
    <col min="14" max="14" width="6.875" style="406" customWidth="1"/>
    <col min="15" max="15" width="6.875" style="406" customWidth="1"/>
    <col min="16" max="16" width="6.875" style="406" customWidth="1"/>
    <col min="17" max="17" width="6.875" style="406" customWidth="1"/>
    <col min="18" max="18" width="6.875" style="406" customWidth="1"/>
    <col min="19" max="19" width="6.875" style="406" customWidth="1"/>
    <col min="20" max="20" width="6.875" style="406" customWidth="1"/>
    <col min="21" max="21" width="6.875" style="406" customWidth="1"/>
    <col min="22" max="22" width="6.875" style="406" customWidth="1"/>
    <col min="23" max="23" width="6.875" style="406" customWidth="1"/>
    <col min="24" max="24" width="6.875" style="406" customWidth="1"/>
    <col min="25" max="25" width="6.875" style="406" customWidth="1"/>
    <col min="26" max="26" width="6.875" style="406" customWidth="1"/>
    <col min="27" max="27" width="6.875" style="406" customWidth="1"/>
    <col min="28" max="28" width="6.875" style="406" customWidth="1"/>
    <col min="29" max="29" width="6.875" style="406" customWidth="1"/>
    <col min="30" max="30" width="6.875" style="406" customWidth="1"/>
    <col min="31" max="31" width="6.875" style="406" customWidth="1"/>
    <col min="32" max="32" width="6.875" style="406" customWidth="1"/>
    <col min="33" max="33" width="6.875" style="406" customWidth="1"/>
    <col min="34" max="34" width="6.875" style="406" customWidth="1"/>
    <col min="35" max="35" width="6.875" style="406" customWidth="1"/>
    <col min="36" max="36" width="6.875" style="406" customWidth="1"/>
    <col min="37" max="37" width="6.875" style="406" customWidth="1"/>
    <col min="38" max="38" width="6.875" style="406" customWidth="1"/>
    <col min="39" max="39" width="6.875" style="406" customWidth="1"/>
    <col min="40" max="40" width="7.375" style="406" customWidth="1"/>
    <col min="41" max="41" width="6.875" style="406" customWidth="1"/>
    <col min="42" max="42" width="6.875" style="406" customWidth="1"/>
    <col min="43" max="43" width="6.875" style="406" customWidth="1"/>
    <col min="44" max="44" width="6.875" style="406" customWidth="1"/>
    <col min="45" max="45" width="6.875" style="406" customWidth="1"/>
    <col min="46" max="46" width="6.875" style="406" customWidth="1"/>
    <col min="47" max="47" width="6.875" style="406" customWidth="1"/>
    <col min="48" max="48" width="6.875" style="406" customWidth="1"/>
    <col min="49" max="49" width="7" style="406" customWidth="1"/>
    <col min="50" max="50" width="6.875" style="406" customWidth="1"/>
    <col min="51" max="51" width="6.875" style="406" customWidth="1"/>
    <col min="52" max="52" width="6.875" style="406" customWidth="1"/>
    <col min="53" max="53" width="6.75" style="406" customWidth="1"/>
    <col min="54" max="54" width="6.875" style="406" customWidth="1"/>
    <col min="55" max="55" width="8.75" style="406" customWidth="1"/>
    <col min="56" max="56" width="6.875" style="406" customWidth="1"/>
    <col min="57" max="57" width="7.125" style="406" customWidth="1"/>
    <col min="58" max="58" width="8.25" style="406" customWidth="1"/>
    <col min="59" max="59" width="6.875" style="406" customWidth="1"/>
    <col min="60" max="60" width="6.875" style="406" customWidth="1"/>
    <col min="61" max="61" width="6.875" style="406" customWidth="1"/>
    <col min="62" max="62" width="6.875" style="406" customWidth="1"/>
    <col min="63" max="63" width="6.875" style="406" customWidth="1"/>
    <col min="64" max="64" width="6.875" style="406" customWidth="1"/>
    <col min="65" max="65" width="6.875" style="406" customWidth="1"/>
    <col min="66" max="66" width="6.875" style="406" customWidth="1"/>
    <col min="67" max="67" width="6.875" style="406" customWidth="1"/>
    <col min="68" max="68" width="6.875" style="406" customWidth="1"/>
    <col min="69" max="69" width="6.875" style="406" customWidth="1"/>
    <col min="70" max="70" width="6.875" style="406" customWidth="1"/>
    <col min="71" max="71" width="6.875" style="406" customWidth="1"/>
    <col min="72" max="72" width="6.875" style="406" customWidth="1"/>
    <col min="73" max="73" width="6.375" style="406" customWidth="1"/>
    <col min="74" max="74" width="5.625" style="406" customWidth="1"/>
    <col min="75" max="75" width="6.875" style="406" customWidth="1"/>
    <col min="76" max="76" width="7.375" style="406" customWidth="1"/>
    <col min="77" max="77" width="6.875" style="406" customWidth="1"/>
    <col min="78" max="78" width="6.875" style="406" customWidth="1"/>
    <col min="79" max="79" width="7.375" style="406" customWidth="1"/>
    <col min="80" max="80" width="6.875" style="406" customWidth="1"/>
    <col min="81" max="81" width="11.25" style="406" customWidth="1"/>
    <col min="82" max="82" width="9.375" style="406" customWidth="1"/>
    <col min="83" max="83" width="6.875" style="406" customWidth="1"/>
    <col min="84" max="84" width="6.875" style="406" customWidth="1"/>
    <col min="85" max="85" width="8.875" style="406" customWidth="1"/>
    <col min="86" max="86" width="6.875" style="406" customWidth="1"/>
    <col min="87" max="87" width="6.875" style="406" customWidth="1"/>
    <col min="88" max="88" width="8.875" style="406" customWidth="1"/>
    <col min="89" max="89" width="6.875" style="406" customWidth="1"/>
    <col min="90" max="90" width="6.875" style="406" customWidth="1"/>
    <col min="91" max="91" width="8.625" style="406" customWidth="1"/>
    <col min="92" max="92" width="6.875" style="406" customWidth="1"/>
    <col min="93" max="93" width="6.875" style="406" customWidth="1"/>
    <col min="94" max="94" width="7.875" style="406" customWidth="1"/>
    <col min="95" max="95" width="6.875" style="406" customWidth="1"/>
    <col min="96" max="96" width="6.875" style="406" customWidth="1"/>
    <col min="97" max="97" width="7.875" style="406" customWidth="1"/>
    <col min="98" max="98" width="6.875" style="406" customWidth="1"/>
    <col min="99" max="99" width="6.875" style="406" customWidth="1"/>
    <col min="100" max="100" width="6.875" style="406" customWidth="1"/>
    <col min="101" max="101" width="6.875" style="406" customWidth="1"/>
    <col min="102" max="256" width="6.625" style="406" customWidth="1"/>
  </cols>
  <sheetData>
    <row r="1" ht="28.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t="s" s="4">
        <v>168</v>
      </c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9"/>
    </row>
    <row r="2" ht="18.75" customHeight="1">
      <c r="A2" s="10"/>
      <c r="B2" s="11">
        <v>2011</v>
      </c>
      <c r="C2" s="11"/>
      <c r="D2" s="11"/>
      <c r="E2" s="11"/>
      <c r="F2" s="11"/>
      <c r="G2" s="11"/>
      <c r="H2" s="11"/>
      <c r="I2" s="12"/>
      <c r="J2" s="13"/>
      <c r="K2" s="11"/>
      <c r="L2" s="11"/>
      <c r="M2" s="11"/>
      <c r="N2" s="11"/>
      <c r="O2" s="11"/>
      <c r="P2" s="11"/>
      <c r="Q2" s="11"/>
      <c r="R2" s="11"/>
      <c r="S2" s="11"/>
      <c r="T2" s="12"/>
      <c r="U2" s="13">
        <v>2012</v>
      </c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2"/>
      <c r="AN2" s="13">
        <v>2013</v>
      </c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t="s" s="28">
        <v>169</v>
      </c>
      <c r="BH2" s="392"/>
      <c r="BI2" s="11">
        <v>2014</v>
      </c>
      <c r="BJ2" s="11"/>
      <c r="BK2" s="11"/>
      <c r="BL2" s="11"/>
      <c r="BM2" s="11"/>
      <c r="BN2" s="11"/>
      <c r="BO2" s="11"/>
      <c r="BP2" s="11"/>
      <c r="BQ2" s="11"/>
      <c r="BR2" t="s" s="407">
        <v>170</v>
      </c>
      <c r="BS2" s="408"/>
      <c r="BT2" s="11"/>
      <c r="BU2" t="s" s="407">
        <v>170</v>
      </c>
      <c r="BV2" s="408"/>
      <c r="BW2" s="11"/>
      <c r="BX2" t="s" s="407">
        <v>170</v>
      </c>
      <c r="BY2" s="408"/>
      <c r="BZ2" s="409"/>
      <c r="CA2" t="s" s="407">
        <v>3</v>
      </c>
      <c r="CB2" s="408"/>
      <c r="CC2" s="11"/>
      <c r="CD2" t="s" s="407">
        <v>3</v>
      </c>
      <c r="CE2" s="408"/>
      <c r="CF2" s="409"/>
      <c r="CG2" t="s" s="407">
        <v>3</v>
      </c>
      <c r="CH2" s="408"/>
      <c r="CI2" s="409"/>
      <c r="CJ2" t="s" s="407">
        <v>3</v>
      </c>
      <c r="CK2" s="408"/>
      <c r="CL2" s="409"/>
      <c r="CM2" t="s" s="407">
        <v>3</v>
      </c>
      <c r="CN2" s="410"/>
      <c r="CO2" s="21"/>
      <c r="CP2" t="s" s="14">
        <v>3</v>
      </c>
      <c r="CQ2" s="15"/>
      <c r="CR2" s="20"/>
      <c r="CS2" t="s" s="14">
        <v>3</v>
      </c>
      <c r="CT2" s="15"/>
      <c r="CU2" s="20"/>
      <c r="CV2" t="s" s="14">
        <v>3</v>
      </c>
      <c r="CW2" s="15"/>
    </row>
    <row r="3" ht="17" customHeight="1">
      <c r="A3" s="128"/>
      <c r="B3" t="s" s="28">
        <v>171</v>
      </c>
      <c r="C3" t="s" s="28">
        <v>172</v>
      </c>
      <c r="D3" t="s" s="28">
        <v>173</v>
      </c>
      <c r="E3" t="s" s="29">
        <v>7</v>
      </c>
      <c r="F3" t="s" s="30">
        <v>174</v>
      </c>
      <c r="G3" t="s" s="28">
        <v>175</v>
      </c>
      <c r="H3" t="s" s="28">
        <v>176</v>
      </c>
      <c r="I3" t="s" s="29">
        <v>11</v>
      </c>
      <c r="J3" t="s" s="30">
        <v>12</v>
      </c>
      <c r="K3" t="s" s="28">
        <v>177</v>
      </c>
      <c r="L3" t="s" s="28">
        <v>178</v>
      </c>
      <c r="M3" t="s" s="28">
        <v>179</v>
      </c>
      <c r="N3" t="s" s="28">
        <v>16</v>
      </c>
      <c r="O3" t="s" s="28">
        <v>17</v>
      </c>
      <c r="P3" t="s" s="28">
        <v>180</v>
      </c>
      <c r="Q3" t="s" s="28">
        <v>181</v>
      </c>
      <c r="R3" t="s" s="28">
        <v>182</v>
      </c>
      <c r="S3" t="s" s="28">
        <v>21</v>
      </c>
      <c r="T3" t="s" s="28">
        <v>22</v>
      </c>
      <c r="U3" t="s" s="28">
        <v>171</v>
      </c>
      <c r="V3" t="s" s="28">
        <v>172</v>
      </c>
      <c r="W3" t="s" s="28">
        <v>173</v>
      </c>
      <c r="X3" t="s" s="29">
        <v>7</v>
      </c>
      <c r="Y3" t="s" s="30">
        <v>174</v>
      </c>
      <c r="Z3" t="s" s="28">
        <v>175</v>
      </c>
      <c r="AA3" t="s" s="28">
        <v>176</v>
      </c>
      <c r="AB3" t="s" s="29">
        <v>11</v>
      </c>
      <c r="AC3" t="s" s="31">
        <v>12</v>
      </c>
      <c r="AD3" t="s" s="30">
        <v>177</v>
      </c>
      <c r="AE3" t="s" s="28">
        <v>178</v>
      </c>
      <c r="AF3" t="s" s="28">
        <v>179</v>
      </c>
      <c r="AG3" t="s" s="29">
        <v>16</v>
      </c>
      <c r="AH3" t="s" s="30">
        <v>17</v>
      </c>
      <c r="AI3" t="s" s="28">
        <v>180</v>
      </c>
      <c r="AJ3" t="s" s="28">
        <v>181</v>
      </c>
      <c r="AK3" t="s" s="28">
        <v>182</v>
      </c>
      <c r="AL3" t="s" s="28">
        <v>21</v>
      </c>
      <c r="AM3" t="s" s="28">
        <v>22</v>
      </c>
      <c r="AN3" t="s" s="28">
        <v>171</v>
      </c>
      <c r="AO3" t="s" s="28">
        <v>172</v>
      </c>
      <c r="AP3" t="s" s="28">
        <v>173</v>
      </c>
      <c r="AQ3" t="s" s="29">
        <v>7</v>
      </c>
      <c r="AR3" t="s" s="30">
        <v>174</v>
      </c>
      <c r="AS3" t="s" s="28">
        <v>175</v>
      </c>
      <c r="AT3" t="s" s="28">
        <v>176</v>
      </c>
      <c r="AU3" t="s" s="29">
        <v>11</v>
      </c>
      <c r="AV3" t="s" s="31">
        <v>12</v>
      </c>
      <c r="AW3" t="s" s="30">
        <v>177</v>
      </c>
      <c r="AX3" t="s" s="28">
        <v>178</v>
      </c>
      <c r="AY3" t="s" s="28">
        <v>179</v>
      </c>
      <c r="AZ3" t="s" s="29">
        <v>16</v>
      </c>
      <c r="BA3" t="s" s="30">
        <v>17</v>
      </c>
      <c r="BB3" t="s" s="28">
        <v>180</v>
      </c>
      <c r="BC3" t="s" s="28">
        <v>181</v>
      </c>
      <c r="BD3" t="s" s="28">
        <v>182</v>
      </c>
      <c r="BE3" t="s" s="28">
        <v>21</v>
      </c>
      <c r="BF3" t="s" s="28">
        <v>22</v>
      </c>
      <c r="BG3" t="s" s="28">
        <v>183</v>
      </c>
      <c r="BH3" t="s" s="28">
        <v>48</v>
      </c>
      <c r="BI3" t="s" s="28">
        <v>171</v>
      </c>
      <c r="BJ3" t="s" s="28">
        <v>172</v>
      </c>
      <c r="BK3" t="s" s="28">
        <v>173</v>
      </c>
      <c r="BL3" t="s" s="28">
        <v>7</v>
      </c>
      <c r="BM3" t="s" s="28">
        <v>174</v>
      </c>
      <c r="BN3" t="s" s="28">
        <v>175</v>
      </c>
      <c r="BO3" t="s" s="28">
        <v>176</v>
      </c>
      <c r="BP3" t="s" s="28">
        <v>11</v>
      </c>
      <c r="BQ3" t="s" s="28">
        <v>12</v>
      </c>
      <c r="BR3" t="s" s="28">
        <v>183</v>
      </c>
      <c r="BS3" t="s" s="29">
        <v>48</v>
      </c>
      <c r="BT3" t="s" s="30">
        <v>177</v>
      </c>
      <c r="BU3" t="s" s="28">
        <v>183</v>
      </c>
      <c r="BV3" t="s" s="28">
        <v>48</v>
      </c>
      <c r="BW3" t="s" s="28">
        <v>178</v>
      </c>
      <c r="BX3" t="s" s="28">
        <v>183</v>
      </c>
      <c r="BY3" t="s" s="28">
        <v>48</v>
      </c>
      <c r="BZ3" t="s" s="28">
        <v>57</v>
      </c>
      <c r="CA3" t="s" s="28">
        <v>183</v>
      </c>
      <c r="CB3" t="s" s="29">
        <v>48</v>
      </c>
      <c r="CC3" t="s" s="30">
        <v>16</v>
      </c>
      <c r="CD3" t="s" s="28">
        <v>183</v>
      </c>
      <c r="CE3" t="s" s="28">
        <v>48</v>
      </c>
      <c r="CF3" t="s" s="28">
        <v>17</v>
      </c>
      <c r="CG3" t="s" s="28">
        <v>183</v>
      </c>
      <c r="CH3" t="s" s="28">
        <v>48</v>
      </c>
      <c r="CI3" t="s" s="28">
        <v>58</v>
      </c>
      <c r="CJ3" t="s" s="28">
        <v>183</v>
      </c>
      <c r="CK3" t="s" s="28">
        <v>48</v>
      </c>
      <c r="CL3" t="s" s="28">
        <v>59</v>
      </c>
      <c r="CM3" t="s" s="28">
        <v>183</v>
      </c>
      <c r="CN3" t="s" s="29">
        <v>48</v>
      </c>
      <c r="CO3" t="s" s="31">
        <v>60</v>
      </c>
      <c r="CP3" t="s" s="32">
        <v>183</v>
      </c>
      <c r="CQ3" t="s" s="29">
        <v>48</v>
      </c>
      <c r="CR3" t="s" s="31">
        <v>21</v>
      </c>
      <c r="CS3" t="s" s="32">
        <v>183</v>
      </c>
      <c r="CT3" t="s" s="29">
        <v>48</v>
      </c>
      <c r="CU3" t="s" s="31">
        <v>61</v>
      </c>
      <c r="CV3" t="s" s="32">
        <v>183</v>
      </c>
      <c r="CW3" t="s" s="29">
        <v>48</v>
      </c>
    </row>
    <row r="4" ht="17" customHeight="1">
      <c r="A4" t="s" s="34">
        <v>62</v>
      </c>
      <c r="B4" s="411">
        <v>1729028.391627952</v>
      </c>
      <c r="C4" s="411">
        <v>1493653.044846971</v>
      </c>
      <c r="D4" s="411">
        <v>1466689.101299676</v>
      </c>
      <c r="E4" s="411">
        <v>4689231.861219724</v>
      </c>
      <c r="F4" s="411">
        <v>1168946.647314068</v>
      </c>
      <c r="G4" s="411">
        <v>975084.4270265079</v>
      </c>
      <c r="H4" s="411">
        <v>773145.1217114186</v>
      </c>
      <c r="I4" s="411">
        <v>2916841.514549201</v>
      </c>
      <c r="J4" s="411">
        <v>7606073.375768925</v>
      </c>
      <c r="K4" s="411">
        <v>760663.9222720833</v>
      </c>
      <c r="L4" s="411">
        <v>774164.2723164544</v>
      </c>
      <c r="M4" s="411">
        <v>860224.3921724533</v>
      </c>
      <c r="N4" s="411">
        <v>2395053.308591835</v>
      </c>
      <c r="O4" s="411">
        <v>10001126.68436076</v>
      </c>
      <c r="P4" s="411">
        <v>1165752.020653331</v>
      </c>
      <c r="Q4" s="411">
        <v>1453479.776602056</v>
      </c>
      <c r="R4" s="411">
        <v>1843025.170867363</v>
      </c>
      <c r="S4" s="411">
        <v>4462257.979372706</v>
      </c>
      <c r="T4" s="411">
        <v>14463384.66373347</v>
      </c>
      <c r="U4" s="411">
        <v>1941404.032124481</v>
      </c>
      <c r="V4" s="411">
        <v>1714113.882070793</v>
      </c>
      <c r="W4" s="411">
        <v>1560077.859582748</v>
      </c>
      <c r="X4" s="411">
        <v>5215594.446860008</v>
      </c>
      <c r="Y4" s="411">
        <v>1279774.497649692</v>
      </c>
      <c r="Z4" s="411">
        <v>965903.3903060484</v>
      </c>
      <c r="AA4" s="411">
        <v>807280.7486341158</v>
      </c>
      <c r="AB4" s="411">
        <v>3052959.608079067</v>
      </c>
      <c r="AC4" s="411">
        <v>8268554.054939074</v>
      </c>
      <c r="AD4" s="411">
        <v>815648.7924871206</v>
      </c>
      <c r="AE4" s="411">
        <v>843158.0597206348</v>
      </c>
      <c r="AF4" s="411">
        <v>818020.8310159276</v>
      </c>
      <c r="AG4" s="411">
        <v>2476828.668673403</v>
      </c>
      <c r="AH4" s="411">
        <v>10745382.72361248</v>
      </c>
      <c r="AI4" s="411">
        <v>1083340.866675432</v>
      </c>
      <c r="AJ4" s="411">
        <v>1406399.247255464</v>
      </c>
      <c r="AK4" s="411">
        <v>1842723.341437983</v>
      </c>
      <c r="AL4" s="411">
        <v>4332463.310886934</v>
      </c>
      <c r="AM4" s="411">
        <v>15077846.03449941</v>
      </c>
      <c r="AN4" s="411">
        <v>1863561.407545397</v>
      </c>
      <c r="AO4" s="411">
        <v>1570903.544496149</v>
      </c>
      <c r="AP4" s="411">
        <v>1561886.0155788</v>
      </c>
      <c r="AQ4" s="411">
        <v>4996349.442220346</v>
      </c>
      <c r="AR4" s="411">
        <v>1276422.988373522</v>
      </c>
      <c r="AS4" s="411">
        <v>982002.3366155779</v>
      </c>
      <c r="AT4" s="411">
        <v>736803.7498245999</v>
      </c>
      <c r="AU4" s="411">
        <v>2995228.7838137</v>
      </c>
      <c r="AV4" s="411">
        <v>7991577.634234047</v>
      </c>
      <c r="AW4" s="411">
        <v>743766.1581257143</v>
      </c>
      <c r="AX4" s="411">
        <v>736518.20504</v>
      </c>
      <c r="AY4" s="411">
        <v>785632.0679714</v>
      </c>
      <c r="AZ4" s="411">
        <v>2265916.431137114</v>
      </c>
      <c r="BA4" s="411">
        <v>10258402.79404868</v>
      </c>
      <c r="BB4" s="411">
        <v>1124088.830440805</v>
      </c>
      <c r="BC4" s="411">
        <v>1326593.717340325</v>
      </c>
      <c r="BD4" s="411">
        <v>1625522.630180757</v>
      </c>
      <c r="BE4" s="411">
        <v>4078139.502461887</v>
      </c>
      <c r="BF4" s="411">
        <v>14336542.29651057</v>
      </c>
      <c r="BG4" s="412">
        <v>-741303.7379888427</v>
      </c>
      <c r="BH4" s="413">
        <v>-0.04916509535199365</v>
      </c>
      <c r="BI4" s="412">
        <v>1734487.8</v>
      </c>
      <c r="BJ4" s="412">
        <v>1484901.92</v>
      </c>
      <c r="BK4" s="412">
        <v>1423385.3</v>
      </c>
      <c r="BL4" s="412">
        <v>4642775.02</v>
      </c>
      <c r="BM4" s="412">
        <v>1087346.825338121</v>
      </c>
      <c r="BN4" s="412">
        <v>943816.3</v>
      </c>
      <c r="BO4" s="412">
        <v>764425.7</v>
      </c>
      <c r="BP4" s="412">
        <v>2795588.825338121</v>
      </c>
      <c r="BQ4" s="412">
        <v>7438363.845338121</v>
      </c>
      <c r="BR4" s="412">
        <v>-553213.7888959255</v>
      </c>
      <c r="BS4" s="413">
        <v>-0.06922460297777591</v>
      </c>
      <c r="BT4" s="412">
        <v>798049.4</v>
      </c>
      <c r="BU4" s="412">
        <v>54283.241874285741</v>
      </c>
      <c r="BV4" s="413">
        <v>0.07298428582859853</v>
      </c>
      <c r="BW4" s="412">
        <v>759333.7000000001</v>
      </c>
      <c r="BX4" s="42">
        <v>22815.494960000040</v>
      </c>
      <c r="BY4" s="43">
        <v>0.03097750307307195</v>
      </c>
      <c r="BZ4" s="35">
        <v>853859.9</v>
      </c>
      <c r="CA4" s="42">
        <f>BZ4-AY4</f>
        <v>68227.832028600038</v>
      </c>
      <c r="CB4" s="43">
        <f>CA4/AY4</f>
        <v>0.08684451005770782</v>
      </c>
      <c r="CC4" s="414">
        <v>2411243</v>
      </c>
      <c r="CD4" s="42">
        <f>CC4-AZ4</f>
        <v>145326.5688628857</v>
      </c>
      <c r="CE4" s="43">
        <f>CD4/AZ4</f>
        <v>0.06413589083245928</v>
      </c>
      <c r="CF4" s="414">
        <v>9875951.296138121</v>
      </c>
      <c r="CG4" s="42">
        <f>CF4-BA4</f>
        <v>-382451.4979105592</v>
      </c>
      <c r="CH4" s="43">
        <f>CG4/BA4</f>
        <v>-0.0372817782250113</v>
      </c>
      <c r="CI4" s="414">
        <v>1267121.3</v>
      </c>
      <c r="CJ4" s="42">
        <f>CI4-BB4</f>
        <v>143032.4695591948</v>
      </c>
      <c r="CK4" s="43">
        <f>CJ4/BB4</f>
        <v>0.1272430306981214</v>
      </c>
      <c r="CL4" s="414">
        <v>1535579.3</v>
      </c>
      <c r="CM4" s="42">
        <f>CL4-BC4</f>
        <v>208985.582659675</v>
      </c>
      <c r="CN4" s="43">
        <f>CM4/BC4</f>
        <v>0.1575354834927669</v>
      </c>
      <c r="CO4" s="414">
        <v>1969353.7</v>
      </c>
      <c r="CP4" s="138">
        <f>CO4-BD4</f>
        <v>343831.0698192432</v>
      </c>
      <c r="CQ4" s="43">
        <f>CP4/BD4</f>
        <v>0.2115203217939878</v>
      </c>
      <c r="CR4" s="414">
        <v>4772054.300000001</v>
      </c>
      <c r="CS4" s="138">
        <f>CR4-BE4</f>
        <v>693914.7975381138</v>
      </c>
      <c r="CT4" s="43">
        <f>CS4/BE4</f>
        <v>0.1701547475556469</v>
      </c>
      <c r="CU4" s="414">
        <v>14621657.50333812</v>
      </c>
      <c r="CV4" s="138">
        <f>CU4-BF4</f>
        <v>285115.206827553</v>
      </c>
      <c r="CW4" s="140">
        <f>CV4/BF4</f>
        <v>0.01988730622285043</v>
      </c>
    </row>
    <row r="5" ht="17" customHeight="1">
      <c r="A5" t="s" s="46">
        <v>63</v>
      </c>
      <c r="B5" s="415">
        <v>1317551.690189274</v>
      </c>
      <c r="C5" s="415">
        <v>1095977.7649276</v>
      </c>
      <c r="D5" s="415">
        <v>1087092.628442743</v>
      </c>
      <c r="E5" s="415">
        <v>3500622.083559616</v>
      </c>
      <c r="F5" s="415">
        <v>845198.5055137862</v>
      </c>
      <c r="G5" s="415">
        <v>702693.2994187018</v>
      </c>
      <c r="H5" s="415">
        <v>560683.4120761445</v>
      </c>
      <c r="I5" s="415">
        <v>2108575.217008633</v>
      </c>
      <c r="J5" s="415">
        <v>5609197.300568249</v>
      </c>
      <c r="K5" s="415">
        <v>571027</v>
      </c>
      <c r="L5" s="415">
        <v>571953.03</v>
      </c>
      <c r="M5" s="415">
        <v>613702.0533858351</v>
      </c>
      <c r="N5" s="415">
        <v>1756682.083385835</v>
      </c>
      <c r="O5" s="415">
        <v>7365879.383954084</v>
      </c>
      <c r="P5" s="415">
        <v>829608</v>
      </c>
      <c r="Q5" s="415">
        <v>1048138.979947209</v>
      </c>
      <c r="R5" s="415">
        <v>1358326.010830024</v>
      </c>
      <c r="S5" s="415">
        <v>3236072.990777233</v>
      </c>
      <c r="T5" s="415">
        <v>10601952.37473132</v>
      </c>
      <c r="U5" s="415">
        <v>1458130.122999654</v>
      </c>
      <c r="V5" s="415">
        <v>1266993.642380868</v>
      </c>
      <c r="W5" s="415">
        <v>1123202.101435883</v>
      </c>
      <c r="X5" s="415">
        <v>3848325.866816404</v>
      </c>
      <c r="Y5" s="415">
        <v>938967.9893853504</v>
      </c>
      <c r="Z5" s="415">
        <v>689286.3270205075</v>
      </c>
      <c r="AA5" s="415">
        <v>607565.3898787957</v>
      </c>
      <c r="AB5" s="415">
        <v>2235819.706284653</v>
      </c>
      <c r="AC5" s="415">
        <v>6084145.573101058</v>
      </c>
      <c r="AD5" s="415">
        <v>625027</v>
      </c>
      <c r="AE5" s="415">
        <v>642786.9978400001</v>
      </c>
      <c r="AF5" s="415">
        <v>588897</v>
      </c>
      <c r="AG5" s="415">
        <v>1856710.99784</v>
      </c>
      <c r="AH5" s="415">
        <v>7940856.570941058</v>
      </c>
      <c r="AI5" s="415">
        <v>749530</v>
      </c>
      <c r="AJ5" s="415">
        <v>1009416</v>
      </c>
      <c r="AK5" s="415">
        <v>1368751.94204</v>
      </c>
      <c r="AL5" s="415">
        <v>3127697.94204</v>
      </c>
      <c r="AM5" s="415">
        <v>11068554.51298106</v>
      </c>
      <c r="AN5" s="415">
        <v>1382333.5767</v>
      </c>
      <c r="AO5" s="415">
        <v>1154039</v>
      </c>
      <c r="AP5" s="415">
        <v>1154656</v>
      </c>
      <c r="AQ5" s="415">
        <v>3691028.5767</v>
      </c>
      <c r="AR5" s="415">
        <v>959169</v>
      </c>
      <c r="AS5" s="415">
        <v>713085</v>
      </c>
      <c r="AT5" s="415">
        <v>551019.82444</v>
      </c>
      <c r="AU5" s="415">
        <v>2223273.82444</v>
      </c>
      <c r="AV5" s="415">
        <v>5914302.401140001</v>
      </c>
      <c r="AW5" s="415">
        <v>569288</v>
      </c>
      <c r="AX5" s="415">
        <v>549548</v>
      </c>
      <c r="AY5" s="415">
        <v>561295</v>
      </c>
      <c r="AZ5" s="415">
        <v>1680131</v>
      </c>
      <c r="BA5" s="415">
        <v>7594433.401140001</v>
      </c>
      <c r="BB5" s="415">
        <v>821313</v>
      </c>
      <c r="BC5" s="415">
        <v>965591</v>
      </c>
      <c r="BD5" s="415">
        <v>1217507</v>
      </c>
      <c r="BE5" s="415">
        <v>3004411</v>
      </c>
      <c r="BF5" s="415">
        <v>10598844.40114</v>
      </c>
      <c r="BG5" s="412">
        <v>-469710.1118410565</v>
      </c>
      <c r="BH5" s="413">
        <v>-0.04243644563435867</v>
      </c>
      <c r="BI5" s="412">
        <v>1283434</v>
      </c>
      <c r="BJ5" s="412">
        <v>1109377</v>
      </c>
      <c r="BK5" s="412">
        <v>1058805</v>
      </c>
      <c r="BL5" s="412">
        <v>3451616</v>
      </c>
      <c r="BM5" s="412">
        <v>788862</v>
      </c>
      <c r="BN5" s="412">
        <v>688482</v>
      </c>
      <c r="BO5" s="412">
        <v>583027</v>
      </c>
      <c r="BP5" s="412">
        <v>2060371</v>
      </c>
      <c r="BQ5" s="412">
        <v>5511987</v>
      </c>
      <c r="BR5" s="412">
        <v>-402315.4011400007</v>
      </c>
      <c r="BS5" s="413">
        <v>-0.06802415126126339</v>
      </c>
      <c r="BT5" s="412">
        <v>633659</v>
      </c>
      <c r="BU5" s="412">
        <v>64371</v>
      </c>
      <c r="BV5" s="413">
        <v>0.1130728207866668</v>
      </c>
      <c r="BW5" s="412">
        <v>589486</v>
      </c>
      <c r="BX5" s="42">
        <v>39938</v>
      </c>
      <c r="BY5" s="43">
        <v>0.07267427049138565</v>
      </c>
      <c r="BZ5" s="48">
        <v>640956</v>
      </c>
      <c r="CA5" s="42">
        <f>BZ5-AY5</f>
        <v>79661</v>
      </c>
      <c r="CB5" s="43">
        <f>CA5/AY5</f>
        <v>0.1419235874183807</v>
      </c>
      <c r="CC5" s="414">
        <v>1864101</v>
      </c>
      <c r="CD5" s="42">
        <f>CC5-AZ5</f>
        <v>183970</v>
      </c>
      <c r="CE5" s="43">
        <f>CD5/AZ5</f>
        <v>0.1094974141897269</v>
      </c>
      <c r="CF5" s="414">
        <v>7376088</v>
      </c>
      <c r="CG5" s="42">
        <f>CF5-BA5</f>
        <v>-218345.4011400007</v>
      </c>
      <c r="CH5" s="43">
        <f>CG5/BA5</f>
        <v>-0.02875071642701151</v>
      </c>
      <c r="CI5" s="414">
        <v>954581</v>
      </c>
      <c r="CJ5" s="42">
        <f>CI5-BB5</f>
        <v>133268</v>
      </c>
      <c r="CK5" s="43">
        <f>CJ5/BB5</f>
        <v>0.1622621339245817</v>
      </c>
      <c r="CL5" s="414">
        <v>1158258</v>
      </c>
      <c r="CM5" s="42">
        <f>CL5-BC5</f>
        <v>192667</v>
      </c>
      <c r="CN5" s="43">
        <f>CM5/BC5</f>
        <v>0.1995327214110322</v>
      </c>
      <c r="CO5" s="414">
        <v>1518619</v>
      </c>
      <c r="CP5" s="42">
        <f>CO5-BD5</f>
        <v>301112</v>
      </c>
      <c r="CQ5" s="43">
        <f>CP5/BD5</f>
        <v>0.2473184959100851</v>
      </c>
      <c r="CR5" s="414">
        <v>3631458</v>
      </c>
      <c r="CS5" s="42">
        <f>CR5-BE5</f>
        <v>627047</v>
      </c>
      <c r="CT5" s="43">
        <f>CS5/BE5</f>
        <v>0.2087087951681711</v>
      </c>
      <c r="CU5" s="414">
        <v>11007546</v>
      </c>
      <c r="CV5" s="42">
        <f>CU5-BF5</f>
        <v>408701.5988599993</v>
      </c>
      <c r="CW5" s="140">
        <f>CV5/BF5</f>
        <v>0.03856095847732606</v>
      </c>
    </row>
    <row r="6" ht="17" customHeight="1">
      <c r="A6" t="s" s="61">
        <v>64</v>
      </c>
      <c r="B6" s="414">
        <v>154909.1032305409</v>
      </c>
      <c r="C6" s="414">
        <v>134114.6392021398</v>
      </c>
      <c r="D6" s="414">
        <v>128908.0568438295</v>
      </c>
      <c r="E6" s="414">
        <v>417931.7992765103</v>
      </c>
      <c r="F6" s="414">
        <v>99475.697735121794</v>
      </c>
      <c r="G6" s="414">
        <v>84685.869854382254</v>
      </c>
      <c r="H6" s="414">
        <v>73859.210023501437</v>
      </c>
      <c r="I6" s="414">
        <v>258020.7776130055</v>
      </c>
      <c r="J6" s="414">
        <v>675952.5768895157</v>
      </c>
      <c r="K6" s="414">
        <v>76008.000000000015</v>
      </c>
      <c r="L6" s="414">
        <v>79896.03</v>
      </c>
      <c r="M6" s="414">
        <v>99456</v>
      </c>
      <c r="N6" s="414">
        <v>255360.03</v>
      </c>
      <c r="O6" s="414">
        <v>931312.6068895158</v>
      </c>
      <c r="P6" s="414">
        <v>109399</v>
      </c>
      <c r="Q6" s="414">
        <v>135643.9799472094</v>
      </c>
      <c r="R6" s="414">
        <v>159650.38226864</v>
      </c>
      <c r="S6" s="414">
        <v>404693.3622158495</v>
      </c>
      <c r="T6" s="414">
        <v>1336005.969105365</v>
      </c>
      <c r="U6" s="414">
        <v>173291.6938817866</v>
      </c>
      <c r="V6" s="414">
        <v>144574.2156511314</v>
      </c>
      <c r="W6" s="414">
        <v>138676.1882255548</v>
      </c>
      <c r="X6" s="414">
        <v>456542.0977584727</v>
      </c>
      <c r="Y6" s="414">
        <v>105512.7580258876</v>
      </c>
      <c r="Z6" s="414">
        <v>85688.414920478623</v>
      </c>
      <c r="AA6" s="414">
        <v>77793</v>
      </c>
      <c r="AB6" s="414">
        <v>268994.1729463662</v>
      </c>
      <c r="AC6" s="414">
        <v>725536.2707048389</v>
      </c>
      <c r="AD6" s="414">
        <v>79280</v>
      </c>
      <c r="AE6" s="414">
        <v>88947</v>
      </c>
      <c r="AF6" s="414">
        <v>88485</v>
      </c>
      <c r="AG6" s="414">
        <v>256712</v>
      </c>
      <c r="AH6" s="414">
        <v>982248.2707048389</v>
      </c>
      <c r="AI6" s="414">
        <v>96629</v>
      </c>
      <c r="AJ6" s="414">
        <v>132577</v>
      </c>
      <c r="AK6" s="414">
        <v>154709.39891</v>
      </c>
      <c r="AL6" s="414">
        <v>383915.39891</v>
      </c>
      <c r="AM6" s="414">
        <v>1366163.669614839</v>
      </c>
      <c r="AN6" s="416">
        <v>166416</v>
      </c>
      <c r="AO6" s="416">
        <v>138506</v>
      </c>
      <c r="AP6" s="416">
        <v>136984</v>
      </c>
      <c r="AQ6" s="416">
        <v>441906</v>
      </c>
      <c r="AR6" s="416">
        <v>114176</v>
      </c>
      <c r="AS6" s="416">
        <v>89473</v>
      </c>
      <c r="AT6" s="416">
        <v>64188</v>
      </c>
      <c r="AU6" s="416">
        <v>267837</v>
      </c>
      <c r="AV6" s="416">
        <v>709743</v>
      </c>
      <c r="AW6" s="416">
        <v>76563</v>
      </c>
      <c r="AX6" s="416">
        <v>75532</v>
      </c>
      <c r="AY6" s="416">
        <v>86847</v>
      </c>
      <c r="AZ6" s="416">
        <v>238942</v>
      </c>
      <c r="BA6" s="416">
        <v>948685</v>
      </c>
      <c r="BB6" s="416">
        <v>114030</v>
      </c>
      <c r="BC6" s="416">
        <v>129927</v>
      </c>
      <c r="BD6" s="416">
        <v>147234</v>
      </c>
      <c r="BE6" s="416">
        <v>391191</v>
      </c>
      <c r="BF6" s="416">
        <v>1339876</v>
      </c>
      <c r="BG6" s="416">
        <v>-26287.6696148389</v>
      </c>
      <c r="BH6" s="314">
        <v>-0.01924196214517271</v>
      </c>
      <c r="BI6" s="417">
        <v>158076</v>
      </c>
      <c r="BJ6" s="417">
        <v>142186</v>
      </c>
      <c r="BK6" s="417">
        <v>138898</v>
      </c>
      <c r="BL6" s="417">
        <v>439160</v>
      </c>
      <c r="BM6" s="417">
        <v>98967</v>
      </c>
      <c r="BN6" s="417">
        <v>88527</v>
      </c>
      <c r="BO6" s="417">
        <v>68945</v>
      </c>
      <c r="BP6" s="417">
        <v>256439</v>
      </c>
      <c r="BQ6" s="417">
        <v>695599</v>
      </c>
      <c r="BR6" s="416">
        <v>-14144</v>
      </c>
      <c r="BS6" s="314">
        <v>-0.01992834025837522</v>
      </c>
      <c r="BT6" s="417">
        <v>85094</v>
      </c>
      <c r="BU6" s="417">
        <v>8531</v>
      </c>
      <c r="BV6" s="314">
        <v>0.1114245784517326</v>
      </c>
      <c r="BW6" s="416">
        <v>76489</v>
      </c>
      <c r="BX6" s="42">
        <v>957</v>
      </c>
      <c r="BY6" s="43">
        <v>0.01267012656887147</v>
      </c>
      <c r="BZ6" s="414">
        <v>84357</v>
      </c>
      <c r="CA6" s="42">
        <f>BZ6-AY6</f>
        <v>-2490</v>
      </c>
      <c r="CB6" s="43">
        <f>CA6/AY6</f>
        <v>-0.02867111126463781</v>
      </c>
      <c r="CC6" s="414">
        <v>245940</v>
      </c>
      <c r="CD6" s="42">
        <f>CC6-AZ6</f>
        <v>6998</v>
      </c>
      <c r="CE6" s="43">
        <f>CD6/AZ6</f>
        <v>0.02928744214077056</v>
      </c>
      <c r="CF6" s="414">
        <v>941539</v>
      </c>
      <c r="CG6" s="42">
        <f>CF6-BA6</f>
        <v>-7146</v>
      </c>
      <c r="CH6" s="43">
        <f>CG6/BA6</f>
        <v>-0.007532531873066402</v>
      </c>
      <c r="CI6" s="414">
        <v>106811</v>
      </c>
      <c r="CJ6" s="42">
        <f>CI6-BB6</f>
        <v>-7219</v>
      </c>
      <c r="CK6" s="43">
        <f>CJ6/BB6</f>
        <v>-0.06330790142944839</v>
      </c>
      <c r="CL6" s="414">
        <v>119296</v>
      </c>
      <c r="CM6" s="42">
        <f>CL6-BC6</f>
        <v>-10631</v>
      </c>
      <c r="CN6" s="43">
        <f>CM6/BC6</f>
        <v>-0.08182286976532976</v>
      </c>
      <c r="CO6" s="414">
        <v>138714</v>
      </c>
      <c r="CP6" s="42">
        <f>CO6-BD6</f>
        <v>-8520</v>
      </c>
      <c r="CQ6" s="43">
        <f>CP6/BD6</f>
        <v>-0.05786706874770773</v>
      </c>
      <c r="CR6" s="414">
        <v>364821</v>
      </c>
      <c r="CS6" s="42">
        <f>CR6-BE6</f>
        <v>-26370</v>
      </c>
      <c r="CT6" s="43">
        <f>CS6/BE6</f>
        <v>-0.06740952629278281</v>
      </c>
      <c r="CU6" s="414">
        <v>1306360</v>
      </c>
      <c r="CV6" s="42">
        <f>CU6-BF6</f>
        <v>-33516</v>
      </c>
      <c r="CW6" s="140">
        <f>CV6/BF6</f>
        <v>-0.02501425505046736</v>
      </c>
    </row>
    <row r="7" ht="17" customHeight="1">
      <c r="A7" t="s" s="71">
        <v>65</v>
      </c>
      <c r="B7" s="416">
        <v>141756.0142111071</v>
      </c>
      <c r="C7" s="416">
        <v>123538.8473996336</v>
      </c>
      <c r="D7" s="416">
        <v>119111.8293133998</v>
      </c>
      <c r="E7" s="416">
        <v>384406.6909241405</v>
      </c>
      <c r="F7" s="416">
        <v>89183.925960409571</v>
      </c>
      <c r="G7" s="416">
        <v>79463.144359681610</v>
      </c>
      <c r="H7" s="416">
        <v>70945.914823048675</v>
      </c>
      <c r="I7" s="416">
        <v>239592.9851431398</v>
      </c>
      <c r="J7" s="416">
        <v>623999.6760672804</v>
      </c>
      <c r="K7" s="416">
        <v>71040.000000000015</v>
      </c>
      <c r="L7" s="416">
        <v>76729.03</v>
      </c>
      <c r="M7" s="416">
        <v>93848</v>
      </c>
      <c r="N7" s="416">
        <v>241617.03</v>
      </c>
      <c r="O7" s="416">
        <v>865616.7060672804</v>
      </c>
      <c r="P7" s="416">
        <v>101036</v>
      </c>
      <c r="Q7" s="416">
        <v>123579</v>
      </c>
      <c r="R7" s="416">
        <v>145076.986455403</v>
      </c>
      <c r="S7" s="416">
        <v>369691.986455403</v>
      </c>
      <c r="T7" s="416">
        <v>1235308.692522683</v>
      </c>
      <c r="U7" s="416">
        <v>158785.0020484517</v>
      </c>
      <c r="V7" s="416">
        <v>131089.9137531462</v>
      </c>
      <c r="W7" s="416">
        <v>126675.9446605431</v>
      </c>
      <c r="X7" s="416">
        <v>416550.860462141</v>
      </c>
      <c r="Y7" s="416">
        <v>96664.929864543112</v>
      </c>
      <c r="Z7" s="416">
        <v>79913.141653964965</v>
      </c>
      <c r="AA7" s="416">
        <v>74969</v>
      </c>
      <c r="AB7" s="416">
        <v>251547.0715185081</v>
      </c>
      <c r="AC7" s="416">
        <v>668097.931980649</v>
      </c>
      <c r="AD7" s="416">
        <v>74744</v>
      </c>
      <c r="AE7" s="416">
        <v>86212</v>
      </c>
      <c r="AF7" s="416">
        <v>83486</v>
      </c>
      <c r="AG7" s="416">
        <v>244442</v>
      </c>
      <c r="AH7" s="416">
        <v>912539.931980649</v>
      </c>
      <c r="AI7" s="416">
        <v>88408</v>
      </c>
      <c r="AJ7" s="416">
        <v>122037</v>
      </c>
      <c r="AK7" s="416">
        <v>140400.73877</v>
      </c>
      <c r="AL7" s="416">
        <v>350845.73877</v>
      </c>
      <c r="AM7" s="416">
        <v>1263385.670750649</v>
      </c>
      <c r="AN7" s="416">
        <v>152227</v>
      </c>
      <c r="AO7" s="416">
        <v>126815</v>
      </c>
      <c r="AP7" s="416">
        <v>125887</v>
      </c>
      <c r="AQ7" s="416">
        <v>404929</v>
      </c>
      <c r="AR7" s="416">
        <v>105544</v>
      </c>
      <c r="AS7" s="416">
        <v>81216</v>
      </c>
      <c r="AT7" s="416">
        <v>59193</v>
      </c>
      <c r="AU7" s="416">
        <v>245953</v>
      </c>
      <c r="AV7" s="416">
        <v>650882</v>
      </c>
      <c r="AW7" s="416">
        <v>73638</v>
      </c>
      <c r="AX7" s="416">
        <v>70176</v>
      </c>
      <c r="AY7" s="416">
        <v>81273</v>
      </c>
      <c r="AZ7" s="416">
        <v>225087</v>
      </c>
      <c r="BA7" s="416">
        <v>875969</v>
      </c>
      <c r="BB7" s="416">
        <v>104442</v>
      </c>
      <c r="BC7" s="416">
        <v>118509</v>
      </c>
      <c r="BD7" s="416">
        <v>132013</v>
      </c>
      <c r="BE7" s="416">
        <v>354964</v>
      </c>
      <c r="BF7" s="416">
        <v>1230933</v>
      </c>
      <c r="BG7" s="416">
        <v>-32452.670750648947</v>
      </c>
      <c r="BH7" s="314">
        <v>-0.02568706571712731</v>
      </c>
      <c r="BI7" s="417">
        <v>143513</v>
      </c>
      <c r="BJ7" s="417">
        <v>129749</v>
      </c>
      <c r="BK7" s="417">
        <v>128826</v>
      </c>
      <c r="BL7" s="417">
        <v>402088</v>
      </c>
      <c r="BM7" s="417">
        <v>90967</v>
      </c>
      <c r="BN7" s="417">
        <v>81644</v>
      </c>
      <c r="BO7" s="417">
        <v>64943</v>
      </c>
      <c r="BP7" s="417">
        <v>237554</v>
      </c>
      <c r="BQ7" s="417">
        <v>639642</v>
      </c>
      <c r="BR7" s="416">
        <v>-11240</v>
      </c>
      <c r="BS7" s="314">
        <v>-0.01726887515709453</v>
      </c>
      <c r="BT7" s="417">
        <v>82642</v>
      </c>
      <c r="BU7" s="417">
        <v>9004</v>
      </c>
      <c r="BV7" s="314">
        <v>0.1222738260137429</v>
      </c>
      <c r="BW7" s="416">
        <v>72455</v>
      </c>
      <c r="BX7" s="42">
        <v>2279</v>
      </c>
      <c r="BY7" s="43">
        <v>0.03247549019607843</v>
      </c>
      <c r="BZ7" s="416">
        <v>78301</v>
      </c>
      <c r="CA7" s="42">
        <f>BZ7-AY7</f>
        <v>-2972</v>
      </c>
      <c r="CB7" s="43">
        <f>CA7/AY7</f>
        <v>-0.03656810995041403</v>
      </c>
      <c r="CC7" s="416">
        <v>233398</v>
      </c>
      <c r="CD7" s="42">
        <f>CC7-AZ7</f>
        <v>8311</v>
      </c>
      <c r="CE7" s="43">
        <f>CD7/AZ7</f>
        <v>0.03692350069084398</v>
      </c>
      <c r="CF7" s="416">
        <v>873040</v>
      </c>
      <c r="CG7" s="42">
        <f>CF7-BA7</f>
        <v>-2929</v>
      </c>
      <c r="CH7" s="43">
        <f>CG7/BA7</f>
        <v>-0.003343725634126322</v>
      </c>
      <c r="CI7" s="416">
        <v>96499</v>
      </c>
      <c r="CJ7" s="42">
        <f>CI7-BB7</f>
        <v>-7943</v>
      </c>
      <c r="CK7" s="43">
        <f>CJ7/BB7</f>
        <v>-0.07605177993527508</v>
      </c>
      <c r="CL7" s="416">
        <v>108204</v>
      </c>
      <c r="CM7" s="42">
        <f>CL7-BC7</f>
        <v>-10305</v>
      </c>
      <c r="CN7" s="43">
        <f>CM7/BC7</f>
        <v>-0.08695542110725768</v>
      </c>
      <c r="CO7" s="416">
        <v>123893</v>
      </c>
      <c r="CP7" s="42">
        <f>CO7-BD7</f>
        <v>-8120</v>
      </c>
      <c r="CQ7" s="43">
        <f>CP7/BD7</f>
        <v>-0.06150909380136805</v>
      </c>
      <c r="CR7" s="416">
        <v>328596</v>
      </c>
      <c r="CS7" s="42">
        <f>CR7-BE7</f>
        <v>-26368</v>
      </c>
      <c r="CT7" s="43">
        <f>CS7/BE7</f>
        <v>-0.07428358932173404</v>
      </c>
      <c r="CU7" s="416">
        <v>1201636</v>
      </c>
      <c r="CV7" s="42">
        <f>CU7-BF7</f>
        <v>-29297</v>
      </c>
      <c r="CW7" s="140">
        <f>CV7/BF7</f>
        <v>-0.02380064552660462</v>
      </c>
    </row>
    <row r="8" ht="17" customHeight="1">
      <c r="A8" t="s" s="71">
        <v>66</v>
      </c>
      <c r="B8" s="416">
        <v>13036.089019433794</v>
      </c>
      <c r="C8" s="416">
        <v>10575.791802506268</v>
      </c>
      <c r="D8" s="416">
        <v>9796.227530429671</v>
      </c>
      <c r="E8" s="416">
        <v>33408.108352369731</v>
      </c>
      <c r="F8" s="416">
        <v>10291.771774712224</v>
      </c>
      <c r="G8" s="416">
        <v>5222.725494700648</v>
      </c>
      <c r="H8" s="416">
        <v>2913.295200452755</v>
      </c>
      <c r="I8" s="416">
        <v>18427.792469865628</v>
      </c>
      <c r="J8" s="416">
        <v>51835.900822235359</v>
      </c>
      <c r="K8" s="416">
        <v>4968.000000000001</v>
      </c>
      <c r="L8" s="416">
        <v>3167</v>
      </c>
      <c r="M8" s="416">
        <v>5608</v>
      </c>
      <c r="N8" s="416">
        <v>13743</v>
      </c>
      <c r="O8" s="416">
        <v>65578.900822235359</v>
      </c>
      <c r="P8" s="416">
        <v>8363</v>
      </c>
      <c r="Q8" s="416">
        <v>12064.979947209440</v>
      </c>
      <c r="R8" s="416">
        <v>14333.395813237070</v>
      </c>
      <c r="S8" s="416">
        <v>34761.375760446506</v>
      </c>
      <c r="T8" s="416">
        <v>100340.2765826819</v>
      </c>
      <c r="U8" s="416">
        <v>13994.691833334884</v>
      </c>
      <c r="V8" s="416">
        <v>12637.301897985162</v>
      </c>
      <c r="W8" s="416">
        <v>12000.243565011668</v>
      </c>
      <c r="X8" s="416">
        <v>38632.237296331718</v>
      </c>
      <c r="Y8" s="416">
        <v>8847.828161344505</v>
      </c>
      <c r="Z8" s="416">
        <v>5775.273266513662</v>
      </c>
      <c r="AA8" s="416">
        <v>2824</v>
      </c>
      <c r="AB8" s="416">
        <v>17447.101427858168</v>
      </c>
      <c r="AC8" s="416">
        <v>56079.338724189889</v>
      </c>
      <c r="AD8" s="416">
        <v>4536</v>
      </c>
      <c r="AE8" s="416">
        <v>2735</v>
      </c>
      <c r="AF8" s="416">
        <v>4999</v>
      </c>
      <c r="AG8" s="416">
        <v>12270</v>
      </c>
      <c r="AH8" s="416">
        <v>68349.338724189889</v>
      </c>
      <c r="AI8" s="416">
        <v>8221.000000000002</v>
      </c>
      <c r="AJ8" s="416">
        <v>10540</v>
      </c>
      <c r="AK8" s="416">
        <v>13226.64414</v>
      </c>
      <c r="AL8" s="416">
        <v>31987.64414</v>
      </c>
      <c r="AM8" s="416">
        <v>100336.9828641899</v>
      </c>
      <c r="AN8" s="416">
        <v>13270</v>
      </c>
      <c r="AO8" s="416">
        <v>11691</v>
      </c>
      <c r="AP8" s="416">
        <v>11097</v>
      </c>
      <c r="AQ8" s="416">
        <v>36058</v>
      </c>
      <c r="AR8" s="416">
        <v>8632</v>
      </c>
      <c r="AS8" s="416">
        <v>8257</v>
      </c>
      <c r="AT8" s="416">
        <v>4995</v>
      </c>
      <c r="AU8" s="416">
        <v>21884</v>
      </c>
      <c r="AV8" s="416">
        <v>57942</v>
      </c>
      <c r="AW8" s="416">
        <v>2925</v>
      </c>
      <c r="AX8" s="416">
        <v>5356</v>
      </c>
      <c r="AY8" s="416">
        <v>5574</v>
      </c>
      <c r="AZ8" s="416">
        <v>13855</v>
      </c>
      <c r="BA8" s="416">
        <v>71797</v>
      </c>
      <c r="BB8" s="416">
        <v>9588</v>
      </c>
      <c r="BC8" s="416">
        <v>11418</v>
      </c>
      <c r="BD8" s="416">
        <v>15221</v>
      </c>
      <c r="BE8" s="416">
        <v>36227</v>
      </c>
      <c r="BF8" s="416">
        <v>108024</v>
      </c>
      <c r="BG8" s="416">
        <v>7687.017135810107</v>
      </c>
      <c r="BH8" s="314">
        <v>0.07661200203931573</v>
      </c>
      <c r="BI8" s="417">
        <v>13955</v>
      </c>
      <c r="BJ8" s="417">
        <v>12229</v>
      </c>
      <c r="BK8" s="417">
        <v>10072</v>
      </c>
      <c r="BL8" s="417">
        <v>36256</v>
      </c>
      <c r="BM8" s="417">
        <v>7941</v>
      </c>
      <c r="BN8" s="417">
        <v>6883</v>
      </c>
      <c r="BO8" s="417">
        <v>4002</v>
      </c>
      <c r="BP8" s="417">
        <v>18826</v>
      </c>
      <c r="BQ8" s="417">
        <v>55082</v>
      </c>
      <c r="BR8" s="416">
        <v>-2860</v>
      </c>
      <c r="BS8" s="314">
        <v>-0.04935970453211833</v>
      </c>
      <c r="BT8" s="417">
        <v>2452</v>
      </c>
      <c r="BU8" s="417">
        <v>-473</v>
      </c>
      <c r="BV8" s="314">
        <v>-0.1617094017094017</v>
      </c>
      <c r="BW8" s="416">
        <v>4034</v>
      </c>
      <c r="BX8" s="42">
        <v>-1322</v>
      </c>
      <c r="BY8" s="43">
        <v>-0.2468259895444362</v>
      </c>
      <c r="BZ8" s="416">
        <v>6056</v>
      </c>
      <c r="CA8" s="42">
        <f>BZ8-AY8</f>
        <v>482</v>
      </c>
      <c r="CB8" s="43">
        <f>CA8/AY8</f>
        <v>0.08647290993900252</v>
      </c>
      <c r="CC8" s="416">
        <v>12542</v>
      </c>
      <c r="CD8" s="42">
        <f>CC8-AZ8</f>
        <v>-1313</v>
      </c>
      <c r="CE8" s="43">
        <f>CD8/AZ8</f>
        <v>-0.09476723204619271</v>
      </c>
      <c r="CF8" s="416">
        <v>67624</v>
      </c>
      <c r="CG8" s="42">
        <f>CF8-BA8</f>
        <v>-4173</v>
      </c>
      <c r="CH8" s="43">
        <f>CG8/BA8</f>
        <v>-0.05812220566318927</v>
      </c>
      <c r="CI8" s="416">
        <v>10312</v>
      </c>
      <c r="CJ8" s="42">
        <f>CI8-BB8</f>
        <v>724</v>
      </c>
      <c r="CK8" s="43">
        <f>CJ8/BB8</f>
        <v>0.0755110554860242</v>
      </c>
      <c r="CL8" s="416">
        <v>11092</v>
      </c>
      <c r="CM8" s="42">
        <f>CL8-BC8</f>
        <v>-326</v>
      </c>
      <c r="CN8" s="43">
        <f>CM8/BC8</f>
        <v>-0.02855141005430023</v>
      </c>
      <c r="CO8" s="416">
        <v>13955</v>
      </c>
      <c r="CP8" s="42">
        <f>CO8-BD8</f>
        <v>-1266</v>
      </c>
      <c r="CQ8" s="43">
        <f>CP8/BD8</f>
        <v>-0.08317456146113922</v>
      </c>
      <c r="CR8" s="416">
        <v>35359</v>
      </c>
      <c r="CS8" s="42">
        <f>CR8-BE8</f>
        <v>-868</v>
      </c>
      <c r="CT8" s="43">
        <f>CS8/BE8</f>
        <v>-0.02396002981201866</v>
      </c>
      <c r="CU8" s="416">
        <v>102983</v>
      </c>
      <c r="CV8" s="42">
        <f>CU8-BF8</f>
        <v>-5041</v>
      </c>
      <c r="CW8" s="140">
        <f>CV8/BF8</f>
        <v>-0.04666555580241428</v>
      </c>
    </row>
    <row r="9" ht="17" customHeight="1">
      <c r="A9" t="s" s="71">
        <v>127</v>
      </c>
      <c r="B9" s="416">
        <v>117</v>
      </c>
      <c r="C9" s="416">
        <v>0</v>
      </c>
      <c r="D9" s="416">
        <v>0</v>
      </c>
      <c r="E9" s="416">
        <v>117</v>
      </c>
      <c r="F9" s="416">
        <v>0</v>
      </c>
      <c r="G9" s="416">
        <v>0</v>
      </c>
      <c r="H9" s="416">
        <v>0</v>
      </c>
      <c r="I9" s="416">
        <v>0</v>
      </c>
      <c r="J9" s="416">
        <v>117</v>
      </c>
      <c r="K9" s="416">
        <v>0</v>
      </c>
      <c r="L9" s="416">
        <v>0</v>
      </c>
      <c r="M9" s="416">
        <v>0</v>
      </c>
      <c r="N9" s="416">
        <v>0</v>
      </c>
      <c r="O9" s="416">
        <v>117</v>
      </c>
      <c r="P9" s="416">
        <v>0</v>
      </c>
      <c r="Q9" s="416">
        <v>0</v>
      </c>
      <c r="R9" s="416">
        <v>240</v>
      </c>
      <c r="S9" s="416">
        <v>240</v>
      </c>
      <c r="T9" s="416">
        <v>356.9999999999999</v>
      </c>
      <c r="U9" s="416">
        <v>512</v>
      </c>
      <c r="V9" s="416">
        <v>847</v>
      </c>
      <c r="W9" s="416">
        <v>0</v>
      </c>
      <c r="X9" s="416">
        <v>1359</v>
      </c>
      <c r="Y9" s="416">
        <v>0</v>
      </c>
      <c r="Z9" s="416">
        <v>0</v>
      </c>
      <c r="AA9" s="416">
        <v>0</v>
      </c>
      <c r="AB9" s="416">
        <v>0</v>
      </c>
      <c r="AC9" s="416">
        <v>1359</v>
      </c>
      <c r="AD9" s="416">
        <v>0</v>
      </c>
      <c r="AE9" s="416">
        <v>0</v>
      </c>
      <c r="AF9" s="416">
        <v>0</v>
      </c>
      <c r="AG9" s="416">
        <v>0</v>
      </c>
      <c r="AH9" s="416">
        <v>1359</v>
      </c>
      <c r="AI9" s="416">
        <v>0</v>
      </c>
      <c r="AJ9" s="416">
        <v>0</v>
      </c>
      <c r="AK9" s="416">
        <v>1082.016</v>
      </c>
      <c r="AL9" s="416">
        <v>1082.016</v>
      </c>
      <c r="AM9" s="416">
        <v>2441.016000000001</v>
      </c>
      <c r="AN9" s="416">
        <v>919.0000000000001</v>
      </c>
      <c r="AO9" s="416">
        <v>0</v>
      </c>
      <c r="AP9" s="416">
        <v>0</v>
      </c>
      <c r="AQ9" s="416">
        <v>919.0000000000001</v>
      </c>
      <c r="AR9" s="416">
        <v>0</v>
      </c>
      <c r="AS9" s="416">
        <v>0</v>
      </c>
      <c r="AT9" s="416">
        <v>0</v>
      </c>
      <c r="AU9" s="416">
        <v>0</v>
      </c>
      <c r="AV9" s="416">
        <v>919.044</v>
      </c>
      <c r="AW9" s="416">
        <v>0</v>
      </c>
      <c r="AX9" s="416">
        <v>0</v>
      </c>
      <c r="AY9" s="416">
        <v>0</v>
      </c>
      <c r="AZ9" s="416">
        <v>0</v>
      </c>
      <c r="BA9" s="416">
        <v>919.044</v>
      </c>
      <c r="BB9" s="416">
        <v>0</v>
      </c>
      <c r="BC9" s="416">
        <v>0</v>
      </c>
      <c r="BD9" s="416">
        <v>0</v>
      </c>
      <c r="BE9" s="416">
        <v>0</v>
      </c>
      <c r="BF9" s="416">
        <v>919.044</v>
      </c>
      <c r="BG9" s="416">
        <v>-1521.972000000001</v>
      </c>
      <c r="BH9" s="314">
        <v>-0.6234993953337464</v>
      </c>
      <c r="BI9" s="417">
        <v>608</v>
      </c>
      <c r="BJ9" s="417">
        <v>208</v>
      </c>
      <c r="BK9" s="417">
        <v>0</v>
      </c>
      <c r="BL9" s="417">
        <v>816</v>
      </c>
      <c r="BM9" s="417">
        <v>59</v>
      </c>
      <c r="BN9" s="417">
        <v>0</v>
      </c>
      <c r="BO9" s="417">
        <v>0</v>
      </c>
      <c r="BP9" s="417">
        <v>59</v>
      </c>
      <c r="BQ9" s="417">
        <v>875</v>
      </c>
      <c r="BR9" s="416">
        <v>-44.04399999999998</v>
      </c>
      <c r="BS9" s="314">
        <v>-0.04792371203119762</v>
      </c>
      <c r="BT9" s="417">
        <v>0</v>
      </c>
      <c r="BU9" s="417">
        <v>0</v>
      </c>
      <c r="BV9" s="314"/>
      <c r="BW9" s="416">
        <v>0</v>
      </c>
      <c r="BX9" s="42">
        <v>0</v>
      </c>
      <c r="BY9" s="43"/>
      <c r="BZ9" s="416">
        <v>0</v>
      </c>
      <c r="CA9" s="42">
        <f>BZ9-AY9</f>
        <v>0</v>
      </c>
      <c r="CB9" s="43">
        <f>CA9/AY9</f>
      </c>
      <c r="CC9" s="416">
        <v>0</v>
      </c>
      <c r="CD9" s="42">
        <f>CC9-AZ9</f>
        <v>0</v>
      </c>
      <c r="CE9" s="43">
        <f>CD9/AZ9</f>
      </c>
      <c r="CF9" s="416">
        <v>875</v>
      </c>
      <c r="CG9" s="42">
        <f>CF9-BA9</f>
        <v>-44.04399999999998</v>
      </c>
      <c r="CH9" s="43">
        <f>CG9/BA9</f>
        <v>-0.04792371203119762</v>
      </c>
      <c r="CI9" s="416">
        <v>0</v>
      </c>
      <c r="CJ9" s="42">
        <f>CI9-BB9</f>
        <v>0</v>
      </c>
      <c r="CK9" s="43">
        <f>CJ9/BB9</f>
      </c>
      <c r="CL9" s="416">
        <v>0</v>
      </c>
      <c r="CM9" s="42">
        <f>CL9-BC9</f>
        <v>0</v>
      </c>
      <c r="CN9" s="43">
        <f>CM9/BC9</f>
      </c>
      <c r="CO9" s="416">
        <v>866</v>
      </c>
      <c r="CP9" s="42">
        <f>CO9-BD9</f>
        <v>866</v>
      </c>
      <c r="CQ9" s="43">
        <f>CP9/BD9</f>
      </c>
      <c r="CR9" s="416">
        <v>866</v>
      </c>
      <c r="CS9" s="42">
        <f>CR9-BE9</f>
        <v>866</v>
      </c>
      <c r="CT9" s="43">
        <f>CS9/BE9</f>
      </c>
      <c r="CU9" s="416">
        <v>1741</v>
      </c>
      <c r="CV9" s="42">
        <f>CU9-BF9</f>
        <v>821.956</v>
      </c>
      <c r="CW9" s="140">
        <f>CV9/BF9</f>
        <v>0.8943597912613542</v>
      </c>
    </row>
    <row r="10" ht="17" customHeight="1">
      <c r="A10" t="s" s="61">
        <v>67</v>
      </c>
      <c r="B10" s="414">
        <v>109006.0823773706</v>
      </c>
      <c r="C10" s="414">
        <v>91091.821230728034</v>
      </c>
      <c r="D10" s="414">
        <v>80173.944467857305</v>
      </c>
      <c r="E10" s="414">
        <v>280271.8480759559</v>
      </c>
      <c r="F10" s="414">
        <v>61968.811937346909</v>
      </c>
      <c r="G10" s="414">
        <v>46180.3227286222</v>
      </c>
      <c r="H10" s="414">
        <v>41028.210273645156</v>
      </c>
      <c r="I10" s="414">
        <v>149177.3449396143</v>
      </c>
      <c r="J10" s="414">
        <v>429449.1930155702</v>
      </c>
      <c r="K10" s="414">
        <v>43098</v>
      </c>
      <c r="L10" s="414">
        <v>41249</v>
      </c>
      <c r="M10" s="414">
        <v>43681</v>
      </c>
      <c r="N10" s="414">
        <v>128028</v>
      </c>
      <c r="O10" s="414">
        <v>557477.1930155702</v>
      </c>
      <c r="P10" s="414">
        <v>61329</v>
      </c>
      <c r="Q10" s="414">
        <v>77165</v>
      </c>
      <c r="R10" s="414">
        <v>106759.5479768239</v>
      </c>
      <c r="S10" s="414">
        <v>245253.5479768239</v>
      </c>
      <c r="T10" s="414">
        <v>802730.740992394</v>
      </c>
      <c r="U10" s="414">
        <v>114615.9626363148</v>
      </c>
      <c r="V10" s="414">
        <v>98803.068983968755</v>
      </c>
      <c r="W10" s="414">
        <v>86547.063699007049</v>
      </c>
      <c r="X10" s="414">
        <v>299966.0953192906</v>
      </c>
      <c r="Y10" s="414">
        <v>68992.945464851189</v>
      </c>
      <c r="Z10" s="414">
        <v>49962.053692241032</v>
      </c>
      <c r="AA10" s="414">
        <v>45511</v>
      </c>
      <c r="AB10" s="414">
        <v>164465.9991570922</v>
      </c>
      <c r="AC10" s="414">
        <v>464432.0944763828</v>
      </c>
      <c r="AD10" s="414">
        <v>44821.999999999993</v>
      </c>
      <c r="AE10" s="414">
        <v>52817</v>
      </c>
      <c r="AF10" s="414">
        <v>44203.000000000007</v>
      </c>
      <c r="AG10" s="414">
        <v>141842</v>
      </c>
      <c r="AH10" s="414">
        <v>606274.0944763828</v>
      </c>
      <c r="AI10" s="414">
        <v>61824</v>
      </c>
      <c r="AJ10" s="414">
        <v>85176</v>
      </c>
      <c r="AK10" s="414">
        <v>114072.23827</v>
      </c>
      <c r="AL10" s="414">
        <v>261072.23827</v>
      </c>
      <c r="AM10" s="414">
        <v>867346.3327463828</v>
      </c>
      <c r="AN10" s="416">
        <v>118189</v>
      </c>
      <c r="AO10" s="416">
        <v>96497</v>
      </c>
      <c r="AP10" s="416">
        <v>91980</v>
      </c>
      <c r="AQ10" s="416">
        <v>306666</v>
      </c>
      <c r="AR10" s="416">
        <v>70222</v>
      </c>
      <c r="AS10" s="416">
        <v>49226</v>
      </c>
      <c r="AT10" s="416">
        <v>44662</v>
      </c>
      <c r="AU10" s="416">
        <v>164110</v>
      </c>
      <c r="AV10" s="416">
        <v>470776</v>
      </c>
      <c r="AW10" s="416">
        <v>39033</v>
      </c>
      <c r="AX10" s="416">
        <v>44793</v>
      </c>
      <c r="AY10" s="416">
        <v>44852</v>
      </c>
      <c r="AZ10" s="416">
        <v>128678</v>
      </c>
      <c r="BA10" s="416">
        <v>599454</v>
      </c>
      <c r="BB10" s="416">
        <v>63225</v>
      </c>
      <c r="BC10" s="416">
        <v>82670</v>
      </c>
      <c r="BD10" s="416">
        <v>107679</v>
      </c>
      <c r="BE10" s="416">
        <v>253574</v>
      </c>
      <c r="BF10" s="416">
        <v>853028</v>
      </c>
      <c r="BG10" s="416">
        <v>-14318.3327463828</v>
      </c>
      <c r="BH10" s="314">
        <v>-0.01650820693625921</v>
      </c>
      <c r="BI10" s="417">
        <v>118571</v>
      </c>
      <c r="BJ10" s="417">
        <v>101587</v>
      </c>
      <c r="BK10" s="417">
        <v>90179</v>
      </c>
      <c r="BL10" s="417">
        <v>310337</v>
      </c>
      <c r="BM10" s="417">
        <v>63411</v>
      </c>
      <c r="BN10" s="417">
        <v>50480</v>
      </c>
      <c r="BO10" s="417">
        <v>45681</v>
      </c>
      <c r="BP10" s="417">
        <v>159572</v>
      </c>
      <c r="BQ10" s="417">
        <v>469909</v>
      </c>
      <c r="BR10" s="416">
        <v>-867</v>
      </c>
      <c r="BS10" s="314">
        <v>-0.001841640185565959</v>
      </c>
      <c r="BT10" s="417">
        <v>49755</v>
      </c>
      <c r="BU10" s="417">
        <v>10722</v>
      </c>
      <c r="BV10" s="314">
        <v>0.2746906463761433</v>
      </c>
      <c r="BW10" s="416">
        <v>45941</v>
      </c>
      <c r="BX10" s="42">
        <v>1148</v>
      </c>
      <c r="BY10" s="43">
        <v>0.02562900453195812</v>
      </c>
      <c r="BZ10" s="414">
        <v>43740</v>
      </c>
      <c r="CA10" s="42">
        <f>BZ10-AY10</f>
        <v>-1112</v>
      </c>
      <c r="CB10" s="43">
        <f>CA10/AY10</f>
        <v>-0.0247926513867832</v>
      </c>
      <c r="CC10" s="414">
        <v>139436</v>
      </c>
      <c r="CD10" s="42">
        <f>CC10-AZ10</f>
        <v>10758</v>
      </c>
      <c r="CE10" s="43">
        <f>CD10/AZ10</f>
        <v>0.08360403487775687</v>
      </c>
      <c r="CF10" s="414">
        <v>609345</v>
      </c>
      <c r="CG10" s="42">
        <f>CF10-BA10</f>
        <v>9891</v>
      </c>
      <c r="CH10" s="43">
        <f>CG10/BA10</f>
        <v>0.01650001501366243</v>
      </c>
      <c r="CI10" s="414">
        <v>76123</v>
      </c>
      <c r="CJ10" s="42">
        <f>CI10-BB10</f>
        <v>12898</v>
      </c>
      <c r="CK10" s="43">
        <f>CJ10/BB10</f>
        <v>0.2040015816528272</v>
      </c>
      <c r="CL10" s="414">
        <v>93606</v>
      </c>
      <c r="CM10" s="42">
        <f>CL10-BC10</f>
        <v>10936</v>
      </c>
      <c r="CN10" s="43">
        <f>CM10/BC10</f>
        <v>0.1322849885085279</v>
      </c>
      <c r="CO10" s="414">
        <v>130276</v>
      </c>
      <c r="CP10" s="42">
        <f>CO10-BD10</f>
        <v>22597</v>
      </c>
      <c r="CQ10" s="43">
        <f>CP10/BD10</f>
        <v>0.2098552178233453</v>
      </c>
      <c r="CR10" s="414">
        <v>300005</v>
      </c>
      <c r="CS10" s="42">
        <f>CR10-BE10</f>
        <v>46431</v>
      </c>
      <c r="CT10" s="43">
        <f>CS10/BE10</f>
        <v>0.1831063121613415</v>
      </c>
      <c r="CU10" s="414">
        <v>909350</v>
      </c>
      <c r="CV10" s="42">
        <f>CU10-BF10</f>
        <v>56322</v>
      </c>
      <c r="CW10" s="140">
        <f>CV10/BF10</f>
        <v>0.06602596866691363</v>
      </c>
    </row>
    <row r="11" ht="17" customHeight="1">
      <c r="A11" t="s" s="71">
        <v>68</v>
      </c>
      <c r="B11" s="416">
        <v>14092.921922863216</v>
      </c>
      <c r="C11" s="416">
        <v>11398.770530040318</v>
      </c>
      <c r="D11" s="416">
        <v>11333.973864109341</v>
      </c>
      <c r="E11" s="416">
        <v>36825.666317012874</v>
      </c>
      <c r="F11" s="416">
        <v>7865.836434162270</v>
      </c>
      <c r="G11" s="416">
        <v>4070.219351104703</v>
      </c>
      <c r="H11" s="416">
        <v>8015.173611685022</v>
      </c>
      <c r="I11" s="416">
        <v>19951.229396952</v>
      </c>
      <c r="J11" s="416">
        <v>56776.895713964870</v>
      </c>
      <c r="K11" s="416">
        <v>9255</v>
      </c>
      <c r="L11" s="416">
        <v>9740</v>
      </c>
      <c r="M11" s="416">
        <v>8181.999999999999</v>
      </c>
      <c r="N11" s="416">
        <v>27177</v>
      </c>
      <c r="O11" s="416">
        <v>83953.895713964870</v>
      </c>
      <c r="P11" s="416">
        <v>10997</v>
      </c>
      <c r="Q11" s="416">
        <v>10591</v>
      </c>
      <c r="R11" s="416">
        <v>15273.604225020872</v>
      </c>
      <c r="S11" s="416">
        <v>36861.604225020870</v>
      </c>
      <c r="T11" s="416">
        <v>120815.4999389857</v>
      </c>
      <c r="U11" s="416">
        <v>15574.944818415588</v>
      </c>
      <c r="V11" s="416">
        <v>12743.171153440540</v>
      </c>
      <c r="W11" s="416">
        <v>11601.9886246911</v>
      </c>
      <c r="X11" s="416">
        <v>39920.104596547229</v>
      </c>
      <c r="Y11" s="416">
        <v>12951.848382190687</v>
      </c>
      <c r="Z11" s="416">
        <v>11135.943002820983</v>
      </c>
      <c r="AA11" s="416">
        <v>10336</v>
      </c>
      <c r="AB11" s="416">
        <v>34423.791385011667</v>
      </c>
      <c r="AC11" s="416">
        <v>74343.895981558890</v>
      </c>
      <c r="AD11" s="416">
        <v>7991.000000000001</v>
      </c>
      <c r="AE11" s="416">
        <v>15028</v>
      </c>
      <c r="AF11" s="416">
        <v>8319</v>
      </c>
      <c r="AG11" s="416">
        <v>31338</v>
      </c>
      <c r="AH11" s="416">
        <v>105681.8959815589</v>
      </c>
      <c r="AI11" s="416">
        <v>13415</v>
      </c>
      <c r="AJ11" s="416">
        <v>12742</v>
      </c>
      <c r="AK11" s="416">
        <v>17955.56811</v>
      </c>
      <c r="AL11" s="416">
        <v>44112.56811</v>
      </c>
      <c r="AM11" s="416">
        <v>149794.4640915589</v>
      </c>
      <c r="AN11" s="416">
        <v>20224</v>
      </c>
      <c r="AO11" s="416">
        <v>16571</v>
      </c>
      <c r="AP11" s="416">
        <v>15652</v>
      </c>
      <c r="AQ11" s="416">
        <v>52447</v>
      </c>
      <c r="AR11" s="416">
        <v>11536</v>
      </c>
      <c r="AS11" s="416">
        <v>9201</v>
      </c>
      <c r="AT11" s="416">
        <v>9003</v>
      </c>
      <c r="AU11" s="416">
        <v>29740</v>
      </c>
      <c r="AV11" s="416">
        <v>82187</v>
      </c>
      <c r="AW11" s="416">
        <v>9256</v>
      </c>
      <c r="AX11" s="416">
        <v>8685</v>
      </c>
      <c r="AY11" s="416">
        <v>9457</v>
      </c>
      <c r="AZ11" s="416">
        <v>27398</v>
      </c>
      <c r="BA11" s="416">
        <v>109585</v>
      </c>
      <c r="BB11" s="416">
        <v>12580</v>
      </c>
      <c r="BC11" s="416">
        <v>16631</v>
      </c>
      <c r="BD11" s="416">
        <v>22071</v>
      </c>
      <c r="BE11" s="416">
        <v>51282</v>
      </c>
      <c r="BF11" s="416">
        <v>160867</v>
      </c>
      <c r="BG11" s="416">
        <v>11072.535908441117</v>
      </c>
      <c r="BH11" s="314">
        <v>0.07391819167411451</v>
      </c>
      <c r="BI11" s="417">
        <v>20062</v>
      </c>
      <c r="BJ11" s="417">
        <v>17533</v>
      </c>
      <c r="BK11" s="417">
        <v>15000</v>
      </c>
      <c r="BL11" s="417">
        <v>52595</v>
      </c>
      <c r="BM11" s="417">
        <v>9767</v>
      </c>
      <c r="BN11" s="417">
        <v>9195</v>
      </c>
      <c r="BO11" s="417">
        <v>8962</v>
      </c>
      <c r="BP11" s="417">
        <v>27924</v>
      </c>
      <c r="BQ11" s="417">
        <v>80519</v>
      </c>
      <c r="BR11" s="416">
        <v>-1668</v>
      </c>
      <c r="BS11" s="314">
        <v>-0.02029518050299926</v>
      </c>
      <c r="BT11" s="417">
        <v>9629</v>
      </c>
      <c r="BU11" s="417">
        <v>373</v>
      </c>
      <c r="BV11" s="314">
        <v>0.04029818496110631</v>
      </c>
      <c r="BW11" s="416">
        <v>9682</v>
      </c>
      <c r="BX11" s="42">
        <v>997</v>
      </c>
      <c r="BY11" s="43">
        <v>0.1147956246401842</v>
      </c>
      <c r="BZ11" s="416">
        <v>8146</v>
      </c>
      <c r="CA11" s="42">
        <f>BZ11-AY11</f>
        <v>-1311</v>
      </c>
      <c r="CB11" s="43">
        <f>CA11/AY11</f>
        <v>-0.1386274717140742</v>
      </c>
      <c r="CC11" s="416">
        <v>27457</v>
      </c>
      <c r="CD11" s="42">
        <f>CC11-AZ11</f>
        <v>59</v>
      </c>
      <c r="CE11" s="43">
        <f>CD11/AZ11</f>
        <v>0.002153441857069859</v>
      </c>
      <c r="CF11" s="416">
        <v>107976</v>
      </c>
      <c r="CG11" s="42">
        <f>CF11-BA11</f>
        <v>-1609</v>
      </c>
      <c r="CH11" s="43">
        <f>CG11/BA11</f>
        <v>-0.01468266642332436</v>
      </c>
      <c r="CI11" s="416">
        <v>12335</v>
      </c>
      <c r="CJ11" s="42">
        <f>CI11-BB11</f>
        <v>-245</v>
      </c>
      <c r="CK11" s="43">
        <f>CJ11/BB11</f>
        <v>-0.01947535771065183</v>
      </c>
      <c r="CL11" s="416">
        <v>17978</v>
      </c>
      <c r="CM11" s="42">
        <f>CL11-BC11</f>
        <v>1347</v>
      </c>
      <c r="CN11" s="43">
        <f>CM11/BC11</f>
        <v>0.08099332571703445</v>
      </c>
      <c r="CO11" s="416">
        <v>28537</v>
      </c>
      <c r="CP11" s="42">
        <f>CO11-BD11</f>
        <v>6466</v>
      </c>
      <c r="CQ11" s="43">
        <f>CP11/BD11</f>
        <v>0.2929636174165194</v>
      </c>
      <c r="CR11" s="416">
        <v>58850</v>
      </c>
      <c r="CS11" s="42">
        <f>CR11-BE11</f>
        <v>7568</v>
      </c>
      <c r="CT11" s="43">
        <f>CS11/BE11</f>
        <v>0.1475761475761476</v>
      </c>
      <c r="CU11" s="416">
        <v>166826</v>
      </c>
      <c r="CV11" s="42">
        <f>CU11-BF11</f>
        <v>5959</v>
      </c>
      <c r="CW11" s="140">
        <f>CV11/BF11</f>
        <v>0.03704302311847676</v>
      </c>
    </row>
    <row r="12" ht="17" customHeight="1">
      <c r="A12" t="s" s="71">
        <v>69</v>
      </c>
      <c r="B12" s="416">
        <v>94913.160454507393</v>
      </c>
      <c r="C12" s="416">
        <v>79693.050700687716</v>
      </c>
      <c r="D12" s="416">
        <v>68839.970603747963</v>
      </c>
      <c r="E12" s="416">
        <v>243446.1817589431</v>
      </c>
      <c r="F12" s="416">
        <v>54102.975503184636</v>
      </c>
      <c r="G12" s="416">
        <v>42110.1033775175</v>
      </c>
      <c r="H12" s="416">
        <v>33013.036661960134</v>
      </c>
      <c r="I12" s="416">
        <v>129226.1155426623</v>
      </c>
      <c r="J12" s="416">
        <v>372672.2973016053</v>
      </c>
      <c r="K12" s="416">
        <v>33843</v>
      </c>
      <c r="L12" s="416">
        <v>31509</v>
      </c>
      <c r="M12" s="416">
        <v>35499</v>
      </c>
      <c r="N12" s="416">
        <v>100851</v>
      </c>
      <c r="O12" s="416">
        <v>473523.2973016053</v>
      </c>
      <c r="P12" s="416">
        <v>50332</v>
      </c>
      <c r="Q12" s="416">
        <v>66574</v>
      </c>
      <c r="R12" s="416">
        <v>91485.943751803017</v>
      </c>
      <c r="S12" s="416">
        <v>208391.943751803</v>
      </c>
      <c r="T12" s="416">
        <v>681915.2410534084</v>
      </c>
      <c r="U12" s="416">
        <v>99041.017817899206</v>
      </c>
      <c r="V12" s="416">
        <v>86059.897830528207</v>
      </c>
      <c r="W12" s="416">
        <v>74945.075074315944</v>
      </c>
      <c r="X12" s="416">
        <v>260045.9907227434</v>
      </c>
      <c r="Y12" s="416">
        <v>56041.0970826605</v>
      </c>
      <c r="Z12" s="416">
        <v>38826.110689420049</v>
      </c>
      <c r="AA12" s="416">
        <v>35175</v>
      </c>
      <c r="AB12" s="416">
        <v>130042.2077720806</v>
      </c>
      <c r="AC12" s="416">
        <v>390088.1984948239</v>
      </c>
      <c r="AD12" s="416">
        <v>36830.999999999993</v>
      </c>
      <c r="AE12" s="416">
        <v>37789</v>
      </c>
      <c r="AF12" s="416">
        <v>35884.000000000007</v>
      </c>
      <c r="AG12" s="416">
        <v>110504</v>
      </c>
      <c r="AH12" s="416">
        <v>500592.1984948239</v>
      </c>
      <c r="AI12" s="416">
        <v>48409</v>
      </c>
      <c r="AJ12" s="416">
        <v>72434</v>
      </c>
      <c r="AK12" s="416">
        <v>96116.670160000009</v>
      </c>
      <c r="AL12" s="416">
        <v>216959.67016</v>
      </c>
      <c r="AM12" s="416">
        <v>717551.8686548239</v>
      </c>
      <c r="AN12" s="416">
        <v>97965</v>
      </c>
      <c r="AO12" s="416">
        <v>79926</v>
      </c>
      <c r="AP12" s="416">
        <v>76328</v>
      </c>
      <c r="AQ12" s="416">
        <v>254219</v>
      </c>
      <c r="AR12" s="416">
        <v>58686</v>
      </c>
      <c r="AS12" s="416">
        <v>40025</v>
      </c>
      <c r="AT12" s="416">
        <v>35659</v>
      </c>
      <c r="AU12" s="416">
        <v>134370</v>
      </c>
      <c r="AV12" s="416">
        <v>388589</v>
      </c>
      <c r="AW12" s="416">
        <v>29777</v>
      </c>
      <c r="AX12" s="416">
        <v>36108</v>
      </c>
      <c r="AY12" s="416">
        <v>35395</v>
      </c>
      <c r="AZ12" s="416">
        <v>101280</v>
      </c>
      <c r="BA12" s="416">
        <v>489869</v>
      </c>
      <c r="BB12" s="416">
        <v>50645</v>
      </c>
      <c r="BC12" s="416">
        <v>66039</v>
      </c>
      <c r="BD12" s="416">
        <v>85608</v>
      </c>
      <c r="BE12" s="416">
        <v>202292</v>
      </c>
      <c r="BF12" s="416">
        <v>692161</v>
      </c>
      <c r="BG12" s="416">
        <v>-25390.868654823862</v>
      </c>
      <c r="BH12" s="314">
        <v>-0.03538541221058134</v>
      </c>
      <c r="BI12" s="417">
        <v>98509</v>
      </c>
      <c r="BJ12" s="417">
        <v>84054</v>
      </c>
      <c r="BK12" s="417">
        <v>75179</v>
      </c>
      <c r="BL12" s="417">
        <v>257742</v>
      </c>
      <c r="BM12" s="417">
        <v>53644</v>
      </c>
      <c r="BN12" s="417">
        <v>41285</v>
      </c>
      <c r="BO12" s="417">
        <v>36719</v>
      </c>
      <c r="BP12" s="417">
        <v>131648</v>
      </c>
      <c r="BQ12" s="417">
        <v>389390</v>
      </c>
      <c r="BR12" s="416">
        <v>801</v>
      </c>
      <c r="BS12" s="314">
        <v>0.002061303845451106</v>
      </c>
      <c r="BT12" s="417">
        <v>40126</v>
      </c>
      <c r="BU12" s="417">
        <v>10349</v>
      </c>
      <c r="BV12" s="314">
        <v>0.3475501225778285</v>
      </c>
      <c r="BW12" s="416">
        <v>36259</v>
      </c>
      <c r="BX12" s="42">
        <v>151</v>
      </c>
      <c r="BY12" s="43">
        <v>0.004181898748199845</v>
      </c>
      <c r="BZ12" s="416">
        <v>35594</v>
      </c>
      <c r="CA12" s="42">
        <f>BZ12-AY12</f>
        <v>199</v>
      </c>
      <c r="CB12" s="43">
        <f>CA12/AY12</f>
        <v>0.005622263031501625</v>
      </c>
      <c r="CC12" s="416">
        <v>111979</v>
      </c>
      <c r="CD12" s="42">
        <f>CC12-AZ12</f>
        <v>10699</v>
      </c>
      <c r="CE12" s="43">
        <f>CD12/AZ12</f>
        <v>0.1056378357030016</v>
      </c>
      <c r="CF12" s="416">
        <v>501369</v>
      </c>
      <c r="CG12" s="42">
        <f>CF12-BA12</f>
        <v>11500</v>
      </c>
      <c r="CH12" s="43">
        <f>CG12/BA12</f>
        <v>0.02347566390198196</v>
      </c>
      <c r="CI12" s="416">
        <v>63788</v>
      </c>
      <c r="CJ12" s="42">
        <f>CI12-BB12</f>
        <v>13143</v>
      </c>
      <c r="CK12" s="43">
        <f>CJ12/BB12</f>
        <v>0.2595122914404186</v>
      </c>
      <c r="CL12" s="416">
        <v>75628</v>
      </c>
      <c r="CM12" s="42">
        <f>CL12-BC12</f>
        <v>9589</v>
      </c>
      <c r="CN12" s="43">
        <f>CM12/BC12</f>
        <v>0.1452020775602296</v>
      </c>
      <c r="CO12" s="416">
        <v>101739</v>
      </c>
      <c r="CP12" s="42">
        <f>CO12-BD12</f>
        <v>16131</v>
      </c>
      <c r="CQ12" s="43">
        <f>CP12/BD12</f>
        <v>0.1884286515278946</v>
      </c>
      <c r="CR12" s="416">
        <v>241155</v>
      </c>
      <c r="CS12" s="42">
        <f>CR12-BE12</f>
        <v>38863</v>
      </c>
      <c r="CT12" s="43">
        <f>CS12/BE12</f>
        <v>0.1921133806576632</v>
      </c>
      <c r="CU12" s="416">
        <v>742524</v>
      </c>
      <c r="CV12" s="42">
        <f>CU12-BF12</f>
        <v>50363</v>
      </c>
      <c r="CW12" s="140">
        <f>CV12/BF12</f>
        <v>0.07276197300916983</v>
      </c>
    </row>
    <row r="13" ht="17" customHeight="1">
      <c r="A13" t="s" s="61">
        <v>70</v>
      </c>
      <c r="B13" s="414">
        <v>545817</v>
      </c>
      <c r="C13" s="414">
        <v>447534.8342267094</v>
      </c>
      <c r="D13" s="414">
        <v>412049.0713918504</v>
      </c>
      <c r="E13" s="414">
        <v>1405400.90561856</v>
      </c>
      <c r="F13" s="414">
        <v>301444.2769164076</v>
      </c>
      <c r="G13" s="414">
        <v>217517.597407375</v>
      </c>
      <c r="H13" s="414">
        <v>167220.5786555328</v>
      </c>
      <c r="I13" s="414">
        <v>686182.4529793154</v>
      </c>
      <c r="J13" s="414">
        <v>2091583.358597875</v>
      </c>
      <c r="K13" s="414">
        <v>170364</v>
      </c>
      <c r="L13" s="414">
        <v>156236</v>
      </c>
      <c r="M13" s="414">
        <v>187719</v>
      </c>
      <c r="N13" s="414">
        <v>514319</v>
      </c>
      <c r="O13" s="414">
        <v>2605902.358597875</v>
      </c>
      <c r="P13" s="414">
        <v>309040</v>
      </c>
      <c r="Q13" s="414">
        <v>406162</v>
      </c>
      <c r="R13" s="414">
        <v>540768.5994046417</v>
      </c>
      <c r="S13" s="414">
        <v>1255970.599404642</v>
      </c>
      <c r="T13" s="414">
        <v>3861872.958002517</v>
      </c>
      <c r="U13" s="414">
        <v>590506.8345603286</v>
      </c>
      <c r="V13" s="414">
        <v>527497.9648839395</v>
      </c>
      <c r="W13" s="414">
        <v>429152.9093771326</v>
      </c>
      <c r="X13" s="414">
        <v>1547157.708821401</v>
      </c>
      <c r="Y13" s="414">
        <v>332300.445623494</v>
      </c>
      <c r="Z13" s="414">
        <v>235649.1045223307</v>
      </c>
      <c r="AA13" s="414">
        <v>170955</v>
      </c>
      <c r="AB13" s="414">
        <v>738904.5501458248</v>
      </c>
      <c r="AC13" s="414">
        <v>2286062.258967225</v>
      </c>
      <c r="AD13" s="414">
        <v>179683</v>
      </c>
      <c r="AE13" s="414">
        <v>203108</v>
      </c>
      <c r="AF13" s="414">
        <v>185731</v>
      </c>
      <c r="AG13" s="414">
        <v>568522</v>
      </c>
      <c r="AH13" s="414">
        <v>2854584.258967225</v>
      </c>
      <c r="AI13" s="414">
        <v>285454</v>
      </c>
      <c r="AJ13" s="414">
        <v>392392</v>
      </c>
      <c r="AK13" s="414">
        <v>559601.6813699999</v>
      </c>
      <c r="AL13" s="414">
        <v>1237447.68137</v>
      </c>
      <c r="AM13" s="414">
        <v>4092031.940337225</v>
      </c>
      <c r="AN13" s="416">
        <v>579021.5767</v>
      </c>
      <c r="AO13" s="416">
        <v>483012</v>
      </c>
      <c r="AP13" s="416">
        <v>476622</v>
      </c>
      <c r="AQ13" s="416">
        <v>1538655.5767</v>
      </c>
      <c r="AR13" s="416">
        <v>367892</v>
      </c>
      <c r="AS13" s="416">
        <v>262258</v>
      </c>
      <c r="AT13" s="416">
        <v>177214</v>
      </c>
      <c r="AU13" s="416">
        <v>807364</v>
      </c>
      <c r="AV13" s="416">
        <v>2346019.5767</v>
      </c>
      <c r="AW13" s="416">
        <v>179107</v>
      </c>
      <c r="AX13" s="416">
        <v>173352</v>
      </c>
      <c r="AY13" s="416">
        <v>185714</v>
      </c>
      <c r="AZ13" s="416">
        <v>538173</v>
      </c>
      <c r="BA13" s="416">
        <v>2884192.5767</v>
      </c>
      <c r="BB13" s="416">
        <v>305067</v>
      </c>
      <c r="BC13" s="416">
        <v>376584</v>
      </c>
      <c r="BD13" s="416">
        <v>508141</v>
      </c>
      <c r="BE13" s="416">
        <v>1189792</v>
      </c>
      <c r="BF13" s="416">
        <v>4073984.5767</v>
      </c>
      <c r="BG13" s="416">
        <v>-18047.363637225237</v>
      </c>
      <c r="BH13" s="314">
        <v>-0.004410367245505364</v>
      </c>
      <c r="BI13" s="417">
        <v>555547</v>
      </c>
      <c r="BJ13" s="417">
        <v>465091</v>
      </c>
      <c r="BK13" s="417">
        <v>435787</v>
      </c>
      <c r="BL13" s="417">
        <v>1456425</v>
      </c>
      <c r="BM13" s="417">
        <v>300250</v>
      </c>
      <c r="BN13" s="417">
        <v>251102</v>
      </c>
      <c r="BO13" s="417">
        <v>202952</v>
      </c>
      <c r="BP13" s="417">
        <v>754304</v>
      </c>
      <c r="BQ13" s="417">
        <v>2210729</v>
      </c>
      <c r="BR13" s="416">
        <v>-135290.5767000001</v>
      </c>
      <c r="BS13" s="314">
        <v>-0.05766813629505383</v>
      </c>
      <c r="BT13" s="417">
        <v>195181</v>
      </c>
      <c r="BU13" s="417">
        <v>16074</v>
      </c>
      <c r="BV13" s="314">
        <v>0.08974523608792509</v>
      </c>
      <c r="BW13" s="416">
        <v>174534</v>
      </c>
      <c r="BX13" s="42">
        <v>1182</v>
      </c>
      <c r="BY13" s="43">
        <v>0.006818496469610965</v>
      </c>
      <c r="BZ13" s="414">
        <v>224701</v>
      </c>
      <c r="CA13" s="42">
        <f>BZ13-AY13</f>
        <v>38987</v>
      </c>
      <c r="CB13" s="43">
        <f>CA13/AY13</f>
        <v>0.2099303229697276</v>
      </c>
      <c r="CC13" s="414">
        <v>594416</v>
      </c>
      <c r="CD13" s="42">
        <f>CC13-AZ13</f>
        <v>56243</v>
      </c>
      <c r="CE13" s="43">
        <f>CD13/AZ13</f>
        <v>0.1045072866903393</v>
      </c>
      <c r="CF13" s="414">
        <v>2805145</v>
      </c>
      <c r="CG13" s="42">
        <f>CF13-BA13</f>
        <v>-79047.576700000092</v>
      </c>
      <c r="CH13" s="43">
        <f>CG13/BA13</f>
        <v>-0.02740717708608895</v>
      </c>
      <c r="CI13" s="414">
        <v>368558</v>
      </c>
      <c r="CJ13" s="42">
        <f>CI13-BB13</f>
        <v>63491</v>
      </c>
      <c r="CK13" s="43">
        <f>CJ13/BB13</f>
        <v>0.2081214946224928</v>
      </c>
      <c r="CL13" s="414">
        <v>463675</v>
      </c>
      <c r="CM13" s="42">
        <f>CL13-BC13</f>
        <v>87091</v>
      </c>
      <c r="CN13" s="43">
        <f>CM13/BC13</f>
        <v>0.2312657999277718</v>
      </c>
      <c r="CO13" s="414">
        <v>643445</v>
      </c>
      <c r="CP13" s="42">
        <f>CO13-BD13</f>
        <v>135304</v>
      </c>
      <c r="CQ13" s="43">
        <f>CP13/BD13</f>
        <v>0.2662725503354384</v>
      </c>
      <c r="CR13" s="414">
        <v>1475678</v>
      </c>
      <c r="CS13" s="42">
        <f>CR13-BE13</f>
        <v>285886</v>
      </c>
      <c r="CT13" s="43">
        <f>CS13/BE13</f>
        <v>0.2402823350636077</v>
      </c>
      <c r="CU13" s="414">
        <v>4280823</v>
      </c>
      <c r="CV13" s="42">
        <f>CU13-BF13</f>
        <v>206838.4232999999</v>
      </c>
      <c r="CW13" s="140">
        <f>CV13/BF13</f>
        <v>0.05077054647750844</v>
      </c>
    </row>
    <row r="14" ht="17" customHeight="1">
      <c r="A14" t="s" s="71">
        <v>71</v>
      </c>
      <c r="B14" s="416">
        <v>127144</v>
      </c>
      <c r="C14" s="416">
        <v>105034.9632016821</v>
      </c>
      <c r="D14" s="416">
        <v>102058.8632745293</v>
      </c>
      <c r="E14" s="416">
        <v>334237.8264762113</v>
      </c>
      <c r="F14" s="416">
        <v>75652.037653333347</v>
      </c>
      <c r="G14" s="416">
        <v>52727.963011597007</v>
      </c>
      <c r="H14" s="416">
        <v>41105.786170252934</v>
      </c>
      <c r="I14" s="416">
        <v>169485.7868351833</v>
      </c>
      <c r="J14" s="416">
        <v>503723.6133113946</v>
      </c>
      <c r="K14" s="416">
        <v>42163.000000000007</v>
      </c>
      <c r="L14" s="416">
        <v>42172</v>
      </c>
      <c r="M14" s="416">
        <v>47881</v>
      </c>
      <c r="N14" s="416">
        <v>132216</v>
      </c>
      <c r="O14" s="416">
        <v>635939.6133113946</v>
      </c>
      <c r="P14" s="416">
        <v>69425</v>
      </c>
      <c r="Q14" s="416">
        <v>94997</v>
      </c>
      <c r="R14" s="416">
        <v>127065.8362897005</v>
      </c>
      <c r="S14" s="416">
        <v>291487.8362897005</v>
      </c>
      <c r="T14" s="418">
        <v>927427.4496010951</v>
      </c>
      <c r="U14" s="416">
        <v>136027</v>
      </c>
      <c r="V14" s="416">
        <v>119493.761434217</v>
      </c>
      <c r="W14" s="416">
        <v>98247.085482528215</v>
      </c>
      <c r="X14" s="416">
        <v>353767.8469167452</v>
      </c>
      <c r="Y14" s="416">
        <v>75701.156529886313</v>
      </c>
      <c r="Z14" s="416">
        <v>44135.806019589756</v>
      </c>
      <c r="AA14" s="416">
        <v>40894</v>
      </c>
      <c r="AB14" s="416">
        <v>160730.9625494761</v>
      </c>
      <c r="AC14" s="416">
        <v>514498.8094662213</v>
      </c>
      <c r="AD14" s="416">
        <v>43427.999999999993</v>
      </c>
      <c r="AE14" s="416">
        <v>48357.000000000007</v>
      </c>
      <c r="AF14" s="416">
        <v>46136.999999999993</v>
      </c>
      <c r="AG14" s="416">
        <v>137922</v>
      </c>
      <c r="AH14" s="416">
        <v>652420.8094662214</v>
      </c>
      <c r="AI14" s="416">
        <v>69687</v>
      </c>
      <c r="AJ14" s="416">
        <v>89953</v>
      </c>
      <c r="AK14" s="416">
        <v>127583.805</v>
      </c>
      <c r="AL14" s="416">
        <v>287223.805</v>
      </c>
      <c r="AM14" s="416">
        <v>939644.6144662213</v>
      </c>
      <c r="AN14" s="416">
        <v>130669</v>
      </c>
      <c r="AO14" s="416">
        <v>108015</v>
      </c>
      <c r="AP14" s="416">
        <v>96795</v>
      </c>
      <c r="AQ14" s="416">
        <v>335479</v>
      </c>
      <c r="AR14" s="416">
        <v>73337</v>
      </c>
      <c r="AS14" s="416">
        <v>55193</v>
      </c>
      <c r="AT14" s="416">
        <v>44044</v>
      </c>
      <c r="AU14" s="416">
        <v>172574</v>
      </c>
      <c r="AV14" s="416">
        <v>508053</v>
      </c>
      <c r="AW14" s="416">
        <v>45905</v>
      </c>
      <c r="AX14" s="416">
        <v>45868</v>
      </c>
      <c r="AY14" s="416">
        <v>41671</v>
      </c>
      <c r="AZ14" s="416">
        <v>133444</v>
      </c>
      <c r="BA14" s="416">
        <v>641497</v>
      </c>
      <c r="BB14" s="416">
        <v>69888</v>
      </c>
      <c r="BC14" s="416">
        <v>84026</v>
      </c>
      <c r="BD14" s="416">
        <v>112700</v>
      </c>
      <c r="BE14" s="416">
        <v>266614</v>
      </c>
      <c r="BF14" s="416">
        <v>908111</v>
      </c>
      <c r="BG14" s="416">
        <v>-31533.6144662213</v>
      </c>
      <c r="BH14" s="314">
        <v>-0.03355908604247626</v>
      </c>
      <c r="BI14" s="417">
        <v>127841</v>
      </c>
      <c r="BJ14" s="417">
        <v>110864</v>
      </c>
      <c r="BK14" s="417">
        <v>96973</v>
      </c>
      <c r="BL14" s="417">
        <v>335678</v>
      </c>
      <c r="BM14" s="417">
        <v>70302</v>
      </c>
      <c r="BN14" s="417">
        <v>52917</v>
      </c>
      <c r="BO14" s="417">
        <v>48315</v>
      </c>
      <c r="BP14" s="417">
        <v>171534</v>
      </c>
      <c r="BQ14" s="417">
        <v>507212</v>
      </c>
      <c r="BR14" s="416">
        <v>-841</v>
      </c>
      <c r="BS14" s="314">
        <v>-0.001655339108321376</v>
      </c>
      <c r="BT14" s="417">
        <v>49115</v>
      </c>
      <c r="BU14" s="417">
        <v>3210</v>
      </c>
      <c r="BV14" s="314">
        <v>0.06992702320008713</v>
      </c>
      <c r="BW14" s="416">
        <v>37535</v>
      </c>
      <c r="BX14" s="42">
        <v>-8333</v>
      </c>
      <c r="BY14" s="43">
        <v>-0.1816734978634342</v>
      </c>
      <c r="BZ14" s="416">
        <v>41900</v>
      </c>
      <c r="CA14" s="42">
        <f>BZ14-AY14</f>
        <v>229</v>
      </c>
      <c r="CB14" s="43">
        <f>CA14/AY14</f>
        <v>0.005495428475438554</v>
      </c>
      <c r="CC14" s="416">
        <v>128550</v>
      </c>
      <c r="CD14" s="42">
        <f>CC14-AZ14</f>
        <v>-4894</v>
      </c>
      <c r="CE14" s="43">
        <f>CD14/AZ14</f>
        <v>-0.03667456011510446</v>
      </c>
      <c r="CF14" s="416">
        <v>635762</v>
      </c>
      <c r="CG14" s="42">
        <f>CF14-BA14</f>
        <v>-5735</v>
      </c>
      <c r="CH14" s="43">
        <f>CG14/BA14</f>
        <v>-0.008940026219919968</v>
      </c>
      <c r="CI14" s="416">
        <v>69786</v>
      </c>
      <c r="CJ14" s="42">
        <f>CI14-BB14</f>
        <v>-102</v>
      </c>
      <c r="CK14" s="43">
        <f>CJ14/BB14</f>
        <v>-0.001459478021978022</v>
      </c>
      <c r="CL14" s="416">
        <v>92737</v>
      </c>
      <c r="CM14" s="42">
        <f>CL14-BC14</f>
        <v>8711</v>
      </c>
      <c r="CN14" s="43">
        <f>CM14/BC14</f>
        <v>0.1036702925285031</v>
      </c>
      <c r="CO14" s="416">
        <v>130971</v>
      </c>
      <c r="CP14" s="42">
        <f>CO14-BD14</f>
        <v>18271</v>
      </c>
      <c r="CQ14" s="43">
        <f>CP14/BD14</f>
        <v>0.1621206743566992</v>
      </c>
      <c r="CR14" s="416">
        <v>293494</v>
      </c>
      <c r="CS14" s="42">
        <f>CR14-BE14</f>
        <v>26880</v>
      </c>
      <c r="CT14" s="43">
        <f>CS14/BE14</f>
        <v>0.1008199119326067</v>
      </c>
      <c r="CU14" s="416">
        <v>929256</v>
      </c>
      <c r="CV14" s="42">
        <f>CU14-BF14</f>
        <v>21145</v>
      </c>
      <c r="CW14" s="140">
        <f>CV14/BF14</f>
        <v>0.0232845984686894</v>
      </c>
    </row>
    <row r="15" ht="17" customHeight="1">
      <c r="A15" t="s" s="71">
        <v>72</v>
      </c>
      <c r="B15" s="416">
        <v>148057</v>
      </c>
      <c r="C15" s="416">
        <v>119028.7609714206</v>
      </c>
      <c r="D15" s="416">
        <v>108315.8289442632</v>
      </c>
      <c r="E15" s="416">
        <v>375401.5899156839</v>
      </c>
      <c r="F15" s="416">
        <v>83181.017292531295</v>
      </c>
      <c r="G15" s="416">
        <v>54289.113385045537</v>
      </c>
      <c r="H15" s="416">
        <v>42304.9800146726</v>
      </c>
      <c r="I15" s="416">
        <v>179775.1106922494</v>
      </c>
      <c r="J15" s="416">
        <v>555176.7006079333</v>
      </c>
      <c r="K15" s="416">
        <v>48367</v>
      </c>
      <c r="L15" s="416">
        <v>39175</v>
      </c>
      <c r="M15" s="416">
        <v>53292.999999999993</v>
      </c>
      <c r="N15" s="416">
        <v>140835</v>
      </c>
      <c r="O15" s="416">
        <v>696011.7006079333</v>
      </c>
      <c r="P15" s="416">
        <v>88183</v>
      </c>
      <c r="Q15" s="416">
        <v>115547</v>
      </c>
      <c r="R15" s="416">
        <v>141438.8796127648</v>
      </c>
      <c r="S15" s="416">
        <v>345168.8796127648</v>
      </c>
      <c r="T15" s="418">
        <v>1041180.580220698</v>
      </c>
      <c r="U15" s="416">
        <v>150938</v>
      </c>
      <c r="V15" s="416">
        <v>132499.1269132699</v>
      </c>
      <c r="W15" s="416">
        <v>112620.9718602985</v>
      </c>
      <c r="X15" s="416">
        <v>396058.0987735684</v>
      </c>
      <c r="Y15" s="416">
        <v>89035.088819044642</v>
      </c>
      <c r="Z15" s="416">
        <v>69805.695697048825</v>
      </c>
      <c r="AA15" s="416">
        <v>41437</v>
      </c>
      <c r="AB15" s="416">
        <v>200277.7845160935</v>
      </c>
      <c r="AC15" s="416">
        <v>596335.8832896618</v>
      </c>
      <c r="AD15" s="416">
        <v>43964</v>
      </c>
      <c r="AE15" s="416">
        <v>70919</v>
      </c>
      <c r="AF15" s="416">
        <v>50437</v>
      </c>
      <c r="AG15" s="416">
        <v>165320</v>
      </c>
      <c r="AH15" s="416">
        <v>761655.8832896618</v>
      </c>
      <c r="AI15" s="416">
        <v>82102</v>
      </c>
      <c r="AJ15" s="416">
        <v>111819</v>
      </c>
      <c r="AK15" s="416">
        <v>159117.56772</v>
      </c>
      <c r="AL15" s="416">
        <v>353038.56772</v>
      </c>
      <c r="AM15" s="416">
        <v>1114694.451009662</v>
      </c>
      <c r="AN15" s="416">
        <v>162048</v>
      </c>
      <c r="AO15" s="416">
        <v>138390</v>
      </c>
      <c r="AP15" s="416">
        <v>162899</v>
      </c>
      <c r="AQ15" s="416">
        <v>463337</v>
      </c>
      <c r="AR15" s="416">
        <v>116357</v>
      </c>
      <c r="AS15" s="416">
        <v>83483</v>
      </c>
      <c r="AT15" s="416">
        <v>34166</v>
      </c>
      <c r="AU15" s="416">
        <v>234006</v>
      </c>
      <c r="AV15" s="416">
        <v>697343</v>
      </c>
      <c r="AW15" s="416">
        <v>48870</v>
      </c>
      <c r="AX15" s="416">
        <v>41056</v>
      </c>
      <c r="AY15" s="416">
        <v>35782</v>
      </c>
      <c r="AZ15" s="416">
        <v>125708</v>
      </c>
      <c r="BA15" s="416">
        <v>823051</v>
      </c>
      <c r="BB15" s="416">
        <v>90513</v>
      </c>
      <c r="BC15" s="416">
        <v>111519</v>
      </c>
      <c r="BD15" s="416">
        <v>140875</v>
      </c>
      <c r="BE15" s="416">
        <v>342907</v>
      </c>
      <c r="BF15" s="416">
        <v>1165958</v>
      </c>
      <c r="BG15" s="416">
        <v>51263.548990338109</v>
      </c>
      <c r="BH15" s="314">
        <v>0.04598887968259358</v>
      </c>
      <c r="BI15" s="417">
        <v>145459</v>
      </c>
      <c r="BJ15" s="417">
        <v>123223</v>
      </c>
      <c r="BK15" s="417">
        <v>132535</v>
      </c>
      <c r="BL15" s="417">
        <v>401217</v>
      </c>
      <c r="BM15" s="417">
        <v>92685</v>
      </c>
      <c r="BN15" s="417">
        <v>84257</v>
      </c>
      <c r="BO15" s="417">
        <v>62965</v>
      </c>
      <c r="BP15" s="417">
        <v>239907</v>
      </c>
      <c r="BQ15" s="417">
        <v>641124</v>
      </c>
      <c r="BR15" s="416">
        <v>-56219</v>
      </c>
      <c r="BS15" s="314">
        <v>-0.08061886331403628</v>
      </c>
      <c r="BT15" s="417">
        <v>48956</v>
      </c>
      <c r="BU15" s="417">
        <v>86</v>
      </c>
      <c r="BV15" s="314">
        <v>0.001759770820544301</v>
      </c>
      <c r="BW15" s="416">
        <v>53858</v>
      </c>
      <c r="BX15" s="42">
        <v>12802</v>
      </c>
      <c r="BY15" s="43">
        <v>0.3118180046765394</v>
      </c>
      <c r="BZ15" s="416">
        <v>72450</v>
      </c>
      <c r="CA15" s="42">
        <f>BZ15-AY15</f>
        <v>36668</v>
      </c>
      <c r="CB15" s="43">
        <f>CA15/AY15</f>
        <v>1.02476105304343</v>
      </c>
      <c r="CC15" s="416">
        <v>175264</v>
      </c>
      <c r="CD15" s="42">
        <f>CC15-AZ15</f>
        <v>49556</v>
      </c>
      <c r="CE15" s="43">
        <f>CD15/AZ15</f>
        <v>0.3942151653037198</v>
      </c>
      <c r="CF15" s="416">
        <v>816388</v>
      </c>
      <c r="CG15" s="42">
        <f>CF15-BA15</f>
        <v>-6663</v>
      </c>
      <c r="CH15" s="43">
        <f>CG15/BA15</f>
        <v>-0.008095488614921797</v>
      </c>
      <c r="CI15" s="416">
        <v>114962</v>
      </c>
      <c r="CJ15" s="42">
        <f>CI15-BB15</f>
        <v>24449</v>
      </c>
      <c r="CK15" s="43">
        <f>CJ15/BB15</f>
        <v>0.2701158949543159</v>
      </c>
      <c r="CL15" s="416">
        <v>143585</v>
      </c>
      <c r="CM15" s="42">
        <f>CL15-BC15</f>
        <v>32066</v>
      </c>
      <c r="CN15" s="43">
        <f>CM15/BC15</f>
        <v>0.2875384463634</v>
      </c>
      <c r="CO15" s="416">
        <v>193641</v>
      </c>
      <c r="CP15" s="42">
        <f>CO15-BD15</f>
        <v>52766</v>
      </c>
      <c r="CQ15" s="43">
        <f>CP15/BD15</f>
        <v>0.3745590062111801</v>
      </c>
      <c r="CR15" s="416">
        <v>452188</v>
      </c>
      <c r="CS15" s="42">
        <f>CR15-BE15</f>
        <v>109281</v>
      </c>
      <c r="CT15" s="43">
        <f>CS15/BE15</f>
        <v>0.3186899071759982</v>
      </c>
      <c r="CU15" s="416">
        <v>1268576</v>
      </c>
      <c r="CV15" s="42">
        <f>CU15-BF15</f>
        <v>102618</v>
      </c>
      <c r="CW15" s="140">
        <f>CV15/BF15</f>
        <v>0.08801174656376988</v>
      </c>
    </row>
    <row r="16" ht="17" customHeight="1">
      <c r="A16" t="s" s="71">
        <v>73</v>
      </c>
      <c r="B16" s="416">
        <v>80778</v>
      </c>
      <c r="C16" s="416">
        <v>68003.882330611668</v>
      </c>
      <c r="D16" s="416">
        <v>58696.956762920046</v>
      </c>
      <c r="E16" s="416">
        <v>207478.8390935317</v>
      </c>
      <c r="F16" s="416">
        <v>39918.962839673361</v>
      </c>
      <c r="G16" s="416">
        <v>30420.7149872585</v>
      </c>
      <c r="H16" s="416">
        <v>20412.097139222435</v>
      </c>
      <c r="I16" s="416">
        <v>90751.774966154291</v>
      </c>
      <c r="J16" s="416">
        <v>298230.614059686</v>
      </c>
      <c r="K16" s="416">
        <v>19889</v>
      </c>
      <c r="L16" s="416">
        <v>26609</v>
      </c>
      <c r="M16" s="416">
        <v>20067</v>
      </c>
      <c r="N16" s="416">
        <v>66565</v>
      </c>
      <c r="O16" s="416">
        <v>364795.614059686</v>
      </c>
      <c r="P16" s="416">
        <v>36760</v>
      </c>
      <c r="Q16" s="416">
        <v>52679</v>
      </c>
      <c r="R16" s="416">
        <v>77862.751531570248</v>
      </c>
      <c r="S16" s="416">
        <v>167301.7515315702</v>
      </c>
      <c r="T16" s="418">
        <v>532097.3655912563</v>
      </c>
      <c r="U16" s="416">
        <v>86412</v>
      </c>
      <c r="V16" s="416">
        <v>79522.980167500631</v>
      </c>
      <c r="W16" s="416">
        <v>62052.082422654057</v>
      </c>
      <c r="X16" s="416">
        <v>227987.0625901547</v>
      </c>
      <c r="Y16" s="416">
        <v>41643.9193134897</v>
      </c>
      <c r="Z16" s="416">
        <v>17618.866552144736</v>
      </c>
      <c r="AA16" s="416">
        <v>18809</v>
      </c>
      <c r="AB16" s="416">
        <v>78071.785865634432</v>
      </c>
      <c r="AC16" s="416">
        <v>306058.8484557891</v>
      </c>
      <c r="AD16" s="416">
        <v>6642</v>
      </c>
      <c r="AE16" s="416">
        <v>27463</v>
      </c>
      <c r="AF16" s="416">
        <v>24825</v>
      </c>
      <c r="AG16" s="416">
        <v>58930</v>
      </c>
      <c r="AH16" s="416">
        <v>364988.8484557891</v>
      </c>
      <c r="AI16" s="416">
        <v>36663</v>
      </c>
      <c r="AJ16" s="416">
        <v>51740</v>
      </c>
      <c r="AK16" s="416">
        <v>81702.8602</v>
      </c>
      <c r="AL16" s="416">
        <v>170105.8602</v>
      </c>
      <c r="AM16" s="416">
        <v>535094.708655789</v>
      </c>
      <c r="AN16" s="419">
        <v>86958</v>
      </c>
      <c r="AO16" s="416">
        <v>68938</v>
      </c>
      <c r="AP16" s="416">
        <v>57231</v>
      </c>
      <c r="AQ16" s="416">
        <v>213127</v>
      </c>
      <c r="AR16" s="416">
        <v>41197</v>
      </c>
      <c r="AS16" s="416">
        <v>24564</v>
      </c>
      <c r="AT16" s="416">
        <v>15844</v>
      </c>
      <c r="AU16" s="416">
        <v>81605</v>
      </c>
      <c r="AV16" s="416">
        <v>294732</v>
      </c>
      <c r="AW16" s="416">
        <v>19817</v>
      </c>
      <c r="AX16" s="416">
        <v>28719</v>
      </c>
      <c r="AY16" s="416">
        <v>20153</v>
      </c>
      <c r="AZ16" s="416">
        <v>68689</v>
      </c>
      <c r="BA16" s="416">
        <v>363421</v>
      </c>
      <c r="BB16" s="416">
        <v>37226</v>
      </c>
      <c r="BC16" s="416">
        <v>47669</v>
      </c>
      <c r="BD16" s="416">
        <v>74594</v>
      </c>
      <c r="BE16" s="416">
        <v>159489</v>
      </c>
      <c r="BF16" s="416">
        <v>522910</v>
      </c>
      <c r="BG16" s="416">
        <v>-12184.708655789029</v>
      </c>
      <c r="BH16" s="314">
        <v>-0.02277112529555414</v>
      </c>
      <c r="BI16" s="417">
        <v>86306</v>
      </c>
      <c r="BJ16" s="417">
        <v>68249</v>
      </c>
      <c r="BK16" s="417">
        <v>52984</v>
      </c>
      <c r="BL16" s="417">
        <v>207539</v>
      </c>
      <c r="BM16" s="417">
        <v>35048</v>
      </c>
      <c r="BN16" s="417">
        <v>16836</v>
      </c>
      <c r="BO16" s="417">
        <v>22218</v>
      </c>
      <c r="BP16" s="417">
        <v>74102</v>
      </c>
      <c r="BQ16" s="417">
        <v>281641</v>
      </c>
      <c r="BR16" s="416">
        <v>-13091</v>
      </c>
      <c r="BS16" s="314">
        <v>-0.04441662255879918</v>
      </c>
      <c r="BT16" s="417">
        <v>11681</v>
      </c>
      <c r="BU16" s="417">
        <v>-8136</v>
      </c>
      <c r="BV16" s="314">
        <v>-0.4105565928243428</v>
      </c>
      <c r="BW16" s="416">
        <v>30291</v>
      </c>
      <c r="BX16" s="42">
        <v>1572</v>
      </c>
      <c r="BY16" s="43">
        <v>0.05473728193878617</v>
      </c>
      <c r="BZ16" s="416">
        <v>17942</v>
      </c>
      <c r="CA16" s="42">
        <f>BZ16-AY16</f>
        <v>-2211</v>
      </c>
      <c r="CB16" s="43">
        <f>CA16/AY16</f>
        <v>-0.1097107130452042</v>
      </c>
      <c r="CC16" s="416">
        <v>59914</v>
      </c>
      <c r="CD16" s="42">
        <f>CC16-AZ16</f>
        <v>-8775</v>
      </c>
      <c r="CE16" s="43">
        <f>CD16/AZ16</f>
        <v>-0.1277497124721571</v>
      </c>
      <c r="CF16" s="416">
        <v>341555</v>
      </c>
      <c r="CG16" s="42">
        <f>CF16-BA16</f>
        <v>-21866</v>
      </c>
      <c r="CH16" s="43">
        <f>CG16/BA16</f>
        <v>-0.06016713398510268</v>
      </c>
      <c r="CI16" s="416">
        <v>42684</v>
      </c>
      <c r="CJ16" s="42">
        <f>CI16-BB16</f>
        <v>5458</v>
      </c>
      <c r="CK16" s="43">
        <f>CJ16/BB16</f>
        <v>0.1466179551926073</v>
      </c>
      <c r="CL16" s="416">
        <v>56825</v>
      </c>
      <c r="CM16" s="42">
        <f>CL16-BC16</f>
        <v>9156</v>
      </c>
      <c r="CN16" s="43">
        <f>CM16/BC16</f>
        <v>0.1920745138349871</v>
      </c>
      <c r="CO16" s="416">
        <v>90210</v>
      </c>
      <c r="CP16" s="42">
        <f>CO16-BD16</f>
        <v>15616</v>
      </c>
      <c r="CQ16" s="43">
        <f>CP16/BD16</f>
        <v>0.2093465962409845</v>
      </c>
      <c r="CR16" s="416">
        <v>189719</v>
      </c>
      <c r="CS16" s="42">
        <f>CR16-BE16</f>
        <v>30230</v>
      </c>
      <c r="CT16" s="43">
        <f>CS16/BE16</f>
        <v>0.1895428524851244</v>
      </c>
      <c r="CU16" s="416">
        <v>531274</v>
      </c>
      <c r="CV16" s="42">
        <f>CU16-BF16</f>
        <v>8364</v>
      </c>
      <c r="CW16" s="140">
        <f>CV16/BF16</f>
        <v>0.01599510432005508</v>
      </c>
    </row>
    <row r="17" ht="17" customHeight="1">
      <c r="A17" t="s" s="71">
        <v>74</v>
      </c>
      <c r="B17" s="416">
        <v>61665</v>
      </c>
      <c r="C17" s="416">
        <v>52787.855847877756</v>
      </c>
      <c r="D17" s="416">
        <v>52409.8771319141</v>
      </c>
      <c r="E17" s="416">
        <v>166862.7329797919</v>
      </c>
      <c r="F17" s="416">
        <v>35417.080058438019</v>
      </c>
      <c r="G17" s="416">
        <v>26902.958675854465</v>
      </c>
      <c r="H17" s="416">
        <v>25853.950490911629</v>
      </c>
      <c r="I17" s="416">
        <v>88173.9892252041</v>
      </c>
      <c r="J17" s="416">
        <v>255036.722204996</v>
      </c>
      <c r="K17" s="416">
        <v>28654</v>
      </c>
      <c r="L17" s="416">
        <v>18280</v>
      </c>
      <c r="M17" s="416">
        <v>30667</v>
      </c>
      <c r="N17" s="416">
        <v>77601</v>
      </c>
      <c r="O17" s="416">
        <v>332637.7222049959</v>
      </c>
      <c r="P17" s="416">
        <v>47033</v>
      </c>
      <c r="Q17" s="416">
        <v>49187.000000000015</v>
      </c>
      <c r="R17" s="418">
        <v>58945.834940566463</v>
      </c>
      <c r="S17" s="416">
        <v>155165.8349405665</v>
      </c>
      <c r="T17" s="418">
        <v>487803.5571455624</v>
      </c>
      <c r="U17" s="416">
        <v>62930</v>
      </c>
      <c r="V17" s="416">
        <v>60775.019003170120</v>
      </c>
      <c r="W17" s="416">
        <v>52609.031409940755</v>
      </c>
      <c r="X17" s="416">
        <v>176314.0504131109</v>
      </c>
      <c r="Y17" s="416">
        <v>55114.986498974526</v>
      </c>
      <c r="Z17" s="416">
        <v>62497.6509222279</v>
      </c>
      <c r="AA17" s="416">
        <v>30434</v>
      </c>
      <c r="AB17" s="416">
        <v>148046.6374212024</v>
      </c>
      <c r="AC17" s="416">
        <v>324360.6878343133</v>
      </c>
      <c r="AD17" s="416">
        <v>32620</v>
      </c>
      <c r="AE17" s="416">
        <v>23409</v>
      </c>
      <c r="AF17" s="416">
        <v>28748</v>
      </c>
      <c r="AG17" s="416">
        <v>84777</v>
      </c>
      <c r="AH17" s="416">
        <v>409137.6878343133</v>
      </c>
      <c r="AI17" s="416">
        <v>31367</v>
      </c>
      <c r="AJ17" s="416">
        <v>49492</v>
      </c>
      <c r="AK17" s="416">
        <v>62478.6505</v>
      </c>
      <c r="AL17" s="416">
        <v>143337.6505</v>
      </c>
      <c r="AM17" s="416">
        <v>552475.3383343132</v>
      </c>
      <c r="AN17" s="419">
        <v>62928</v>
      </c>
      <c r="AO17" s="416">
        <v>52818</v>
      </c>
      <c r="AP17" s="416">
        <v>54559</v>
      </c>
      <c r="AQ17" s="416">
        <v>170305</v>
      </c>
      <c r="AR17" s="416">
        <v>65299</v>
      </c>
      <c r="AS17" s="416">
        <v>50924</v>
      </c>
      <c r="AT17" s="416">
        <v>41269</v>
      </c>
      <c r="AU17" s="416">
        <v>157492</v>
      </c>
      <c r="AV17" s="416">
        <v>327797</v>
      </c>
      <c r="AW17" s="416">
        <v>23003</v>
      </c>
      <c r="AX17" s="416">
        <v>23101</v>
      </c>
      <c r="AY17" s="416">
        <v>49215</v>
      </c>
      <c r="AZ17" s="416">
        <v>95319</v>
      </c>
      <c r="BA17" s="416">
        <v>423116</v>
      </c>
      <c r="BB17" s="416">
        <v>38176</v>
      </c>
      <c r="BC17" s="416">
        <v>48986</v>
      </c>
      <c r="BD17" s="416">
        <v>56216</v>
      </c>
      <c r="BE17" s="416">
        <v>143378</v>
      </c>
      <c r="BF17" s="416">
        <v>566494</v>
      </c>
      <c r="BG17" s="416">
        <v>14018.661665686755</v>
      </c>
      <c r="BH17" s="314">
        <v>0.0253742759051514</v>
      </c>
      <c r="BI17" s="417">
        <v>59814</v>
      </c>
      <c r="BJ17" s="417">
        <v>50993</v>
      </c>
      <c r="BK17" s="417">
        <v>59861</v>
      </c>
      <c r="BL17" s="417">
        <v>170668</v>
      </c>
      <c r="BM17" s="417">
        <v>42699</v>
      </c>
      <c r="BN17" s="417">
        <v>53134</v>
      </c>
      <c r="BO17" s="417">
        <v>29368</v>
      </c>
      <c r="BP17" s="417">
        <v>125201</v>
      </c>
      <c r="BQ17" s="417">
        <v>295869</v>
      </c>
      <c r="BR17" s="416">
        <v>-31928</v>
      </c>
      <c r="BS17" s="314">
        <v>-0.09740174559254661</v>
      </c>
      <c r="BT17" s="417">
        <v>27388</v>
      </c>
      <c r="BU17" s="417">
        <v>4385</v>
      </c>
      <c r="BV17" s="314">
        <v>0.190627309481372</v>
      </c>
      <c r="BW17" s="416">
        <v>22495</v>
      </c>
      <c r="BX17" s="42">
        <v>-606</v>
      </c>
      <c r="BY17" s="43">
        <v>-0.02623263062205099</v>
      </c>
      <c r="BZ17" s="416">
        <v>50609</v>
      </c>
      <c r="CA17" s="42">
        <f>BZ17-AY17</f>
        <v>1394</v>
      </c>
      <c r="CB17" s="43">
        <f>CA17/AY17</f>
        <v>0.02832469775474957</v>
      </c>
      <c r="CC17" s="416">
        <v>100492</v>
      </c>
      <c r="CD17" s="42">
        <f>CC17-AZ17</f>
        <v>5173</v>
      </c>
      <c r="CE17" s="43">
        <f>CD17/AZ17</f>
        <v>0.05427039729749578</v>
      </c>
      <c r="CF17" s="416">
        <v>396361</v>
      </c>
      <c r="CG17" s="42">
        <f>CF17-BA17</f>
        <v>-26755</v>
      </c>
      <c r="CH17" s="43">
        <f>CG17/BA17</f>
        <v>-0.06323325045613969</v>
      </c>
      <c r="CI17" s="416">
        <v>62507</v>
      </c>
      <c r="CJ17" s="42">
        <f>CI17-BB17</f>
        <v>24331</v>
      </c>
      <c r="CK17" s="43">
        <f>CJ17/BB17</f>
        <v>0.6373375943000839</v>
      </c>
      <c r="CL17" s="416">
        <v>61978</v>
      </c>
      <c r="CM17" s="42">
        <f>CL17-BC17</f>
        <v>12992</v>
      </c>
      <c r="CN17" s="43">
        <f>CM17/BC17</f>
        <v>0.2652186338953987</v>
      </c>
      <c r="CO17" s="416">
        <v>69460</v>
      </c>
      <c r="CP17" s="42">
        <f>CO17-BD17</f>
        <v>13244</v>
      </c>
      <c r="CQ17" s="43">
        <f>CP17/BD17</f>
        <v>0.2355912907357336</v>
      </c>
      <c r="CR17" s="416">
        <v>193945</v>
      </c>
      <c r="CS17" s="42">
        <f>CR17-BE17</f>
        <v>50567</v>
      </c>
      <c r="CT17" s="43">
        <f>CS17/BE17</f>
        <v>0.3526831173541268</v>
      </c>
      <c r="CU17" s="416">
        <v>590306</v>
      </c>
      <c r="CV17" s="42">
        <f>CU17-BF17</f>
        <v>23812</v>
      </c>
      <c r="CW17" s="140">
        <f>CV17/BF17</f>
        <v>0.04203398447291586</v>
      </c>
    </row>
    <row r="18" ht="17" customHeight="1">
      <c r="A18" t="s" s="71">
        <v>184</v>
      </c>
      <c r="B18" s="416">
        <v>6288.999999999999</v>
      </c>
      <c r="C18" s="416">
        <v>3975</v>
      </c>
      <c r="D18" s="416">
        <v>1968</v>
      </c>
      <c r="E18" s="416">
        <v>12232</v>
      </c>
      <c r="F18" s="416">
        <v>517</v>
      </c>
      <c r="G18" s="416">
        <v>1038</v>
      </c>
      <c r="H18" s="416">
        <v>0</v>
      </c>
      <c r="I18" s="416">
        <v>1555</v>
      </c>
      <c r="J18" s="416">
        <v>13787</v>
      </c>
      <c r="K18" s="416">
        <v>0</v>
      </c>
      <c r="L18" s="416">
        <v>535</v>
      </c>
      <c r="M18" s="416">
        <v>118</v>
      </c>
      <c r="N18" s="416">
        <v>653</v>
      </c>
      <c r="O18" s="416">
        <v>14440</v>
      </c>
      <c r="P18" s="416">
        <v>1226</v>
      </c>
      <c r="Q18" s="416">
        <v>3201</v>
      </c>
      <c r="R18" s="416">
        <v>7993.91</v>
      </c>
      <c r="S18" s="416">
        <v>12420.91</v>
      </c>
      <c r="T18" s="416">
        <v>26860.91</v>
      </c>
      <c r="U18" s="416">
        <v>10971</v>
      </c>
      <c r="V18" s="416">
        <v>10839</v>
      </c>
      <c r="W18" s="416">
        <v>4127</v>
      </c>
      <c r="X18" s="416">
        <v>25937</v>
      </c>
      <c r="Y18" s="416">
        <v>329</v>
      </c>
      <c r="Z18" s="416">
        <v>532</v>
      </c>
      <c r="AA18" s="416">
        <v>0</v>
      </c>
      <c r="AB18" s="416">
        <v>861</v>
      </c>
      <c r="AC18" s="416">
        <v>26798</v>
      </c>
      <c r="AD18" s="416">
        <v>1193</v>
      </c>
      <c r="AE18" s="416">
        <v>471.0000000000001</v>
      </c>
      <c r="AF18" s="418">
        <v>117</v>
      </c>
      <c r="AG18" s="416">
        <v>1781</v>
      </c>
      <c r="AH18" s="416">
        <v>28579</v>
      </c>
      <c r="AI18" s="416">
        <v>2143</v>
      </c>
      <c r="AJ18" s="416">
        <v>3997</v>
      </c>
      <c r="AK18" s="416">
        <v>8169.897000000001</v>
      </c>
      <c r="AL18" s="416">
        <v>14309.897</v>
      </c>
      <c r="AM18" s="416">
        <v>42888.897</v>
      </c>
      <c r="AN18" s="416">
        <v>8316</v>
      </c>
      <c r="AO18" s="416">
        <v>5459.000000000001</v>
      </c>
      <c r="AP18" s="416">
        <v>3605</v>
      </c>
      <c r="AQ18" s="416">
        <v>17380</v>
      </c>
      <c r="AR18" s="416">
        <v>326</v>
      </c>
      <c r="AS18" s="416">
        <v>264</v>
      </c>
      <c r="AT18" s="416">
        <v>2039</v>
      </c>
      <c r="AU18" s="416">
        <v>2629</v>
      </c>
      <c r="AV18" s="416">
        <v>20009</v>
      </c>
      <c r="AW18" s="416">
        <v>337</v>
      </c>
      <c r="AX18" s="416">
        <v>370</v>
      </c>
      <c r="AY18" s="416">
        <v>0</v>
      </c>
      <c r="AZ18" s="416">
        <v>707</v>
      </c>
      <c r="BA18" s="416">
        <v>20716</v>
      </c>
      <c r="BB18" s="416">
        <v>1312</v>
      </c>
      <c r="BC18" s="416">
        <v>1281</v>
      </c>
      <c r="BD18" s="416">
        <v>7006</v>
      </c>
      <c r="BE18" s="416">
        <v>9599</v>
      </c>
      <c r="BF18" s="416">
        <v>30315</v>
      </c>
      <c r="BG18" s="416">
        <v>-12573.897</v>
      </c>
      <c r="BH18" s="314">
        <v>-0.2931737088039359</v>
      </c>
      <c r="BI18" s="417">
        <v>9643</v>
      </c>
      <c r="BJ18" s="417">
        <v>5694</v>
      </c>
      <c r="BK18" s="417">
        <v>2866</v>
      </c>
      <c r="BL18" s="417">
        <v>18203</v>
      </c>
      <c r="BM18" s="417">
        <v>267</v>
      </c>
      <c r="BN18" s="417">
        <v>70</v>
      </c>
      <c r="BO18" s="417">
        <v>226</v>
      </c>
      <c r="BP18" s="417">
        <v>563</v>
      </c>
      <c r="BQ18" s="417">
        <v>18766</v>
      </c>
      <c r="BR18" s="416">
        <v>-1243</v>
      </c>
      <c r="BS18" s="314">
        <v>-0.06212204507971413</v>
      </c>
      <c r="BT18" s="417">
        <v>2155</v>
      </c>
      <c r="BU18" s="417">
        <v>1818</v>
      </c>
      <c r="BV18" s="314">
        <v>5.394658753709199</v>
      </c>
      <c r="BW18" s="416">
        <v>240</v>
      </c>
      <c r="BX18" s="42">
        <v>-130</v>
      </c>
      <c r="BY18" s="43">
        <v>-0.3513513513513514</v>
      </c>
      <c r="BZ18" s="416">
        <v>28</v>
      </c>
      <c r="CA18" s="42">
        <f>BZ18-AY18</f>
        <v>28</v>
      </c>
      <c r="CB18" s="43">
        <f>CA18/AY18</f>
      </c>
      <c r="CC18" s="416">
        <v>2423</v>
      </c>
      <c r="CD18" s="42">
        <f>CC18-AZ18</f>
        <v>1716</v>
      </c>
      <c r="CE18" s="43">
        <f>CD18/AZ18</f>
        <v>2.427157001414427</v>
      </c>
      <c r="CF18" s="416">
        <v>21189</v>
      </c>
      <c r="CG18" s="42">
        <f>CF18-BA18</f>
        <v>473</v>
      </c>
      <c r="CH18" s="43">
        <f>CG18/BA18</f>
        <v>0.02283259316470361</v>
      </c>
      <c r="CI18" s="416">
        <v>1242</v>
      </c>
      <c r="CJ18" s="42">
        <f>CI18-BB18</f>
        <v>-70</v>
      </c>
      <c r="CK18" s="43">
        <f>CJ18/BB18</f>
        <v>-0.05335365853658536</v>
      </c>
      <c r="CL18" s="416">
        <v>1691</v>
      </c>
      <c r="CM18" s="42">
        <f>CL18-BC18</f>
        <v>410</v>
      </c>
      <c r="CN18" s="43">
        <f>CM18/BC18</f>
        <v>0.3200624512099922</v>
      </c>
      <c r="CO18" s="416">
        <v>12499</v>
      </c>
      <c r="CP18" s="42">
        <f>CO18-BD18</f>
        <v>5493</v>
      </c>
      <c r="CQ18" s="43">
        <f>CP18/BD18</f>
        <v>0.7840422495004282</v>
      </c>
      <c r="CR18" s="416">
        <v>15432</v>
      </c>
      <c r="CS18" s="42">
        <f>CR18-BE18</f>
        <v>5833</v>
      </c>
      <c r="CT18" s="43">
        <f>CS18/BE18</f>
        <v>0.6076674653609752</v>
      </c>
      <c r="CU18" s="416">
        <v>36621</v>
      </c>
      <c r="CV18" s="42">
        <f>CU18-BF18</f>
        <v>6306</v>
      </c>
      <c r="CW18" s="140">
        <f>CV18/BF18</f>
        <v>0.2080158337456705</v>
      </c>
    </row>
    <row r="19" ht="17" customHeight="1">
      <c r="A19" t="s" s="71">
        <v>75</v>
      </c>
      <c r="B19" s="416">
        <v>39756</v>
      </c>
      <c r="C19" s="416">
        <v>31660.938965155172</v>
      </c>
      <c r="D19" s="416">
        <v>26864.883259101218</v>
      </c>
      <c r="E19" s="416">
        <v>98281.822224256393</v>
      </c>
      <c r="F19" s="416">
        <v>19167.950664065582</v>
      </c>
      <c r="G19" s="416">
        <v>22147.9351884409</v>
      </c>
      <c r="H19" s="416">
        <v>11809.634683628126</v>
      </c>
      <c r="I19" s="416">
        <v>53125.5205361346</v>
      </c>
      <c r="J19" s="416">
        <v>151407.342760391</v>
      </c>
      <c r="K19" s="416">
        <v>14179</v>
      </c>
      <c r="L19" s="416">
        <v>16885</v>
      </c>
      <c r="M19" s="416">
        <v>16284</v>
      </c>
      <c r="N19" s="416">
        <v>47348</v>
      </c>
      <c r="O19" s="416">
        <v>198755.342760391</v>
      </c>
      <c r="P19" s="416">
        <v>19241</v>
      </c>
      <c r="Q19" s="416">
        <v>26356</v>
      </c>
      <c r="R19" s="416">
        <v>46924.807958485646</v>
      </c>
      <c r="S19" s="416">
        <v>92521.807958485646</v>
      </c>
      <c r="T19" s="416">
        <v>291277.1507188766</v>
      </c>
      <c r="U19" s="416">
        <v>58304</v>
      </c>
      <c r="V19" s="416">
        <v>48475.1568218633</v>
      </c>
      <c r="W19" s="416">
        <v>34736.840008656713</v>
      </c>
      <c r="X19" s="416">
        <v>141515.99683052</v>
      </c>
      <c r="Y19" s="416">
        <v>21893.947927031208</v>
      </c>
      <c r="Z19" s="416">
        <v>17820.877528453049</v>
      </c>
      <c r="AA19" s="416">
        <v>17155</v>
      </c>
      <c r="AB19" s="416">
        <v>56869.825455484257</v>
      </c>
      <c r="AC19" s="416">
        <v>198385.8222860043</v>
      </c>
      <c r="AD19" s="416">
        <v>27207</v>
      </c>
      <c r="AE19" s="416">
        <v>14465</v>
      </c>
      <c r="AF19" s="416">
        <v>13747</v>
      </c>
      <c r="AG19" s="416">
        <v>55419</v>
      </c>
      <c r="AH19" s="416">
        <v>253804.8222860043</v>
      </c>
      <c r="AI19" s="416">
        <v>18830</v>
      </c>
      <c r="AJ19" s="416">
        <v>25783</v>
      </c>
      <c r="AK19" s="416">
        <v>40029.983470000006</v>
      </c>
      <c r="AL19" s="416">
        <v>84642.983470000006</v>
      </c>
      <c r="AM19" s="416">
        <v>338447.8057560043</v>
      </c>
      <c r="AN19" s="416">
        <v>42299</v>
      </c>
      <c r="AO19" s="416">
        <v>37326</v>
      </c>
      <c r="AP19" s="416">
        <v>34261</v>
      </c>
      <c r="AQ19" s="416">
        <v>113886</v>
      </c>
      <c r="AR19" s="416">
        <v>23103</v>
      </c>
      <c r="AS19" s="416">
        <v>17336</v>
      </c>
      <c r="AT19" s="416">
        <v>16873</v>
      </c>
      <c r="AU19" s="416">
        <v>57312</v>
      </c>
      <c r="AV19" s="416">
        <v>171198</v>
      </c>
      <c r="AW19" s="416">
        <v>16031</v>
      </c>
      <c r="AX19" s="416">
        <v>18030</v>
      </c>
      <c r="AY19" s="416">
        <v>17193</v>
      </c>
      <c r="AZ19" s="416">
        <v>51254</v>
      </c>
      <c r="BA19" s="416">
        <v>222452</v>
      </c>
      <c r="BB19" s="416">
        <v>22308</v>
      </c>
      <c r="BC19" s="416">
        <v>25462</v>
      </c>
      <c r="BD19" s="416">
        <v>39939</v>
      </c>
      <c r="BE19" s="416">
        <v>87709</v>
      </c>
      <c r="BF19" s="416">
        <v>310161</v>
      </c>
      <c r="BG19" s="416">
        <v>-28286.805756004294</v>
      </c>
      <c r="BH19" s="314">
        <v>-0.08357804445745753</v>
      </c>
      <c r="BI19" s="417">
        <v>40806</v>
      </c>
      <c r="BJ19" s="417">
        <v>34718</v>
      </c>
      <c r="BK19" s="417">
        <v>29237</v>
      </c>
      <c r="BL19" s="417">
        <v>104761</v>
      </c>
      <c r="BM19" s="417">
        <v>15743</v>
      </c>
      <c r="BN19" s="417">
        <v>13955</v>
      </c>
      <c r="BO19" s="417">
        <v>15684</v>
      </c>
      <c r="BP19" s="417">
        <v>45382</v>
      </c>
      <c r="BQ19" s="417">
        <v>150143</v>
      </c>
      <c r="BR19" s="416">
        <v>-21055</v>
      </c>
      <c r="BS19" s="314">
        <v>-0.1229862498393673</v>
      </c>
      <c r="BT19" s="417">
        <v>26447</v>
      </c>
      <c r="BU19" s="417">
        <v>10416</v>
      </c>
      <c r="BV19" s="314">
        <v>0.6497411265672759</v>
      </c>
      <c r="BW19" s="416">
        <v>13586</v>
      </c>
      <c r="BX19" s="42">
        <v>-4444</v>
      </c>
      <c r="BY19" s="43">
        <v>-0.2464780920687743</v>
      </c>
      <c r="BZ19" s="416">
        <v>14609</v>
      </c>
      <c r="CA19" s="42">
        <f>BZ19-AY19</f>
        <v>-2584</v>
      </c>
      <c r="CB19" s="43">
        <f>CA19/AY19</f>
        <v>-0.1502937241900774</v>
      </c>
      <c r="CC19" s="416">
        <v>54642</v>
      </c>
      <c r="CD19" s="42">
        <f>CC19-AZ19</f>
        <v>3388</v>
      </c>
      <c r="CE19" s="43">
        <f>CD19/AZ19</f>
        <v>0.06610215788036056</v>
      </c>
      <c r="CF19" s="416">
        <v>204785</v>
      </c>
      <c r="CG19" s="42">
        <f>CF19-BA19</f>
        <v>-17667</v>
      </c>
      <c r="CH19" s="43">
        <f>CG19/BA19</f>
        <v>-0.07941938036070703</v>
      </c>
      <c r="CI19" s="416">
        <v>26143</v>
      </c>
      <c r="CJ19" s="42">
        <f>CI19-BB19</f>
        <v>3835</v>
      </c>
      <c r="CK19" s="43">
        <f>CJ19/BB19</f>
        <v>0.1719114219114219</v>
      </c>
      <c r="CL19" s="416">
        <v>42997</v>
      </c>
      <c r="CM19" s="42">
        <f>CL19-BC19</f>
        <v>17535</v>
      </c>
      <c r="CN19" s="43">
        <f>CM19/BC19</f>
        <v>0.6886733170999921</v>
      </c>
      <c r="CO19" s="416">
        <v>65763</v>
      </c>
      <c r="CP19" s="42">
        <f>CO19-BD19</f>
        <v>25824</v>
      </c>
      <c r="CQ19" s="43">
        <f>CP19/BD19</f>
        <v>0.6465860437166679</v>
      </c>
      <c r="CR19" s="416">
        <v>134903</v>
      </c>
      <c r="CS19" s="42">
        <f>CR19-BE19</f>
        <v>47194</v>
      </c>
      <c r="CT19" s="43">
        <f>CS19/BE19</f>
        <v>0.5380747699779954</v>
      </c>
      <c r="CU19" s="416">
        <v>339688</v>
      </c>
      <c r="CV19" s="42">
        <f>CU19-BF19</f>
        <v>29527</v>
      </c>
      <c r="CW19" s="140">
        <f>CV19/BF19</f>
        <v>0.09519894506401515</v>
      </c>
    </row>
    <row r="20" ht="17" customHeight="1">
      <c r="A20" t="s" s="71">
        <v>76</v>
      </c>
      <c r="B20" s="416">
        <v>13176</v>
      </c>
      <c r="C20" s="416">
        <v>11601.2563889044</v>
      </c>
      <c r="D20" s="416">
        <v>11566.794255876417</v>
      </c>
      <c r="E20" s="416">
        <v>36344.050644780815</v>
      </c>
      <c r="F20" s="416">
        <v>8910.250557177264</v>
      </c>
      <c r="G20" s="416">
        <v>8339.941906308246</v>
      </c>
      <c r="H20" s="416">
        <v>12039.211547088113</v>
      </c>
      <c r="I20" s="416">
        <v>29289.404010573620</v>
      </c>
      <c r="J20" s="416">
        <v>65633.454655354435</v>
      </c>
      <c r="K20" s="416">
        <v>4330</v>
      </c>
      <c r="L20" s="416">
        <v>52</v>
      </c>
      <c r="M20" s="416">
        <v>4586</v>
      </c>
      <c r="N20" s="416">
        <v>8968</v>
      </c>
      <c r="O20" s="416">
        <v>74601.454655354435</v>
      </c>
      <c r="P20" s="416">
        <v>11572</v>
      </c>
      <c r="Q20" s="416">
        <v>15250</v>
      </c>
      <c r="R20" s="416">
        <v>13331.927220197966</v>
      </c>
      <c r="S20" s="416">
        <v>40153.927220197962</v>
      </c>
      <c r="T20" s="416">
        <v>114755.3818755524</v>
      </c>
      <c r="U20" s="416">
        <v>13460</v>
      </c>
      <c r="V20" s="416">
        <v>12503.048388058709</v>
      </c>
      <c r="W20" s="416">
        <v>11496.972611224723</v>
      </c>
      <c r="X20" s="416">
        <v>37460.020999283428</v>
      </c>
      <c r="Y20" s="416">
        <v>9811.173444818081</v>
      </c>
      <c r="Z20" s="416">
        <v>6102.988454964688</v>
      </c>
      <c r="AA20" s="416">
        <v>9242.000000000002</v>
      </c>
      <c r="AB20" s="416">
        <v>25156.161899782768</v>
      </c>
      <c r="AC20" s="416">
        <v>62616.1828990662</v>
      </c>
      <c r="AD20" s="416">
        <v>11024</v>
      </c>
      <c r="AE20" s="416">
        <v>4571</v>
      </c>
      <c r="AF20" s="416">
        <v>6904</v>
      </c>
      <c r="AG20" s="416">
        <v>22499</v>
      </c>
      <c r="AH20" s="416">
        <v>85115.182899066189</v>
      </c>
      <c r="AI20" s="416">
        <v>10095</v>
      </c>
      <c r="AJ20" s="416">
        <v>10430</v>
      </c>
      <c r="AK20" s="416">
        <v>12858.54675</v>
      </c>
      <c r="AL20" s="416">
        <v>33383.54675</v>
      </c>
      <c r="AM20" s="416">
        <v>118498.7296490662</v>
      </c>
      <c r="AN20" s="416">
        <v>12749</v>
      </c>
      <c r="AO20" s="416">
        <v>12041</v>
      </c>
      <c r="AP20" s="416">
        <v>12424</v>
      </c>
      <c r="AQ20" s="416">
        <v>37214</v>
      </c>
      <c r="AR20" s="416">
        <v>8497</v>
      </c>
      <c r="AS20" s="416">
        <v>9501</v>
      </c>
      <c r="AT20" s="416">
        <v>9045</v>
      </c>
      <c r="AU20" s="416">
        <v>27043</v>
      </c>
      <c r="AV20" s="416">
        <v>64257</v>
      </c>
      <c r="AW20" s="416">
        <v>10102</v>
      </c>
      <c r="AX20" s="416">
        <v>2056</v>
      </c>
      <c r="AY20" s="416">
        <v>6415</v>
      </c>
      <c r="AZ20" s="416">
        <v>18573</v>
      </c>
      <c r="BA20" s="416">
        <v>82830</v>
      </c>
      <c r="BB20" s="416">
        <v>8755</v>
      </c>
      <c r="BC20" s="416">
        <v>11091</v>
      </c>
      <c r="BD20" s="416">
        <v>12630</v>
      </c>
      <c r="BE20" s="416">
        <v>32476</v>
      </c>
      <c r="BF20" s="416">
        <v>115306</v>
      </c>
      <c r="BG20" s="416">
        <v>-3192.729649066197</v>
      </c>
      <c r="BH20" s="314">
        <v>-0.02694315507450129</v>
      </c>
      <c r="BI20" s="417">
        <v>13843</v>
      </c>
      <c r="BJ20" s="417">
        <v>12007</v>
      </c>
      <c r="BK20" s="417">
        <v>11251</v>
      </c>
      <c r="BL20" s="417">
        <v>37101</v>
      </c>
      <c r="BM20" s="417">
        <v>8708</v>
      </c>
      <c r="BN20" s="417">
        <v>12089</v>
      </c>
      <c r="BO20" s="417">
        <v>9039</v>
      </c>
      <c r="BP20" s="417">
        <v>29836</v>
      </c>
      <c r="BQ20" s="417">
        <v>66937</v>
      </c>
      <c r="BR20" s="416">
        <v>2680</v>
      </c>
      <c r="BS20" s="314">
        <v>0.04170751824703924</v>
      </c>
      <c r="BT20" s="417">
        <v>13963</v>
      </c>
      <c r="BU20" s="417">
        <v>3861</v>
      </c>
      <c r="BV20" s="314">
        <v>0.3822015442486636</v>
      </c>
      <c r="BW20" s="416">
        <v>1937</v>
      </c>
      <c r="BX20" s="42">
        <v>-119</v>
      </c>
      <c r="BY20" s="43">
        <v>-0.05787937743190662</v>
      </c>
      <c r="BZ20" s="416">
        <v>12057</v>
      </c>
      <c r="CA20" s="42">
        <f>BZ20-AY20</f>
        <v>5642</v>
      </c>
      <c r="CB20" s="43">
        <f>CA20/AY20</f>
        <v>0.8795011691348402</v>
      </c>
      <c r="CC20" s="416">
        <v>27957</v>
      </c>
      <c r="CD20" s="42">
        <f>CC20-AZ20</f>
        <v>9384</v>
      </c>
      <c r="CE20" s="43">
        <f>CD20/AZ20</f>
        <v>0.5052495558068163</v>
      </c>
      <c r="CF20" s="416">
        <v>94894</v>
      </c>
      <c r="CG20" s="42">
        <f>CF20-BA20</f>
        <v>12064</v>
      </c>
      <c r="CH20" s="43">
        <f>CG20/BA20</f>
        <v>0.1456477121815767</v>
      </c>
      <c r="CI20" s="416">
        <v>13277</v>
      </c>
      <c r="CJ20" s="42">
        <f>CI20-BB20</f>
        <v>4522</v>
      </c>
      <c r="CK20" s="43">
        <f>CJ20/BB20</f>
        <v>0.516504854368932</v>
      </c>
      <c r="CL20" s="416">
        <v>11616</v>
      </c>
      <c r="CM20" s="42">
        <f>CL20-BC20</f>
        <v>525</v>
      </c>
      <c r="CN20" s="43">
        <f>CM20/BC20</f>
        <v>0.04733567757641331</v>
      </c>
      <c r="CO20" s="416">
        <v>12522</v>
      </c>
      <c r="CP20" s="42">
        <f>CO20-BD20</f>
        <v>-108</v>
      </c>
      <c r="CQ20" s="43">
        <f>CP20/BD20</f>
        <v>-0.008551068883610451</v>
      </c>
      <c r="CR20" s="416">
        <v>37415</v>
      </c>
      <c r="CS20" s="42">
        <f>CR20-BE20</f>
        <v>4939</v>
      </c>
      <c r="CT20" s="43">
        <f>CS20/BE20</f>
        <v>0.1520815371351152</v>
      </c>
      <c r="CU20" s="416">
        <v>132309</v>
      </c>
      <c r="CV20" s="42">
        <f>CU20-BF20</f>
        <v>17003</v>
      </c>
      <c r="CW20" s="140">
        <f>CV20/BF20</f>
        <v>0.1474598026121798</v>
      </c>
    </row>
    <row r="21" ht="17" customHeight="1">
      <c r="A21" t="s" s="71">
        <v>77</v>
      </c>
      <c r="B21" s="416">
        <v>17777</v>
      </c>
      <c r="C21" s="416">
        <v>15564.176521057736</v>
      </c>
      <c r="D21" s="416">
        <v>15402.867763246173</v>
      </c>
      <c r="E21" s="416">
        <v>48744.044284303905</v>
      </c>
      <c r="F21" s="416">
        <v>13198.977851188740</v>
      </c>
      <c r="G21" s="416">
        <v>12831.970252870320</v>
      </c>
      <c r="H21" s="416">
        <v>9884.918609756965</v>
      </c>
      <c r="I21" s="416">
        <v>35915.866713816024</v>
      </c>
      <c r="J21" s="416">
        <v>84659.910998119929</v>
      </c>
      <c r="K21" s="416">
        <v>9238</v>
      </c>
      <c r="L21" s="416">
        <v>9574</v>
      </c>
      <c r="M21" s="416">
        <v>11437</v>
      </c>
      <c r="N21" s="416">
        <v>30249</v>
      </c>
      <c r="O21" s="416">
        <v>114908.9109981199</v>
      </c>
      <c r="P21" s="416">
        <v>14086</v>
      </c>
      <c r="Q21" s="416">
        <v>14616</v>
      </c>
      <c r="R21" s="416">
        <v>18123.651851356160</v>
      </c>
      <c r="S21" s="416">
        <v>46825.651851356160</v>
      </c>
      <c r="T21" s="416">
        <v>161734.5628494761</v>
      </c>
      <c r="U21" s="416">
        <v>18342.8345603286</v>
      </c>
      <c r="V21" s="416">
        <v>17578.872155859739</v>
      </c>
      <c r="W21" s="416">
        <v>16380.9255818296</v>
      </c>
      <c r="X21" s="416">
        <v>52302.632298017939</v>
      </c>
      <c r="Y21" s="416">
        <v>13603.173090249595</v>
      </c>
      <c r="Z21" s="416">
        <v>11657.219347901817</v>
      </c>
      <c r="AA21" s="416">
        <v>9757</v>
      </c>
      <c r="AB21" s="416">
        <v>35017.392438151408</v>
      </c>
      <c r="AC21" s="416">
        <v>87320.024736169347</v>
      </c>
      <c r="AD21" s="416">
        <v>10108</v>
      </c>
      <c r="AE21" s="416">
        <v>10407</v>
      </c>
      <c r="AF21" s="416">
        <v>11046</v>
      </c>
      <c r="AG21" s="416">
        <v>31561</v>
      </c>
      <c r="AH21" s="416">
        <v>118881.0247361693</v>
      </c>
      <c r="AI21" s="416">
        <v>13394</v>
      </c>
      <c r="AJ21" s="416">
        <v>14772</v>
      </c>
      <c r="AK21" s="416">
        <v>18038.48117</v>
      </c>
      <c r="AL21" s="416">
        <v>46204.48117</v>
      </c>
      <c r="AM21" s="416">
        <v>165085.5059061694</v>
      </c>
      <c r="AN21" s="416">
        <v>19765</v>
      </c>
      <c r="AO21" s="416">
        <v>16738</v>
      </c>
      <c r="AP21" s="416">
        <v>17062</v>
      </c>
      <c r="AQ21" s="416">
        <v>53565</v>
      </c>
      <c r="AR21" s="416">
        <v>13423</v>
      </c>
      <c r="AS21" s="416">
        <v>13051</v>
      </c>
      <c r="AT21" s="416">
        <v>10546</v>
      </c>
      <c r="AU21" s="416">
        <v>37020</v>
      </c>
      <c r="AV21" s="416">
        <v>90585</v>
      </c>
      <c r="AW21" s="416">
        <v>11028</v>
      </c>
      <c r="AX21" s="416">
        <v>11015</v>
      </c>
      <c r="AY21" s="416">
        <v>11487</v>
      </c>
      <c r="AZ21" s="416">
        <v>33530</v>
      </c>
      <c r="BA21" s="416">
        <v>124115</v>
      </c>
      <c r="BB21" s="416">
        <v>15029</v>
      </c>
      <c r="BC21" s="416">
        <v>15156</v>
      </c>
      <c r="BD21" s="416">
        <v>17109</v>
      </c>
      <c r="BE21" s="416">
        <v>47294</v>
      </c>
      <c r="BF21" s="416">
        <v>171409</v>
      </c>
      <c r="BG21" s="416">
        <v>6323.494093830639</v>
      </c>
      <c r="BH21" s="314">
        <v>0.03830435663700693</v>
      </c>
      <c r="BI21" s="417">
        <v>19628</v>
      </c>
      <c r="BJ21" s="417">
        <v>16454</v>
      </c>
      <c r="BK21" s="417">
        <v>15918</v>
      </c>
      <c r="BL21" s="417">
        <v>52000</v>
      </c>
      <c r="BM21" s="417">
        <v>13813</v>
      </c>
      <c r="BN21" s="417">
        <v>13902</v>
      </c>
      <c r="BO21" s="417">
        <v>11452</v>
      </c>
      <c r="BP21" s="417">
        <v>39167</v>
      </c>
      <c r="BQ21" s="417">
        <v>91167</v>
      </c>
      <c r="BR21" s="416">
        <v>582</v>
      </c>
      <c r="BS21" s="314">
        <v>0.006424904785560523</v>
      </c>
      <c r="BT21" s="417">
        <v>11821</v>
      </c>
      <c r="BU21" s="417">
        <v>793</v>
      </c>
      <c r="BV21" s="314">
        <v>0.07190787087413855</v>
      </c>
      <c r="BW21" s="416">
        <v>11713</v>
      </c>
      <c r="BX21" s="42">
        <v>698</v>
      </c>
      <c r="BY21" s="43">
        <v>0.06336813436223332</v>
      </c>
      <c r="BZ21" s="416">
        <v>11639</v>
      </c>
      <c r="CA21" s="42">
        <f>BZ21-AY21</f>
        <v>152</v>
      </c>
      <c r="CB21" s="43">
        <f>CA21/AY21</f>
        <v>0.01323234961260555</v>
      </c>
      <c r="CC21" s="416">
        <v>35173</v>
      </c>
      <c r="CD21" s="42">
        <f>CC21-AZ21</f>
        <v>1643</v>
      </c>
      <c r="CE21" s="43">
        <f>CD21/AZ21</f>
        <v>0.04900089472114524</v>
      </c>
      <c r="CF21" s="416">
        <v>126340</v>
      </c>
      <c r="CG21" s="42">
        <f>CF21-BA21</f>
        <v>2225</v>
      </c>
      <c r="CH21" s="43">
        <f>CG21/BA21</f>
        <v>0.01792692261209362</v>
      </c>
      <c r="CI21" s="416">
        <v>15246</v>
      </c>
      <c r="CJ21" s="42">
        <f>CI21-BB21</f>
        <v>217</v>
      </c>
      <c r="CK21" s="43">
        <f>CJ21/BB21</f>
        <v>0.0144387517466232</v>
      </c>
      <c r="CL21" s="416">
        <v>15776</v>
      </c>
      <c r="CM21" s="42">
        <f>CL21-BC21</f>
        <v>620</v>
      </c>
      <c r="CN21" s="43">
        <f>CM21/BC21</f>
        <v>0.0409078912641858</v>
      </c>
      <c r="CO21" s="416">
        <v>18076</v>
      </c>
      <c r="CP21" s="42">
        <f>CO21-BD21</f>
        <v>967</v>
      </c>
      <c r="CQ21" s="43">
        <f>CP21/BD21</f>
        <v>0.05651996025483664</v>
      </c>
      <c r="CR21" s="416">
        <v>49098</v>
      </c>
      <c r="CS21" s="42">
        <f>CR21-BE21</f>
        <v>1804</v>
      </c>
      <c r="CT21" s="43">
        <f>CS21/BE21</f>
        <v>0.0381443734934664</v>
      </c>
      <c r="CU21" s="416">
        <v>175438</v>
      </c>
      <c r="CV21" s="42">
        <f>CU21-BF21</f>
        <v>4029</v>
      </c>
      <c r="CW21" s="140">
        <f>CV21/BF21</f>
        <v>0.02350518350845055</v>
      </c>
    </row>
    <row r="22" ht="17" customHeight="1">
      <c r="A22" t="s" s="71">
        <v>129</v>
      </c>
      <c r="B22" s="416">
        <v>51175</v>
      </c>
      <c r="C22" s="416">
        <v>39877.999999999993</v>
      </c>
      <c r="D22" s="416">
        <v>34765</v>
      </c>
      <c r="E22" s="416">
        <v>125818</v>
      </c>
      <c r="F22" s="416">
        <v>25481</v>
      </c>
      <c r="G22" s="416">
        <v>8819</v>
      </c>
      <c r="H22" s="416">
        <v>3810</v>
      </c>
      <c r="I22" s="416">
        <v>38110</v>
      </c>
      <c r="J22" s="416">
        <v>163928</v>
      </c>
      <c r="K22" s="416">
        <v>3544</v>
      </c>
      <c r="L22" s="416">
        <v>2954</v>
      </c>
      <c r="M22" s="416">
        <v>3386</v>
      </c>
      <c r="N22" s="416">
        <v>9884</v>
      </c>
      <c r="O22" s="416">
        <v>173812</v>
      </c>
      <c r="P22" s="416">
        <v>21514</v>
      </c>
      <c r="Q22" s="416">
        <v>34329</v>
      </c>
      <c r="R22" s="416">
        <v>49081.000000000007</v>
      </c>
      <c r="S22" s="416">
        <v>104924</v>
      </c>
      <c r="T22" s="416">
        <v>278736</v>
      </c>
      <c r="U22" s="416">
        <v>53122</v>
      </c>
      <c r="V22" s="416">
        <v>45811.000000000007</v>
      </c>
      <c r="W22" s="416">
        <v>36882</v>
      </c>
      <c r="X22" s="416">
        <v>135815</v>
      </c>
      <c r="Y22" s="416">
        <v>25168</v>
      </c>
      <c r="Z22" s="416">
        <v>5478</v>
      </c>
      <c r="AA22" s="416">
        <v>3227</v>
      </c>
      <c r="AB22" s="416">
        <v>33873</v>
      </c>
      <c r="AC22" s="416">
        <v>169688</v>
      </c>
      <c r="AD22" s="416">
        <v>3497</v>
      </c>
      <c r="AE22" s="416">
        <v>3046</v>
      </c>
      <c r="AF22" s="416">
        <v>3770</v>
      </c>
      <c r="AG22" s="416">
        <v>10313</v>
      </c>
      <c r="AH22" s="416">
        <v>180001</v>
      </c>
      <c r="AI22" s="416">
        <v>21173</v>
      </c>
      <c r="AJ22" s="416">
        <v>34406.000000000007</v>
      </c>
      <c r="AK22" s="416">
        <v>49621.88956</v>
      </c>
      <c r="AL22" s="416">
        <v>105200.88956</v>
      </c>
      <c r="AM22" s="416">
        <v>285201.88956</v>
      </c>
      <c r="AN22" s="419">
        <v>53289.576700000005</v>
      </c>
      <c r="AO22" s="416">
        <v>43287</v>
      </c>
      <c r="AP22" s="416">
        <v>37786</v>
      </c>
      <c r="AQ22" s="416">
        <v>134362.5767</v>
      </c>
      <c r="AR22" s="416">
        <v>26353</v>
      </c>
      <c r="AS22" s="416">
        <v>7942</v>
      </c>
      <c r="AT22" s="416">
        <v>3388</v>
      </c>
      <c r="AU22" s="416">
        <v>37683</v>
      </c>
      <c r="AV22" s="416">
        <v>172045.5767</v>
      </c>
      <c r="AW22" s="416">
        <v>4014</v>
      </c>
      <c r="AX22" s="416">
        <v>3137</v>
      </c>
      <c r="AY22" s="416">
        <v>3798</v>
      </c>
      <c r="AZ22" s="416">
        <v>10949</v>
      </c>
      <c r="BA22" s="416">
        <v>182994.5767</v>
      </c>
      <c r="BB22" s="416">
        <v>21860</v>
      </c>
      <c r="BC22" s="416">
        <v>31394</v>
      </c>
      <c r="BD22" s="416">
        <v>47072</v>
      </c>
      <c r="BE22" s="416">
        <v>100326</v>
      </c>
      <c r="BF22" s="416">
        <v>283320.5767</v>
      </c>
      <c r="BG22" s="416">
        <v>-1881.312860000064</v>
      </c>
      <c r="BH22" s="314">
        <v>-0.006596424949717128</v>
      </c>
      <c r="BI22" s="417">
        <v>52207</v>
      </c>
      <c r="BJ22" s="417">
        <v>42889</v>
      </c>
      <c r="BK22" s="417">
        <v>34162</v>
      </c>
      <c r="BL22" s="417">
        <v>129258</v>
      </c>
      <c r="BM22" s="417">
        <v>20985</v>
      </c>
      <c r="BN22" s="417">
        <v>3942</v>
      </c>
      <c r="BO22" s="417">
        <v>3685</v>
      </c>
      <c r="BP22" s="417">
        <v>28612</v>
      </c>
      <c r="BQ22" s="417">
        <v>157870</v>
      </c>
      <c r="BR22" s="416">
        <v>-14175.576700000005</v>
      </c>
      <c r="BS22" s="314">
        <v>-0.08239431069313859</v>
      </c>
      <c r="BT22" s="417">
        <v>3655</v>
      </c>
      <c r="BU22" s="417">
        <v>-359</v>
      </c>
      <c r="BV22" s="314">
        <v>-0.08943697060288988</v>
      </c>
      <c r="BW22" s="416">
        <v>2879</v>
      </c>
      <c r="BX22" s="42">
        <v>-258</v>
      </c>
      <c r="BY22" s="43">
        <v>-0.08224418233981511</v>
      </c>
      <c r="BZ22" s="416">
        <v>3467</v>
      </c>
      <c r="CA22" s="42">
        <f>BZ22-AY22</f>
        <v>-331</v>
      </c>
      <c r="CB22" s="43">
        <f>CA22/AY22</f>
        <v>-0.08715113217482885</v>
      </c>
      <c r="CC22" s="416">
        <v>10001</v>
      </c>
      <c r="CD22" s="42">
        <f>CC22-AZ22</f>
        <v>-948</v>
      </c>
      <c r="CE22" s="43">
        <f>CD22/AZ22</f>
        <v>-0.08658324961183669</v>
      </c>
      <c r="CF22" s="416">
        <v>167871</v>
      </c>
      <c r="CG22" s="42">
        <f>CF22-BA22</f>
        <v>-15123.576700000005</v>
      </c>
      <c r="CH22" s="43">
        <f>CG22/BA22</f>
        <v>-0.08264494485425919</v>
      </c>
      <c r="CI22" s="416">
        <v>22711</v>
      </c>
      <c r="CJ22" s="42">
        <f>CI22-BB22</f>
        <v>851</v>
      </c>
      <c r="CK22" s="43">
        <f>CJ22/BB22</f>
        <v>0.0389295516925892</v>
      </c>
      <c r="CL22" s="416">
        <v>36470</v>
      </c>
      <c r="CM22" s="42">
        <f>CL22-BC22</f>
        <v>5076</v>
      </c>
      <c r="CN22" s="43">
        <f>CM22/BC22</f>
        <v>0.1616869465502962</v>
      </c>
      <c r="CO22" s="416">
        <v>50303</v>
      </c>
      <c r="CP22" s="42">
        <f>CO22-BD22</f>
        <v>3231</v>
      </c>
      <c r="CQ22" s="43">
        <f>CP22/BD22</f>
        <v>0.06863953093133922</v>
      </c>
      <c r="CR22" s="416">
        <v>109484</v>
      </c>
      <c r="CS22" s="42">
        <f>CR22-BE22</f>
        <v>9158</v>
      </c>
      <c r="CT22" s="43">
        <f>CS22/BE22</f>
        <v>0.09128241931303949</v>
      </c>
      <c r="CU22" s="416">
        <v>277355</v>
      </c>
      <c r="CV22" s="42">
        <f>CU22-BF22</f>
        <v>-5965.576699999976</v>
      </c>
      <c r="CW22" s="140">
        <f>CV22/BF22</f>
        <v>-0.02105592459779846</v>
      </c>
    </row>
    <row r="23" ht="17" customHeight="1">
      <c r="A23" t="s" s="71">
        <v>147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416">
        <v>0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416">
        <v>0</v>
      </c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416"/>
      <c r="BB23" s="24"/>
      <c r="BC23" s="24"/>
      <c r="BD23" s="24"/>
      <c r="BE23" s="24"/>
      <c r="BF23" s="416">
        <v>0</v>
      </c>
      <c r="BG23" s="416">
        <v>0</v>
      </c>
      <c r="BH23" s="314"/>
      <c r="BI23" s="24"/>
      <c r="BJ23" s="24"/>
      <c r="BK23" s="24"/>
      <c r="BL23" s="416">
        <v>0</v>
      </c>
      <c r="BM23" s="24"/>
      <c r="BN23" s="24"/>
      <c r="BO23" s="24"/>
      <c r="BP23" s="24"/>
      <c r="BQ23" s="24"/>
      <c r="BR23" s="416">
        <v>0</v>
      </c>
      <c r="BS23" s="314"/>
      <c r="BT23" s="24"/>
      <c r="BU23" s="416">
        <v>0</v>
      </c>
      <c r="BV23" s="314"/>
      <c r="BW23" s="24"/>
      <c r="BX23" s="42">
        <v>0</v>
      </c>
      <c r="BY23" s="43"/>
      <c r="BZ23" s="24"/>
      <c r="CA23" s="42">
        <f>BZ23-AY23</f>
        <v>0</v>
      </c>
      <c r="CB23" s="43">
        <f>CA23/AY23</f>
      </c>
      <c r="CC23" s="24"/>
      <c r="CD23" s="42">
        <f>CC23-AZ23</f>
        <v>0</v>
      </c>
      <c r="CE23" s="43">
        <f>CD23/AZ23</f>
      </c>
      <c r="CF23" s="24"/>
      <c r="CG23" s="42">
        <f>CF23-BA23</f>
        <v>0</v>
      </c>
      <c r="CH23" s="43">
        <f>CG23/BA23</f>
      </c>
      <c r="CI23" s="24"/>
      <c r="CJ23" s="42">
        <f>CI23-BB23</f>
        <v>0</v>
      </c>
      <c r="CK23" s="43">
        <f>CJ23/BB23</f>
      </c>
      <c r="CL23" s="24"/>
      <c r="CM23" s="42">
        <f>CL23-BC23</f>
        <v>0</v>
      </c>
      <c r="CN23" s="43">
        <f>CM23/BC23</f>
      </c>
      <c r="CO23" s="24"/>
      <c r="CP23" s="42">
        <f>CO23-BD23</f>
        <v>0</v>
      </c>
      <c r="CQ23" s="43">
        <f>CP23/BD23</f>
      </c>
      <c r="CR23" s="24"/>
      <c r="CS23" s="42">
        <f>CR23-BE23</f>
        <v>0</v>
      </c>
      <c r="CT23" s="43">
        <f>CS23/BE23</f>
      </c>
      <c r="CU23" s="416">
        <v>0</v>
      </c>
      <c r="CV23" s="42">
        <f>CU23-BF23</f>
        <v>0</v>
      </c>
      <c r="CW23" s="140">
        <f>CV23/BF23</f>
      </c>
    </row>
    <row r="24" ht="17" customHeight="1">
      <c r="A24" t="s" s="71">
        <v>148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416">
        <v>0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416">
        <v>0</v>
      </c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416"/>
      <c r="BB24" s="24"/>
      <c r="BC24" s="24"/>
      <c r="BD24" s="24"/>
      <c r="BE24" s="24"/>
      <c r="BF24" s="416">
        <v>0</v>
      </c>
      <c r="BG24" s="416">
        <v>0</v>
      </c>
      <c r="BH24" s="314"/>
      <c r="BI24" s="24"/>
      <c r="BJ24" s="24"/>
      <c r="BK24" s="24"/>
      <c r="BL24" s="416">
        <v>0</v>
      </c>
      <c r="BM24" s="24"/>
      <c r="BN24" s="24"/>
      <c r="BO24" s="24"/>
      <c r="BP24" s="24"/>
      <c r="BQ24" s="24"/>
      <c r="BR24" s="416">
        <v>0</v>
      </c>
      <c r="BS24" s="314"/>
      <c r="BT24" s="24"/>
      <c r="BU24" s="416">
        <v>0</v>
      </c>
      <c r="BV24" s="314"/>
      <c r="BW24" s="24"/>
      <c r="BX24" s="42">
        <v>0</v>
      </c>
      <c r="BY24" s="43"/>
      <c r="BZ24" s="24"/>
      <c r="CA24" s="42">
        <f>BZ24-AY24</f>
        <v>0</v>
      </c>
      <c r="CB24" s="43">
        <f>CA24/AY24</f>
      </c>
      <c r="CC24" s="24"/>
      <c r="CD24" s="42">
        <f>CC24-AZ24</f>
        <v>0</v>
      </c>
      <c r="CE24" s="43">
        <f>CD24/AZ24</f>
      </c>
      <c r="CF24" s="24"/>
      <c r="CG24" s="42">
        <f>CF24-BA24</f>
        <v>0</v>
      </c>
      <c r="CH24" s="43">
        <f>CG24/BA24</f>
      </c>
      <c r="CI24" s="24"/>
      <c r="CJ24" s="42">
        <f>CI24-BB24</f>
        <v>0</v>
      </c>
      <c r="CK24" s="43">
        <f>CJ24/BB24</f>
      </c>
      <c r="CL24" s="24"/>
      <c r="CM24" s="42">
        <f>CL24-BC24</f>
        <v>0</v>
      </c>
      <c r="CN24" s="43">
        <f>CM24/BC24</f>
      </c>
      <c r="CO24" s="24"/>
      <c r="CP24" s="42">
        <f>CO24-BD24</f>
        <v>0</v>
      </c>
      <c r="CQ24" s="43">
        <f>CP24/BD24</f>
      </c>
      <c r="CR24" s="24"/>
      <c r="CS24" s="42">
        <f>CR24-BE24</f>
        <v>0</v>
      </c>
      <c r="CT24" s="43">
        <f>CS24/BE24</f>
      </c>
      <c r="CU24" s="416">
        <v>0</v>
      </c>
      <c r="CV24" s="42">
        <f>CU24-BF24</f>
        <v>0</v>
      </c>
      <c r="CW24" s="140">
        <f>CV24/BF24</f>
      </c>
    </row>
    <row r="25" ht="17" customHeight="1">
      <c r="A25" t="s" s="71">
        <v>149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416">
        <v>0</v>
      </c>
      <c r="U25" s="24"/>
      <c r="V25" s="24"/>
      <c r="W25" s="24"/>
      <c r="X25" s="24"/>
      <c r="Y25" s="24"/>
      <c r="Z25" s="24"/>
      <c r="AA25" s="24"/>
      <c r="AB25" s="24"/>
      <c r="AC25" s="24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>
        <v>0</v>
      </c>
      <c r="AN25" s="24"/>
      <c r="AO25" s="24"/>
      <c r="AP25" s="24"/>
      <c r="AQ25" s="24"/>
      <c r="AR25" s="24"/>
      <c r="AS25" s="24"/>
      <c r="AT25" s="24"/>
      <c r="AU25" s="24"/>
      <c r="AV25" s="24"/>
      <c r="AW25" s="416"/>
      <c r="AX25" s="416"/>
      <c r="AY25" s="416"/>
      <c r="AZ25" s="416"/>
      <c r="BA25" s="416"/>
      <c r="BB25" s="416"/>
      <c r="BC25" s="416"/>
      <c r="BD25" s="416"/>
      <c r="BE25" s="416"/>
      <c r="BF25" s="416">
        <v>0</v>
      </c>
      <c r="BG25" s="416">
        <v>0</v>
      </c>
      <c r="BH25" s="314"/>
      <c r="BI25" s="416"/>
      <c r="BJ25" s="24"/>
      <c r="BK25" s="24"/>
      <c r="BL25" s="416">
        <v>0</v>
      </c>
      <c r="BM25" s="24"/>
      <c r="BN25" s="24"/>
      <c r="BO25" s="24"/>
      <c r="BP25" s="24"/>
      <c r="BQ25" s="24"/>
      <c r="BR25" s="416">
        <v>0</v>
      </c>
      <c r="BS25" s="314"/>
      <c r="BT25" s="416"/>
      <c r="BU25" s="416">
        <v>0</v>
      </c>
      <c r="BV25" s="314"/>
      <c r="BW25" s="416"/>
      <c r="BX25" s="42">
        <v>0</v>
      </c>
      <c r="BY25" s="43"/>
      <c r="BZ25" s="24"/>
      <c r="CA25" s="42">
        <f>BZ25-AY25</f>
        <v>0</v>
      </c>
      <c r="CB25" s="43">
        <f>CA25/AY25</f>
      </c>
      <c r="CC25" s="24"/>
      <c r="CD25" s="42">
        <f>CC25-AZ25</f>
        <v>0</v>
      </c>
      <c r="CE25" s="43">
        <f>CD25/AZ25</f>
      </c>
      <c r="CF25" s="24"/>
      <c r="CG25" s="42">
        <f>CF25-BA25</f>
        <v>0</v>
      </c>
      <c r="CH25" s="43">
        <f>CG25/BA25</f>
      </c>
      <c r="CI25" s="24"/>
      <c r="CJ25" s="42">
        <f>CI25-BB25</f>
        <v>0</v>
      </c>
      <c r="CK25" s="43">
        <f>CJ25/BB25</f>
      </c>
      <c r="CL25" s="24"/>
      <c r="CM25" s="42">
        <f>CL25-BC25</f>
        <v>0</v>
      </c>
      <c r="CN25" s="43">
        <f>CM25/BC25</f>
      </c>
      <c r="CO25" s="24"/>
      <c r="CP25" s="42">
        <f>CO25-BD25</f>
        <v>0</v>
      </c>
      <c r="CQ25" s="43">
        <f>CP25/BD25</f>
      </c>
      <c r="CR25" s="24"/>
      <c r="CS25" s="42">
        <f>CR25-BE25</f>
        <v>0</v>
      </c>
      <c r="CT25" s="43">
        <f>CS25/BE25</f>
      </c>
      <c r="CU25" s="416">
        <v>0</v>
      </c>
      <c r="CV25" s="42">
        <f>CU25-BF25</f>
        <v>0</v>
      </c>
      <c r="CW25" s="140">
        <f>CV25/BF25</f>
      </c>
    </row>
    <row r="26" ht="17" customHeight="1">
      <c r="A26" t="s" s="61">
        <v>78</v>
      </c>
      <c r="B26" s="414">
        <v>507819.504581362</v>
      </c>
      <c r="C26" s="414">
        <v>423236.4702680226</v>
      </c>
      <c r="D26" s="414">
        <v>465961.5557392061</v>
      </c>
      <c r="E26" s="414">
        <v>1397017.530588591</v>
      </c>
      <c r="F26" s="414">
        <v>382309.7189249099</v>
      </c>
      <c r="G26" s="414">
        <v>354309.5094283223</v>
      </c>
      <c r="H26" s="414">
        <v>278575.413123465</v>
      </c>
      <c r="I26" s="414">
        <v>1015194.641476697</v>
      </c>
      <c r="J26" s="414">
        <v>2412212.172065288</v>
      </c>
      <c r="K26" s="414">
        <v>281557</v>
      </c>
      <c r="L26" s="414">
        <v>294572</v>
      </c>
      <c r="M26" s="414">
        <v>282846.0533858351</v>
      </c>
      <c r="N26" s="414">
        <v>858975.0533858351</v>
      </c>
      <c r="O26" s="414">
        <v>3271187.225451123</v>
      </c>
      <c r="P26" s="414">
        <v>349840</v>
      </c>
      <c r="Q26" s="414">
        <v>429168</v>
      </c>
      <c r="R26" s="414">
        <v>551147.4811799182</v>
      </c>
      <c r="S26" s="414">
        <v>1330155.481179918</v>
      </c>
      <c r="T26" s="414">
        <v>4601342.706631041</v>
      </c>
      <c r="U26" s="414">
        <v>579715.6319212239</v>
      </c>
      <c r="V26" s="414">
        <v>496118.3928618281</v>
      </c>
      <c r="W26" s="414">
        <v>468825.9401341883</v>
      </c>
      <c r="X26" s="414">
        <v>1544659.96491724</v>
      </c>
      <c r="Y26" s="414">
        <v>432161.8402711176</v>
      </c>
      <c r="Z26" s="414">
        <v>317986.7538854571</v>
      </c>
      <c r="AA26" s="414">
        <v>313306.3898787958</v>
      </c>
      <c r="AB26" s="414">
        <v>1063454.98403537</v>
      </c>
      <c r="AC26" s="414">
        <v>2608114.948952611</v>
      </c>
      <c r="AD26" s="414">
        <v>321242</v>
      </c>
      <c r="AE26" s="414">
        <v>297914.99784</v>
      </c>
      <c r="AF26" s="414">
        <v>270478</v>
      </c>
      <c r="AG26" s="414">
        <v>889634.9978400001</v>
      </c>
      <c r="AH26" s="414">
        <v>3497749.946792611</v>
      </c>
      <c r="AI26" s="414">
        <v>305623</v>
      </c>
      <c r="AJ26" s="414">
        <v>399271</v>
      </c>
      <c r="AK26" s="414">
        <v>540368.62349</v>
      </c>
      <c r="AL26" s="414">
        <v>1245262.62349</v>
      </c>
      <c r="AM26" s="414">
        <v>4743012.570282611</v>
      </c>
      <c r="AN26" s="416">
        <v>518707</v>
      </c>
      <c r="AO26" s="416">
        <v>436024</v>
      </c>
      <c r="AP26" s="416">
        <v>449070</v>
      </c>
      <c r="AQ26" s="416">
        <v>1403801</v>
      </c>
      <c r="AR26" s="416">
        <v>406879</v>
      </c>
      <c r="AS26" s="416">
        <v>312128</v>
      </c>
      <c r="AT26" s="416">
        <v>264955.82444</v>
      </c>
      <c r="AU26" s="416">
        <v>983962.82444</v>
      </c>
      <c r="AV26" s="416">
        <v>2387763.82444</v>
      </c>
      <c r="AW26" s="416">
        <v>274585</v>
      </c>
      <c r="AX26" s="416">
        <v>255871</v>
      </c>
      <c r="AY26" s="416">
        <v>243882</v>
      </c>
      <c r="AZ26" s="416">
        <v>774338</v>
      </c>
      <c r="BA26" s="416">
        <v>3162101.82444</v>
      </c>
      <c r="BB26" s="416">
        <v>338991</v>
      </c>
      <c r="BC26" s="416">
        <v>376410</v>
      </c>
      <c r="BD26" s="416">
        <v>454453</v>
      </c>
      <c r="BE26" s="416">
        <v>1169854</v>
      </c>
      <c r="BF26" s="416">
        <v>4331955.824440001</v>
      </c>
      <c r="BG26" s="416">
        <v>-411056.7458426105</v>
      </c>
      <c r="BH26" s="314">
        <v>-0.08666575088122053</v>
      </c>
      <c r="BI26" s="416">
        <v>451240</v>
      </c>
      <c r="BJ26" s="416">
        <v>400513</v>
      </c>
      <c r="BK26" s="416">
        <v>393941</v>
      </c>
      <c r="BL26" s="416">
        <v>1245694</v>
      </c>
      <c r="BM26" s="416">
        <v>326234</v>
      </c>
      <c r="BN26" s="416">
        <v>298373</v>
      </c>
      <c r="BO26" s="416">
        <v>265449</v>
      </c>
      <c r="BP26" s="416">
        <v>890056</v>
      </c>
      <c r="BQ26" s="416">
        <v>2135750</v>
      </c>
      <c r="BR26" s="416">
        <v>-252013.8244400001</v>
      </c>
      <c r="BS26" s="314">
        <v>-0.1055438657125583</v>
      </c>
      <c r="BT26" s="416">
        <v>303629</v>
      </c>
      <c r="BU26" s="416">
        <v>29044</v>
      </c>
      <c r="BV26" s="314">
        <v>0.105774168290329</v>
      </c>
      <c r="BW26" s="416">
        <v>292522</v>
      </c>
      <c r="BX26" s="42">
        <v>36651</v>
      </c>
      <c r="BY26" s="43">
        <v>0.1432401483560075</v>
      </c>
      <c r="BZ26" s="414">
        <v>288158</v>
      </c>
      <c r="CA26" s="42">
        <f>BZ26-AY26</f>
        <v>44276</v>
      </c>
      <c r="CB26" s="43">
        <f>CA26/AY26</f>
        <v>0.1815468136229816</v>
      </c>
      <c r="CC26" s="414">
        <v>884309</v>
      </c>
      <c r="CD26" s="42">
        <f>CC26-AZ26</f>
        <v>109971</v>
      </c>
      <c r="CE26" s="43">
        <f>CD26/AZ26</f>
        <v>0.1420193765513251</v>
      </c>
      <c r="CF26" s="414">
        <v>3020059</v>
      </c>
      <c r="CG26" s="42">
        <f>CF26-BA26</f>
        <v>-142042.8244400001</v>
      </c>
      <c r="CH26" s="43">
        <f>CG26/BA26</f>
        <v>-0.04492038281061854</v>
      </c>
      <c r="CI26" s="414">
        <v>403089</v>
      </c>
      <c r="CJ26" s="42">
        <f>CI26-BB26</f>
        <v>64098</v>
      </c>
      <c r="CK26" s="43">
        <f>CJ26/BB26</f>
        <v>0.1890846659645831</v>
      </c>
      <c r="CL26" s="414">
        <v>481681</v>
      </c>
      <c r="CM26" s="42">
        <f>CL26-BC26</f>
        <v>105271</v>
      </c>
      <c r="CN26" s="43">
        <f>CM26/BC26</f>
        <v>0.2796711033181903</v>
      </c>
      <c r="CO26" s="414">
        <v>606184</v>
      </c>
      <c r="CP26" s="42">
        <f>CO26-BD26</f>
        <v>151731</v>
      </c>
      <c r="CQ26" s="43">
        <f>CP26/BD26</f>
        <v>0.3338761104008555</v>
      </c>
      <c r="CR26" s="414">
        <v>1490954</v>
      </c>
      <c r="CS26" s="42">
        <f>CR26-BE26</f>
        <v>321100</v>
      </c>
      <c r="CT26" s="43">
        <f>CS26/BE26</f>
        <v>0.2744786956321045</v>
      </c>
      <c r="CU26" s="414">
        <v>4511013</v>
      </c>
      <c r="CV26" s="42">
        <f>CU26-BF26</f>
        <v>179057.1755599994</v>
      </c>
      <c r="CW26" s="140">
        <f>CV26/BF26</f>
        <v>0.04133402620354432</v>
      </c>
    </row>
    <row r="27" ht="17" customHeight="1">
      <c r="A27" t="s" s="71">
        <v>79</v>
      </c>
      <c r="B27" s="416">
        <v>167849.6111331698</v>
      </c>
      <c r="C27" s="416">
        <v>142056.8512065971</v>
      </c>
      <c r="D27" s="416">
        <v>174463.8533820239</v>
      </c>
      <c r="E27" s="416">
        <v>484370.3157217908</v>
      </c>
      <c r="F27" s="416">
        <v>140017.6272911548</v>
      </c>
      <c r="G27" s="416">
        <v>138898.833873912</v>
      </c>
      <c r="H27" s="416">
        <v>106023.0489634083</v>
      </c>
      <c r="I27" s="416">
        <v>384939.5101284751</v>
      </c>
      <c r="J27" s="416">
        <v>869309.8258502658</v>
      </c>
      <c r="K27" s="416">
        <v>116430</v>
      </c>
      <c r="L27" s="416">
        <v>134138</v>
      </c>
      <c r="M27" s="416">
        <v>131841</v>
      </c>
      <c r="N27" s="416">
        <v>382408.9999999999</v>
      </c>
      <c r="O27" s="416">
        <v>1251718.825850266</v>
      </c>
      <c r="P27" s="416">
        <v>159187</v>
      </c>
      <c r="Q27" s="416">
        <v>166718</v>
      </c>
      <c r="R27" s="416">
        <v>217280.7415841468</v>
      </c>
      <c r="S27" s="416">
        <v>543185.7415841469</v>
      </c>
      <c r="T27" s="418">
        <v>1794904.567434412</v>
      </c>
      <c r="U27" s="416">
        <v>218558.6885953647</v>
      </c>
      <c r="V27" s="416">
        <v>182689.0934385638</v>
      </c>
      <c r="W27" s="416">
        <v>174451.8104415416</v>
      </c>
      <c r="X27" s="416">
        <v>575699.5924754702</v>
      </c>
      <c r="Y27" s="416">
        <v>173485.8332004858</v>
      </c>
      <c r="Z27" s="416">
        <v>110431.1023068447</v>
      </c>
      <c r="AA27" s="416">
        <v>118921.7925189611</v>
      </c>
      <c r="AB27" s="416">
        <v>402838.7280262916</v>
      </c>
      <c r="AC27" s="416">
        <v>978538.3205017617</v>
      </c>
      <c r="AD27" s="416">
        <v>143784</v>
      </c>
      <c r="AE27" s="416">
        <v>143457</v>
      </c>
      <c r="AF27" s="416">
        <v>106079</v>
      </c>
      <c r="AG27" s="416">
        <v>393320</v>
      </c>
      <c r="AH27" s="416">
        <v>1371858.320501762</v>
      </c>
      <c r="AI27" s="416">
        <v>110487</v>
      </c>
      <c r="AJ27" s="416">
        <v>151618</v>
      </c>
      <c r="AK27" s="416">
        <v>199485.07617</v>
      </c>
      <c r="AL27" s="416">
        <v>461590.07617</v>
      </c>
      <c r="AM27" s="416">
        <v>1833448.396671762</v>
      </c>
      <c r="AN27" s="416">
        <v>182497</v>
      </c>
      <c r="AO27" s="416">
        <v>166435</v>
      </c>
      <c r="AP27" s="416">
        <v>178508</v>
      </c>
      <c r="AQ27" s="416">
        <v>527440</v>
      </c>
      <c r="AR27" s="416">
        <v>184527</v>
      </c>
      <c r="AS27" s="416">
        <v>128474</v>
      </c>
      <c r="AT27" s="416">
        <v>104274</v>
      </c>
      <c r="AU27" s="416">
        <v>417275</v>
      </c>
      <c r="AV27" s="416">
        <v>944715</v>
      </c>
      <c r="AW27" s="416">
        <v>115617</v>
      </c>
      <c r="AX27" s="416">
        <v>109951</v>
      </c>
      <c r="AY27" s="416">
        <v>88988</v>
      </c>
      <c r="AZ27" s="416">
        <v>314556</v>
      </c>
      <c r="BA27" s="416">
        <v>1259271</v>
      </c>
      <c r="BB27" s="416">
        <v>146196</v>
      </c>
      <c r="BC27" s="416">
        <v>141373</v>
      </c>
      <c r="BD27" s="416">
        <v>152627</v>
      </c>
      <c r="BE27" s="416">
        <v>440196</v>
      </c>
      <c r="BF27" s="416">
        <v>1699467</v>
      </c>
      <c r="BG27" s="416">
        <v>-133981.3966717618</v>
      </c>
      <c r="BH27" s="314">
        <v>-0.0730761754271223</v>
      </c>
      <c r="BI27" s="416">
        <v>133048</v>
      </c>
      <c r="BJ27" s="416">
        <v>119025</v>
      </c>
      <c r="BK27" s="416">
        <v>134027</v>
      </c>
      <c r="BL27" s="416">
        <v>386100</v>
      </c>
      <c r="BM27" s="416">
        <v>117654</v>
      </c>
      <c r="BN27" s="416">
        <v>135294</v>
      </c>
      <c r="BO27" s="416">
        <v>106850</v>
      </c>
      <c r="BP27" s="416">
        <v>359798</v>
      </c>
      <c r="BQ27" s="416">
        <v>745898</v>
      </c>
      <c r="BR27" s="416">
        <v>-198817</v>
      </c>
      <c r="BS27" s="314">
        <v>-0.2104518293876989</v>
      </c>
      <c r="BT27" s="416">
        <v>161389</v>
      </c>
      <c r="BU27" s="416">
        <v>45772</v>
      </c>
      <c r="BV27" s="314">
        <v>0.3958933374849719</v>
      </c>
      <c r="BW27" s="416">
        <v>122344</v>
      </c>
      <c r="BX27" s="42">
        <v>12393</v>
      </c>
      <c r="BY27" s="43">
        <v>0.1127138452583424</v>
      </c>
      <c r="BZ27" s="416">
        <v>108833</v>
      </c>
      <c r="CA27" s="42">
        <f>BZ27-AY27</f>
        <v>19845</v>
      </c>
      <c r="CB27" s="43">
        <f>CA27/AY27</f>
        <v>0.2230075965298692</v>
      </c>
      <c r="CC27" s="416">
        <v>392566</v>
      </c>
      <c r="CD27" s="42">
        <f>CC27-AZ27</f>
        <v>78010</v>
      </c>
      <c r="CE27" s="43">
        <f>CD27/AZ27</f>
        <v>0.248000356057427</v>
      </c>
      <c r="CF27" s="416">
        <v>1138464</v>
      </c>
      <c r="CG27" s="42">
        <f>CF27-BA27</f>
        <v>-120807</v>
      </c>
      <c r="CH27" s="43">
        <f>CG27/BA27</f>
        <v>-0.09593407614405478</v>
      </c>
      <c r="CI27" s="416">
        <v>187047</v>
      </c>
      <c r="CJ27" s="42">
        <f>CI27-BB27</f>
        <v>40851</v>
      </c>
      <c r="CK27" s="43">
        <f>CJ27/BB27</f>
        <v>0.279426249692194</v>
      </c>
      <c r="CL27" s="416">
        <v>211549</v>
      </c>
      <c r="CM27" s="42">
        <f>CL27-BC27</f>
        <v>70176</v>
      </c>
      <c r="CN27" s="43">
        <f>CM27/BC27</f>
        <v>0.4963889851668989</v>
      </c>
      <c r="CO27" s="416">
        <v>234615</v>
      </c>
      <c r="CP27" s="42">
        <f>CO27-BD27</f>
        <v>81988</v>
      </c>
      <c r="CQ27" s="43">
        <f>CP27/BD27</f>
        <v>0.5371788739869092</v>
      </c>
      <c r="CR27" s="416">
        <v>633211</v>
      </c>
      <c r="CS27" s="42">
        <f>CR27-BE27</f>
        <v>193015</v>
      </c>
      <c r="CT27" s="43">
        <f>CS27/BE27</f>
        <v>0.4384751338040327</v>
      </c>
      <c r="CU27" s="416">
        <v>1771675</v>
      </c>
      <c r="CV27" s="42">
        <f>CU27-BF27</f>
        <v>72208</v>
      </c>
      <c r="CW27" s="140">
        <f>CV27/BF27</f>
        <v>0.04248861554828661</v>
      </c>
    </row>
    <row r="28" ht="17" customHeight="1">
      <c r="A28" t="s" s="71">
        <v>80</v>
      </c>
      <c r="B28" s="416">
        <v>47300.999999999993</v>
      </c>
      <c r="C28" s="416">
        <v>40521.047739582515</v>
      </c>
      <c r="D28" s="416">
        <v>46611.000434350557</v>
      </c>
      <c r="E28" s="416">
        <v>134433.0481739331</v>
      </c>
      <c r="F28" s="416">
        <v>33933.989804298173</v>
      </c>
      <c r="G28" s="416">
        <v>32258.778785814553</v>
      </c>
      <c r="H28" s="416">
        <v>32373.900821704410</v>
      </c>
      <c r="I28" s="416">
        <v>98566.669411817129</v>
      </c>
      <c r="J28" s="416">
        <v>232999.7175857502</v>
      </c>
      <c r="K28" s="416">
        <v>29331</v>
      </c>
      <c r="L28" s="416">
        <v>30234</v>
      </c>
      <c r="M28" s="416">
        <v>29076.053385835141</v>
      </c>
      <c r="N28" s="416">
        <v>88641.053385835141</v>
      </c>
      <c r="O28" s="416">
        <v>321640.7709715853</v>
      </c>
      <c r="P28" s="416">
        <v>33864</v>
      </c>
      <c r="Q28" s="416">
        <v>43811</v>
      </c>
      <c r="R28" s="416">
        <v>52899.830428079418</v>
      </c>
      <c r="S28" s="416">
        <v>130574.8304280794</v>
      </c>
      <c r="T28" s="418">
        <v>452215.6013996647</v>
      </c>
      <c r="U28" s="416">
        <v>53904</v>
      </c>
      <c r="V28" s="416">
        <v>49114.588148030853</v>
      </c>
      <c r="W28" s="416">
        <v>44972.474406326539</v>
      </c>
      <c r="X28" s="416">
        <v>147991.0625543574</v>
      </c>
      <c r="Y28" s="416">
        <v>39298.077543415129</v>
      </c>
      <c r="Z28" s="416">
        <v>36160.8645179868</v>
      </c>
      <c r="AA28" s="416">
        <v>40076.494943295722</v>
      </c>
      <c r="AB28" s="416">
        <v>115535.4370046977</v>
      </c>
      <c r="AC28" s="416">
        <v>263526.4995590551</v>
      </c>
      <c r="AD28" s="416">
        <v>36437</v>
      </c>
      <c r="AE28" s="416">
        <v>35012</v>
      </c>
      <c r="AF28" s="416">
        <v>36014.000000000007</v>
      </c>
      <c r="AG28" s="416">
        <v>107463</v>
      </c>
      <c r="AH28" s="416">
        <v>370989.4995590551</v>
      </c>
      <c r="AI28" s="416">
        <v>38750</v>
      </c>
      <c r="AJ28" s="416">
        <v>37789</v>
      </c>
      <c r="AK28" s="416">
        <v>49601.87244</v>
      </c>
      <c r="AL28" s="416">
        <v>126140.87244</v>
      </c>
      <c r="AM28" s="416">
        <v>497130.3719990551</v>
      </c>
      <c r="AN28" s="416">
        <v>46867</v>
      </c>
      <c r="AO28" s="416">
        <v>34485</v>
      </c>
      <c r="AP28" s="416">
        <v>38621</v>
      </c>
      <c r="AQ28" s="416">
        <v>119973</v>
      </c>
      <c r="AR28" s="416">
        <v>33922</v>
      </c>
      <c r="AS28" s="416">
        <v>35858</v>
      </c>
      <c r="AT28" s="416">
        <v>35706</v>
      </c>
      <c r="AU28" s="416">
        <v>105486</v>
      </c>
      <c r="AV28" s="416">
        <v>225459</v>
      </c>
      <c r="AW28" s="416">
        <v>35969</v>
      </c>
      <c r="AX28" s="416">
        <v>14609</v>
      </c>
      <c r="AY28" s="416">
        <v>31291</v>
      </c>
      <c r="AZ28" s="416">
        <v>81869</v>
      </c>
      <c r="BA28" s="416">
        <v>307328</v>
      </c>
      <c r="BB28" s="416">
        <v>38498</v>
      </c>
      <c r="BC28" s="416">
        <v>34721</v>
      </c>
      <c r="BD28" s="416">
        <v>42227</v>
      </c>
      <c r="BE28" s="416">
        <v>115446</v>
      </c>
      <c r="BF28" s="416">
        <v>422774</v>
      </c>
      <c r="BG28" s="416">
        <v>-74356.371999055089</v>
      </c>
      <c r="BH28" s="314">
        <v>-0.1495711712403611</v>
      </c>
      <c r="BI28" s="416">
        <v>44259</v>
      </c>
      <c r="BJ28" s="416">
        <v>41274</v>
      </c>
      <c r="BK28" s="416">
        <v>35455</v>
      </c>
      <c r="BL28" s="416">
        <v>120988</v>
      </c>
      <c r="BM28" s="416">
        <v>36339</v>
      </c>
      <c r="BN28" s="416">
        <v>36372</v>
      </c>
      <c r="BO28" s="416">
        <v>19663</v>
      </c>
      <c r="BP28" s="416">
        <v>92374</v>
      </c>
      <c r="BQ28" s="416">
        <v>213362</v>
      </c>
      <c r="BR28" s="416">
        <v>-12097</v>
      </c>
      <c r="BS28" s="314">
        <v>-0.05365498826837695</v>
      </c>
      <c r="BT28" s="416">
        <v>899</v>
      </c>
      <c r="BU28" s="416">
        <v>-35070</v>
      </c>
      <c r="BV28" s="314">
        <v>-0.9750062553865829</v>
      </c>
      <c r="BW28" s="416">
        <v>37150</v>
      </c>
      <c r="BX28" s="42">
        <v>22541</v>
      </c>
      <c r="BY28" s="43">
        <v>1.54295297419399</v>
      </c>
      <c r="BZ28" s="416">
        <v>37982</v>
      </c>
      <c r="CA28" s="42">
        <f>BZ28-AY28</f>
        <v>6691</v>
      </c>
      <c r="CB28" s="43">
        <f>CA28/AY28</f>
        <v>0.2138314531334889</v>
      </c>
      <c r="CC28" s="416">
        <v>76031</v>
      </c>
      <c r="CD28" s="42">
        <f>CC28-AZ28</f>
        <v>-5838</v>
      </c>
      <c r="CE28" s="43">
        <f>CD28/AZ28</f>
        <v>-0.07130904249471717</v>
      </c>
      <c r="CF28" s="416">
        <v>289393</v>
      </c>
      <c r="CG28" s="42">
        <f>CF28-BA28</f>
        <v>-17935</v>
      </c>
      <c r="CH28" s="43">
        <f>CG28/BA28</f>
        <v>-0.05835784568929613</v>
      </c>
      <c r="CI28" s="416">
        <v>41944</v>
      </c>
      <c r="CJ28" s="42">
        <f>CI28-BB28</f>
        <v>3446</v>
      </c>
      <c r="CK28" s="43">
        <f>CJ28/BB28</f>
        <v>0.08951114343602265</v>
      </c>
      <c r="CL28" s="416">
        <v>46476</v>
      </c>
      <c r="CM28" s="42">
        <f>CL28-BC28</f>
        <v>11755</v>
      </c>
      <c r="CN28" s="43">
        <f>CM28/BC28</f>
        <v>0.3385559171682843</v>
      </c>
      <c r="CO28" s="416">
        <v>60608</v>
      </c>
      <c r="CP28" s="42">
        <f>CO28-BD28</f>
        <v>18381</v>
      </c>
      <c r="CQ28" s="43">
        <f>CP28/BD28</f>
        <v>0.4352902171596372</v>
      </c>
      <c r="CR28" s="416">
        <v>149028</v>
      </c>
      <c r="CS28" s="42">
        <f>CR28-BE28</f>
        <v>33582</v>
      </c>
      <c r="CT28" s="43">
        <f>CS28/BE28</f>
        <v>0.2908892469206382</v>
      </c>
      <c r="CU28" s="416">
        <v>438421</v>
      </c>
      <c r="CV28" s="42">
        <f>CU28-BF28</f>
        <v>15647</v>
      </c>
      <c r="CW28" s="140">
        <f>CV28/BF28</f>
        <v>0.03701031756919772</v>
      </c>
    </row>
    <row r="29" ht="17" customHeight="1">
      <c r="A29" t="s" s="71">
        <v>81</v>
      </c>
      <c r="B29" s="416">
        <v>146599</v>
      </c>
      <c r="C29" s="416">
        <v>118692.882732302</v>
      </c>
      <c r="D29" s="416">
        <v>117890.0612097241</v>
      </c>
      <c r="E29" s="416">
        <v>383181.943942026</v>
      </c>
      <c r="F29" s="416">
        <v>100748.1763834942</v>
      </c>
      <c r="G29" s="416">
        <v>92971.049921638885</v>
      </c>
      <c r="H29" s="416">
        <v>79307.816700802156</v>
      </c>
      <c r="I29" s="416">
        <v>273027.0430059353</v>
      </c>
      <c r="J29" s="416">
        <v>656208.9869479613</v>
      </c>
      <c r="K29" s="416">
        <v>62495</v>
      </c>
      <c r="L29" s="416">
        <v>56200.000000000007</v>
      </c>
      <c r="M29" s="416">
        <v>57132.000000000007</v>
      </c>
      <c r="N29" s="416">
        <v>175827</v>
      </c>
      <c r="O29" s="416">
        <v>832035.9869479613</v>
      </c>
      <c r="P29" s="416">
        <v>73828.000000000015</v>
      </c>
      <c r="Q29" s="416">
        <v>102466</v>
      </c>
      <c r="R29" s="416">
        <v>136743.0096995487</v>
      </c>
      <c r="S29" s="416">
        <v>313037.0096995487</v>
      </c>
      <c r="T29" s="418">
        <v>1145072.99664751</v>
      </c>
      <c r="U29" s="416">
        <v>149469</v>
      </c>
      <c r="V29" s="416">
        <v>133685.820838686</v>
      </c>
      <c r="W29" s="416">
        <v>127013.9760117539</v>
      </c>
      <c r="X29" s="416">
        <v>410168.7968504399</v>
      </c>
      <c r="Y29" s="416">
        <v>102161.8506828013</v>
      </c>
      <c r="Z29" s="416">
        <v>86813.805248776815</v>
      </c>
      <c r="AA29" s="416">
        <v>77736</v>
      </c>
      <c r="AB29" s="416">
        <v>266711.6559315781</v>
      </c>
      <c r="AC29" s="416">
        <v>676880.4527820181</v>
      </c>
      <c r="AD29" s="416">
        <v>61737</v>
      </c>
      <c r="AE29" s="416">
        <v>59337.000000000007</v>
      </c>
      <c r="AF29" s="416">
        <v>57281.000000000007</v>
      </c>
      <c r="AG29" s="416">
        <v>178355</v>
      </c>
      <c r="AH29" s="416">
        <v>855235.4527820181</v>
      </c>
      <c r="AI29" s="416">
        <v>71777</v>
      </c>
      <c r="AJ29" s="416">
        <v>99539</v>
      </c>
      <c r="AK29" s="416">
        <v>141983.52475</v>
      </c>
      <c r="AL29" s="416">
        <v>313299.52475</v>
      </c>
      <c r="AM29" s="416">
        <v>1168534.977532018</v>
      </c>
      <c r="AN29" s="416">
        <v>148342</v>
      </c>
      <c r="AO29" s="416">
        <v>119126</v>
      </c>
      <c r="AP29" s="416">
        <v>115055</v>
      </c>
      <c r="AQ29" s="416">
        <v>382523</v>
      </c>
      <c r="AR29" s="416">
        <v>98104</v>
      </c>
      <c r="AS29" s="416">
        <v>68947</v>
      </c>
      <c r="AT29" s="416">
        <v>52994</v>
      </c>
      <c r="AU29" s="416">
        <v>220045</v>
      </c>
      <c r="AV29" s="416">
        <v>602568</v>
      </c>
      <c r="AW29" s="416">
        <v>48350</v>
      </c>
      <c r="AX29" s="416">
        <v>55667</v>
      </c>
      <c r="AY29" s="416">
        <v>45979</v>
      </c>
      <c r="AZ29" s="416">
        <v>149996</v>
      </c>
      <c r="BA29" s="416">
        <v>752564</v>
      </c>
      <c r="BB29" s="416">
        <v>67579</v>
      </c>
      <c r="BC29" s="416">
        <v>93314</v>
      </c>
      <c r="BD29" s="416">
        <v>123977</v>
      </c>
      <c r="BE29" s="416">
        <v>284870</v>
      </c>
      <c r="BF29" s="416">
        <v>1037434</v>
      </c>
      <c r="BG29" s="416">
        <v>-131100.977532018</v>
      </c>
      <c r="BH29" s="314">
        <v>-0.1121926001812178</v>
      </c>
      <c r="BI29" s="416">
        <v>129050</v>
      </c>
      <c r="BJ29" s="416">
        <v>116006</v>
      </c>
      <c r="BK29" s="416">
        <v>108036</v>
      </c>
      <c r="BL29" s="416">
        <v>353092</v>
      </c>
      <c r="BM29" s="416">
        <v>87559</v>
      </c>
      <c r="BN29" s="416">
        <v>59818</v>
      </c>
      <c r="BO29" s="416">
        <v>64907</v>
      </c>
      <c r="BP29" s="416">
        <v>212284</v>
      </c>
      <c r="BQ29" s="416">
        <v>565376</v>
      </c>
      <c r="BR29" s="416">
        <v>-37192</v>
      </c>
      <c r="BS29" s="314">
        <v>-0.06172249439067458</v>
      </c>
      <c r="BT29" s="416">
        <v>58820</v>
      </c>
      <c r="BU29" s="416">
        <v>10470</v>
      </c>
      <c r="BV29" s="314">
        <v>0.2165460186142709</v>
      </c>
      <c r="BW29" s="416">
        <v>62893</v>
      </c>
      <c r="BX29" s="42">
        <v>7226</v>
      </c>
      <c r="BY29" s="43">
        <v>0.1298076059424794</v>
      </c>
      <c r="BZ29" s="416">
        <v>64883</v>
      </c>
      <c r="CA29" s="42">
        <f>BZ29-AY29</f>
        <v>18904</v>
      </c>
      <c r="CB29" s="43">
        <f>CA29/AY29</f>
        <v>0.411144218012571</v>
      </c>
      <c r="CC29" s="416">
        <v>186596</v>
      </c>
      <c r="CD29" s="42">
        <f>CC29-AZ29</f>
        <v>36600</v>
      </c>
      <c r="CE29" s="43">
        <f>CD29/AZ29</f>
        <v>0.2440065068401824</v>
      </c>
      <c r="CF29" s="416">
        <v>751972</v>
      </c>
      <c r="CG29" s="42">
        <f>CF29-BA29</f>
        <v>-592</v>
      </c>
      <c r="CH29" s="43">
        <f>CG29/BA29</f>
        <v>-0.0007866440595085601</v>
      </c>
      <c r="CI29" s="416">
        <v>77289</v>
      </c>
      <c r="CJ29" s="42">
        <f>CI29-BB29</f>
        <v>9710</v>
      </c>
      <c r="CK29" s="43">
        <f>CJ29/BB29</f>
        <v>0.1436836887198686</v>
      </c>
      <c r="CL29" s="416">
        <v>99302</v>
      </c>
      <c r="CM29" s="42">
        <f>CL29-BC29</f>
        <v>5988</v>
      </c>
      <c r="CN29" s="43">
        <f>CM29/BC29</f>
        <v>0.06417043530445592</v>
      </c>
      <c r="CO29" s="416">
        <v>150920</v>
      </c>
      <c r="CP29" s="42">
        <f>CO29-BD29</f>
        <v>26943</v>
      </c>
      <c r="CQ29" s="43">
        <f>CP29/BD29</f>
        <v>0.2173225678956581</v>
      </c>
      <c r="CR29" s="416">
        <v>327511</v>
      </c>
      <c r="CS29" s="42">
        <f>CR29-BE29</f>
        <v>42641</v>
      </c>
      <c r="CT29" s="43">
        <f>CS29/BE29</f>
        <v>0.1496858216028364</v>
      </c>
      <c r="CU29" s="416">
        <v>1079483</v>
      </c>
      <c r="CV29" s="42">
        <f>CU29-BF29</f>
        <v>42049</v>
      </c>
      <c r="CW29" s="140">
        <f>CV29/BF29</f>
        <v>0.04053173503085498</v>
      </c>
    </row>
    <row r="30" ht="17" customHeight="1">
      <c r="A30" t="s" s="71">
        <v>82</v>
      </c>
      <c r="B30" s="416">
        <v>101031</v>
      </c>
      <c r="C30" s="416">
        <v>87364.832615504289</v>
      </c>
      <c r="D30" s="416">
        <v>93697.787634556895</v>
      </c>
      <c r="E30" s="416">
        <v>282093.6202500612</v>
      </c>
      <c r="F30" s="416">
        <v>81329.0741581356</v>
      </c>
      <c r="G30" s="416">
        <v>78466.863504963927</v>
      </c>
      <c r="H30" s="416">
        <v>58550.762537984483</v>
      </c>
      <c r="I30" s="416">
        <v>218346.700201084</v>
      </c>
      <c r="J30" s="416">
        <v>500440.3204511452</v>
      </c>
      <c r="K30" s="416">
        <v>72295</v>
      </c>
      <c r="L30" s="416">
        <v>71780</v>
      </c>
      <c r="M30" s="416">
        <v>63960</v>
      </c>
      <c r="N30" s="416">
        <v>208035</v>
      </c>
      <c r="O30" s="416">
        <v>708475.3204511452</v>
      </c>
      <c r="P30" s="416">
        <v>80035</v>
      </c>
      <c r="Q30" s="416">
        <v>88837</v>
      </c>
      <c r="R30" s="416">
        <v>105098.9257880066</v>
      </c>
      <c r="S30" s="416">
        <v>273970.9257880066</v>
      </c>
      <c r="T30" s="418">
        <v>982446.2462391518</v>
      </c>
      <c r="U30" s="416">
        <v>110743</v>
      </c>
      <c r="V30" s="416">
        <v>96783.890436547459</v>
      </c>
      <c r="W30" s="416">
        <v>94234.8417043588</v>
      </c>
      <c r="X30" s="416">
        <v>301761.7321409063</v>
      </c>
      <c r="Y30" s="416">
        <v>90701.015734880348</v>
      </c>
      <c r="Z30" s="416">
        <v>79832.981811848746</v>
      </c>
      <c r="AA30" s="416">
        <v>75511</v>
      </c>
      <c r="AB30" s="416">
        <v>246044.9975467291</v>
      </c>
      <c r="AC30" s="416">
        <v>547806.7296876353</v>
      </c>
      <c r="AD30" s="416">
        <v>79209</v>
      </c>
      <c r="AE30" s="416">
        <v>59629.999999999993</v>
      </c>
      <c r="AF30" s="416">
        <v>69250</v>
      </c>
      <c r="AG30" s="416">
        <v>208089</v>
      </c>
      <c r="AH30" s="416">
        <v>755895.7296876353</v>
      </c>
      <c r="AI30" s="416">
        <v>76886</v>
      </c>
      <c r="AJ30" s="416">
        <v>82970.000000000015</v>
      </c>
      <c r="AK30" s="416">
        <v>107400.16915</v>
      </c>
      <c r="AL30" s="416">
        <v>267256.16915</v>
      </c>
      <c r="AM30" s="416">
        <v>1023151.898837635</v>
      </c>
      <c r="AN30" s="416">
        <v>96936</v>
      </c>
      <c r="AO30" s="416">
        <v>81044.999999999985</v>
      </c>
      <c r="AP30" s="416">
        <v>87502</v>
      </c>
      <c r="AQ30" s="416">
        <v>265483</v>
      </c>
      <c r="AR30" s="416">
        <v>66290</v>
      </c>
      <c r="AS30" s="416">
        <v>71338</v>
      </c>
      <c r="AT30" s="416">
        <v>66357</v>
      </c>
      <c r="AU30" s="416">
        <v>203985</v>
      </c>
      <c r="AV30" s="416">
        <v>469468</v>
      </c>
      <c r="AW30" s="416">
        <v>70634</v>
      </c>
      <c r="AX30" s="416">
        <v>72701</v>
      </c>
      <c r="AY30" s="416">
        <v>72790</v>
      </c>
      <c r="AZ30" s="416">
        <v>216125</v>
      </c>
      <c r="BA30" s="416">
        <v>685593</v>
      </c>
      <c r="BB30" s="416">
        <v>76790</v>
      </c>
      <c r="BC30" s="416">
        <v>81672</v>
      </c>
      <c r="BD30" s="416">
        <v>99100</v>
      </c>
      <c r="BE30" s="416">
        <v>257562</v>
      </c>
      <c r="BF30" s="416">
        <v>943155</v>
      </c>
      <c r="BG30" s="416">
        <v>-79996.898837635294</v>
      </c>
      <c r="BH30" s="314">
        <v>-0.07818672762912016</v>
      </c>
      <c r="BI30" s="416">
        <v>104307</v>
      </c>
      <c r="BJ30" s="416">
        <v>88787</v>
      </c>
      <c r="BK30" s="416">
        <v>86981</v>
      </c>
      <c r="BL30" s="416">
        <v>280075</v>
      </c>
      <c r="BM30" s="416">
        <v>61815</v>
      </c>
      <c r="BN30" s="416">
        <v>62200</v>
      </c>
      <c r="BO30" s="416">
        <v>68808</v>
      </c>
      <c r="BP30" s="416">
        <v>192823</v>
      </c>
      <c r="BQ30" s="416">
        <v>472898</v>
      </c>
      <c r="BR30" s="416">
        <v>3430</v>
      </c>
      <c r="BS30" s="314">
        <v>0.007306142271677729</v>
      </c>
      <c r="BT30" s="416">
        <v>78115</v>
      </c>
      <c r="BU30" s="416">
        <v>7481</v>
      </c>
      <c r="BV30" s="314">
        <v>0.1059121669450973</v>
      </c>
      <c r="BW30" s="416">
        <v>67506</v>
      </c>
      <c r="BX30" s="42">
        <v>-5195</v>
      </c>
      <c r="BY30" s="43">
        <v>-0.07145706386432099</v>
      </c>
      <c r="BZ30" s="416">
        <v>71505</v>
      </c>
      <c r="CA30" s="42">
        <f>BZ30-AY30</f>
        <v>-1285</v>
      </c>
      <c r="CB30" s="43">
        <f>CA30/AY30</f>
        <v>-0.01765352383569171</v>
      </c>
      <c r="CC30" s="416">
        <v>217126</v>
      </c>
      <c r="CD30" s="42">
        <f>CC30-AZ30</f>
        <v>1001</v>
      </c>
      <c r="CE30" s="43">
        <f>CD30/AZ30</f>
        <v>0.004631578947368421</v>
      </c>
      <c r="CF30" s="416">
        <v>690024</v>
      </c>
      <c r="CG30" s="42">
        <f>CF30-BA30</f>
        <v>4431</v>
      </c>
      <c r="CH30" s="43">
        <f>CG30/BA30</f>
        <v>0.006463018146334633</v>
      </c>
      <c r="CI30" s="416">
        <v>87556</v>
      </c>
      <c r="CJ30" s="42">
        <f>CI30-BB30</f>
        <v>10766</v>
      </c>
      <c r="CK30" s="43">
        <f>CJ30/BB30</f>
        <v>0.1402005469462169</v>
      </c>
      <c r="CL30" s="416">
        <v>97589</v>
      </c>
      <c r="CM30" s="42">
        <f>CL30-BC30</f>
        <v>15917</v>
      </c>
      <c r="CN30" s="43">
        <f>CM30/BC30</f>
        <v>0.1948893133509648</v>
      </c>
      <c r="CO30" s="416">
        <v>119596</v>
      </c>
      <c r="CP30" s="42">
        <f>CO30-BD30</f>
        <v>20496</v>
      </c>
      <c r="CQ30" s="43">
        <f>CP30/BD30</f>
        <v>0.2068213925327952</v>
      </c>
      <c r="CR30" s="416">
        <v>304741</v>
      </c>
      <c r="CS30" s="42">
        <f>CR30-BE30</f>
        <v>47179</v>
      </c>
      <c r="CT30" s="43">
        <f>CS30/BE30</f>
        <v>0.1831753131284894</v>
      </c>
      <c r="CU30" s="416">
        <v>994765</v>
      </c>
      <c r="CV30" s="42">
        <f>CU30-BF30</f>
        <v>51610</v>
      </c>
      <c r="CW30" s="140">
        <f>CV30/BF30</f>
        <v>0.05472059205538856</v>
      </c>
    </row>
    <row r="31" ht="17" customHeight="1">
      <c r="A31" t="s" s="71">
        <v>185</v>
      </c>
      <c r="B31" s="416">
        <v>512.8934481921009</v>
      </c>
      <c r="C31" s="416">
        <v>1952.855974036758</v>
      </c>
      <c r="D31" s="416">
        <v>2619.853078550760</v>
      </c>
      <c r="E31" s="416">
        <v>5085.602500779619</v>
      </c>
      <c r="F31" s="416">
        <v>798.8512878270873</v>
      </c>
      <c r="G31" s="416">
        <v>1171.983341992928</v>
      </c>
      <c r="H31" s="416">
        <v>2319.8840995656</v>
      </c>
      <c r="I31" s="416">
        <v>4290.718729385615</v>
      </c>
      <c r="J31" s="416">
        <v>9376.321230165235</v>
      </c>
      <c r="K31" s="416">
        <v>1006</v>
      </c>
      <c r="L31" s="416">
        <v>2220</v>
      </c>
      <c r="M31" s="416">
        <v>836.9999999999999</v>
      </c>
      <c r="N31" s="416">
        <v>4063</v>
      </c>
      <c r="O31" s="416">
        <v>13439.321230165235</v>
      </c>
      <c r="P31" s="416">
        <v>444.9999999999999</v>
      </c>
      <c r="Q31" s="416">
        <v>88</v>
      </c>
      <c r="R31" s="416">
        <v>26.71548013654579</v>
      </c>
      <c r="S31" s="416">
        <v>559.7154801365458</v>
      </c>
      <c r="T31" s="416">
        <v>13999.036710301780</v>
      </c>
      <c r="U31" s="416">
        <v>193.9433258592366</v>
      </c>
      <c r="V31" s="416">
        <v>0</v>
      </c>
      <c r="W31" s="416">
        <v>87.83757020747349</v>
      </c>
      <c r="X31" s="416">
        <v>281.7808960667101</v>
      </c>
      <c r="Y31" s="416">
        <v>81.06310953493994</v>
      </c>
      <c r="Z31" s="416">
        <v>29</v>
      </c>
      <c r="AA31" s="416">
        <v>181.1024165390083</v>
      </c>
      <c r="AB31" s="416">
        <v>291.1655260739482</v>
      </c>
      <c r="AC31" s="416">
        <v>572.9464221406582</v>
      </c>
      <c r="AD31" s="416">
        <v>75</v>
      </c>
      <c r="AE31" s="416">
        <v>131</v>
      </c>
      <c r="AF31" s="416">
        <v>4</v>
      </c>
      <c r="AG31" s="416">
        <v>210</v>
      </c>
      <c r="AH31" s="416">
        <v>782.9464221406582</v>
      </c>
      <c r="AI31" s="416">
        <v>103</v>
      </c>
      <c r="AJ31" s="416">
        <v>196</v>
      </c>
      <c r="AK31" s="416">
        <v>12.71838</v>
      </c>
      <c r="AL31" s="416">
        <v>311.71838</v>
      </c>
      <c r="AM31" s="416">
        <v>1094.664802140658</v>
      </c>
      <c r="AN31" s="416">
        <v>0</v>
      </c>
      <c r="AO31" s="416">
        <v>56</v>
      </c>
      <c r="AP31" s="416">
        <v>15</v>
      </c>
      <c r="AQ31" s="416">
        <v>71</v>
      </c>
      <c r="AR31" s="416">
        <v>19</v>
      </c>
      <c r="AS31" s="416">
        <v>356</v>
      </c>
      <c r="AT31" s="416">
        <v>62.82444</v>
      </c>
      <c r="AU31" s="416">
        <v>437.82444</v>
      </c>
      <c r="AV31" s="416">
        <v>508.82444</v>
      </c>
      <c r="AW31" s="416">
        <v>155</v>
      </c>
      <c r="AX31" s="416">
        <v>793</v>
      </c>
      <c r="AY31" s="416">
        <v>20</v>
      </c>
      <c r="AZ31" s="416">
        <v>968</v>
      </c>
      <c r="BA31" s="416">
        <v>1476.82444</v>
      </c>
      <c r="BB31" s="416">
        <v>494</v>
      </c>
      <c r="BC31" s="416">
        <v>0</v>
      </c>
      <c r="BD31" s="416">
        <v>63</v>
      </c>
      <c r="BE31" s="416">
        <v>557</v>
      </c>
      <c r="BF31" s="416">
        <v>2033.82444</v>
      </c>
      <c r="BG31" s="416">
        <v>939.1596378593417</v>
      </c>
      <c r="BH31" s="314">
        <v>0.8579426652092768</v>
      </c>
      <c r="BI31" s="416">
        <v>9</v>
      </c>
      <c r="BJ31" s="416">
        <v>11</v>
      </c>
      <c r="BK31" s="416">
        <v>58</v>
      </c>
      <c r="BL31" s="416">
        <v>78</v>
      </c>
      <c r="BM31" s="416">
        <v>11</v>
      </c>
      <c r="BN31" s="416">
        <v>118</v>
      </c>
      <c r="BO31" s="416">
        <v>12</v>
      </c>
      <c r="BP31" s="416">
        <v>141</v>
      </c>
      <c r="BQ31" s="416">
        <v>219</v>
      </c>
      <c r="BR31" s="416">
        <v>-289.82444</v>
      </c>
      <c r="BS31" s="314">
        <v>-0.5695961459712902</v>
      </c>
      <c r="BT31" s="416">
        <v>257</v>
      </c>
      <c r="BU31" s="416">
        <v>102</v>
      </c>
      <c r="BV31" s="314">
        <v>0.6580645161290323</v>
      </c>
      <c r="BW31" s="416">
        <v>74</v>
      </c>
      <c r="BX31" s="42">
        <v>-719</v>
      </c>
      <c r="BY31" s="43">
        <v>-0.9066834804539723</v>
      </c>
      <c r="BZ31" s="416">
        <v>0</v>
      </c>
      <c r="CA31" s="42">
        <f>BZ31-AY31</f>
        <v>-20</v>
      </c>
      <c r="CB31" s="43">
        <f>CA31/AY31</f>
        <v>-1</v>
      </c>
      <c r="CC31" s="416">
        <v>331</v>
      </c>
      <c r="CD31" s="42">
        <f>CC31-AZ31</f>
        <v>-637</v>
      </c>
      <c r="CE31" s="43">
        <f>CD31/AZ31</f>
        <v>-0.6580578512396694</v>
      </c>
      <c r="CF31" s="416">
        <v>550</v>
      </c>
      <c r="CG31" s="42">
        <f>CF31-BA31</f>
        <v>-926.8244399999999</v>
      </c>
      <c r="CH31" s="43">
        <f>CG31/BA31</f>
        <v>-0.6275792943946675</v>
      </c>
      <c r="CI31" s="416">
        <v>96</v>
      </c>
      <c r="CJ31" s="42">
        <f>CI31-BB31</f>
        <v>-398</v>
      </c>
      <c r="CK31" s="43">
        <f>CJ31/BB31</f>
        <v>-0.805668016194332</v>
      </c>
      <c r="CL31" s="416">
        <v>232</v>
      </c>
      <c r="CM31" s="42">
        <f>CL31-BC31</f>
        <v>232</v>
      </c>
      <c r="CN31" s="43">
        <f>CM31/BC31</f>
      </c>
      <c r="CO31" s="416">
        <v>159</v>
      </c>
      <c r="CP31" s="42">
        <f>CO31-BD31</f>
        <v>96</v>
      </c>
      <c r="CQ31" s="43">
        <f>CP31/BD31</f>
        <v>1.523809523809524</v>
      </c>
      <c r="CR31" s="416">
        <v>487</v>
      </c>
      <c r="CS31" s="42">
        <f>CR31-BE31</f>
        <v>-70</v>
      </c>
      <c r="CT31" s="43">
        <f>CS31/BE31</f>
        <v>-0.125673249551167</v>
      </c>
      <c r="CU31" s="416">
        <v>1037</v>
      </c>
      <c r="CV31" s="42">
        <f>CU31-BF31</f>
        <v>-996.8244399999999</v>
      </c>
      <c r="CW31" s="140">
        <f>CV31/BF31</f>
        <v>-0.4901231494690859</v>
      </c>
    </row>
    <row r="32" ht="17" customHeight="1">
      <c r="A32" t="s" s="71">
        <v>130</v>
      </c>
      <c r="B32" s="416">
        <v>44526</v>
      </c>
      <c r="C32" s="416">
        <v>32648</v>
      </c>
      <c r="D32" s="416">
        <v>30679</v>
      </c>
      <c r="E32" s="416">
        <v>107853</v>
      </c>
      <c r="F32" s="416">
        <v>25482</v>
      </c>
      <c r="G32" s="416">
        <v>10542</v>
      </c>
      <c r="H32" s="416">
        <v>0</v>
      </c>
      <c r="I32" s="416">
        <v>36023.999999999993</v>
      </c>
      <c r="J32" s="416">
        <v>143877</v>
      </c>
      <c r="K32" s="416">
        <v>0</v>
      </c>
      <c r="L32" s="416">
        <v>0</v>
      </c>
      <c r="M32" s="416">
        <v>0</v>
      </c>
      <c r="N32" s="416">
        <v>0</v>
      </c>
      <c r="O32" s="416">
        <v>143877</v>
      </c>
      <c r="P32" s="416">
        <v>2481</v>
      </c>
      <c r="Q32" s="416">
        <v>27248</v>
      </c>
      <c r="R32" s="416">
        <v>39098.2582</v>
      </c>
      <c r="S32" s="416">
        <v>68827.2582</v>
      </c>
      <c r="T32" s="416">
        <v>212704.2582</v>
      </c>
      <c r="U32" s="416">
        <v>46847.000000000007</v>
      </c>
      <c r="V32" s="416">
        <v>33844.999999999993</v>
      </c>
      <c r="W32" s="416">
        <v>28065</v>
      </c>
      <c r="X32" s="416">
        <v>108757</v>
      </c>
      <c r="Y32" s="416">
        <v>26434</v>
      </c>
      <c r="Z32" s="416">
        <v>4719</v>
      </c>
      <c r="AA32" s="416">
        <v>880</v>
      </c>
      <c r="AB32" s="416">
        <v>32033</v>
      </c>
      <c r="AC32" s="416">
        <v>140790</v>
      </c>
      <c r="AD32" s="416">
        <v>0</v>
      </c>
      <c r="AE32" s="416">
        <v>347.99784</v>
      </c>
      <c r="AF32" s="416">
        <v>1850</v>
      </c>
      <c r="AG32" s="416">
        <v>2197.99784</v>
      </c>
      <c r="AH32" s="416">
        <v>142987.99784</v>
      </c>
      <c r="AI32" s="416">
        <v>7620</v>
      </c>
      <c r="AJ32" s="416">
        <v>27159</v>
      </c>
      <c r="AK32" s="416">
        <v>41885.262599999995</v>
      </c>
      <c r="AL32" s="416">
        <v>76664.262599999987</v>
      </c>
      <c r="AM32" s="416">
        <v>219652.26044</v>
      </c>
      <c r="AN32" s="416">
        <v>44065</v>
      </c>
      <c r="AO32" s="416">
        <v>34877</v>
      </c>
      <c r="AP32" s="416">
        <v>29369</v>
      </c>
      <c r="AQ32" s="416">
        <v>108311</v>
      </c>
      <c r="AR32" s="416">
        <v>24017</v>
      </c>
      <c r="AS32" s="416">
        <v>7154.999999999999</v>
      </c>
      <c r="AT32" s="416">
        <v>5562</v>
      </c>
      <c r="AU32" s="416">
        <v>36734</v>
      </c>
      <c r="AV32" s="416">
        <v>145045</v>
      </c>
      <c r="AW32" s="416">
        <v>3860</v>
      </c>
      <c r="AX32" s="416">
        <v>2150</v>
      </c>
      <c r="AY32" s="416">
        <v>4814</v>
      </c>
      <c r="AZ32" s="416">
        <v>10824</v>
      </c>
      <c r="BA32" s="416">
        <v>155869</v>
      </c>
      <c r="BB32" s="416">
        <v>9434</v>
      </c>
      <c r="BC32" s="416">
        <v>25330</v>
      </c>
      <c r="BD32" s="416">
        <v>36459</v>
      </c>
      <c r="BE32" s="416">
        <v>71223</v>
      </c>
      <c r="BF32" s="416">
        <v>227092</v>
      </c>
      <c r="BG32" s="416">
        <v>7439.739560000016</v>
      </c>
      <c r="BH32" s="314">
        <v>0.03387053493142744</v>
      </c>
      <c r="BI32" s="416">
        <v>40567</v>
      </c>
      <c r="BJ32" s="416">
        <v>35410</v>
      </c>
      <c r="BK32" s="416">
        <v>29384</v>
      </c>
      <c r="BL32" s="416">
        <v>105361</v>
      </c>
      <c r="BM32" s="416">
        <v>22856</v>
      </c>
      <c r="BN32" s="416">
        <v>4571</v>
      </c>
      <c r="BO32" s="416">
        <v>5209</v>
      </c>
      <c r="BP32" s="416">
        <v>32636</v>
      </c>
      <c r="BQ32" s="416">
        <v>137997</v>
      </c>
      <c r="BR32" s="416">
        <v>-7048</v>
      </c>
      <c r="BS32" s="314">
        <v>-0.04859181633286221</v>
      </c>
      <c r="BT32" s="416">
        <v>4149</v>
      </c>
      <c r="BU32" s="416">
        <v>289</v>
      </c>
      <c r="BV32" s="314">
        <v>0.07487046632124353</v>
      </c>
      <c r="BW32" s="416">
        <v>2555</v>
      </c>
      <c r="BX32" s="42">
        <v>405</v>
      </c>
      <c r="BY32" s="43">
        <v>0.1883720930232558</v>
      </c>
      <c r="BZ32" s="416">
        <v>4955</v>
      </c>
      <c r="CA32" s="42">
        <f>BZ32-AY32</f>
        <v>141</v>
      </c>
      <c r="CB32" s="43">
        <f>CA32/AY32</f>
        <v>0.02928957208142917</v>
      </c>
      <c r="CC32" s="416">
        <v>11659</v>
      </c>
      <c r="CD32" s="42">
        <f>CC32-AZ32</f>
        <v>835</v>
      </c>
      <c r="CE32" s="43">
        <f>CD32/AZ32</f>
        <v>0.07714338507021434</v>
      </c>
      <c r="CF32" s="416">
        <v>149656</v>
      </c>
      <c r="CG32" s="42">
        <f>CF32-BA32</f>
        <v>-6213</v>
      </c>
      <c r="CH32" s="43">
        <f>CG32/BA32</f>
        <v>-0.03986039558860325</v>
      </c>
      <c r="CI32" s="416">
        <v>9157</v>
      </c>
      <c r="CJ32" s="42">
        <f>CI32-BB32</f>
        <v>-277</v>
      </c>
      <c r="CK32" s="43">
        <f>CJ32/BB32</f>
        <v>-0.02936188255246979</v>
      </c>
      <c r="CL32" s="416">
        <v>26533</v>
      </c>
      <c r="CM32" s="42">
        <f>CL32-BC32</f>
        <v>1203</v>
      </c>
      <c r="CN32" s="43">
        <f>CM32/BC32</f>
        <v>0.04749309119621003</v>
      </c>
      <c r="CO32" s="416">
        <v>40286</v>
      </c>
      <c r="CP32" s="42">
        <f>CO32-BD32</f>
        <v>3827</v>
      </c>
      <c r="CQ32" s="43">
        <f>CP32/BD32</f>
        <v>0.1049672234564854</v>
      </c>
      <c r="CR32" s="416">
        <v>75976</v>
      </c>
      <c r="CS32" s="42">
        <f>CR32-BE32</f>
        <v>4753</v>
      </c>
      <c r="CT32" s="43">
        <f>CS32/BE32</f>
        <v>0.06673406062648302</v>
      </c>
      <c r="CU32" s="416">
        <v>225632</v>
      </c>
      <c r="CV32" s="42">
        <f>CU32-BF32</f>
        <v>-1460</v>
      </c>
      <c r="CW32" s="140">
        <f>CV32/BF32</f>
        <v>-0.006429112430204499</v>
      </c>
    </row>
    <row r="33" ht="17" customHeight="1">
      <c r="A33" t="s" s="71">
        <v>150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416"/>
      <c r="R33" s="416"/>
      <c r="S33" s="416"/>
      <c r="T33" s="416">
        <v>0</v>
      </c>
      <c r="U33" s="416"/>
      <c r="V33" s="416"/>
      <c r="W33" s="24"/>
      <c r="X33" s="24"/>
      <c r="Y33" s="24"/>
      <c r="Z33" s="24"/>
      <c r="AA33" s="24"/>
      <c r="AB33" s="24"/>
      <c r="AC33" s="24"/>
      <c r="AD33" s="416"/>
      <c r="AE33" s="416"/>
      <c r="AF33" s="416"/>
      <c r="AG33" s="416"/>
      <c r="AH33" s="416"/>
      <c r="AI33" s="416"/>
      <c r="AJ33" s="416"/>
      <c r="AK33" s="416"/>
      <c r="AL33" s="416"/>
      <c r="AM33" s="416">
        <v>0</v>
      </c>
      <c r="AN33" s="416"/>
      <c r="AO33" s="416"/>
      <c r="AP33" s="24"/>
      <c r="AQ33" s="24"/>
      <c r="AR33" s="24"/>
      <c r="AS33" s="24"/>
      <c r="AT33" s="24"/>
      <c r="AU33" s="24"/>
      <c r="AV33" s="24"/>
      <c r="AW33" s="416"/>
      <c r="AX33" s="416"/>
      <c r="AY33" s="416"/>
      <c r="AZ33" s="416"/>
      <c r="BA33" s="416"/>
      <c r="BB33" s="416"/>
      <c r="BC33" s="416"/>
      <c r="BD33" s="416"/>
      <c r="BE33" s="416"/>
      <c r="BF33" s="416">
        <v>0</v>
      </c>
      <c r="BG33" s="416">
        <v>0</v>
      </c>
      <c r="BH33" s="314"/>
      <c r="BI33" s="416"/>
      <c r="BJ33" s="416"/>
      <c r="BK33" s="416"/>
      <c r="BL33" s="416"/>
      <c r="BM33" s="416"/>
      <c r="BN33" s="24"/>
      <c r="BO33" s="24"/>
      <c r="BP33" s="24"/>
      <c r="BQ33" s="24"/>
      <c r="BR33" s="416">
        <v>0</v>
      </c>
      <c r="BS33" s="314"/>
      <c r="BT33" s="416"/>
      <c r="BU33" s="416">
        <v>0</v>
      </c>
      <c r="BV33" s="314"/>
      <c r="BW33" s="416"/>
      <c r="BX33" s="42">
        <v>0</v>
      </c>
      <c r="BY33" s="43"/>
      <c r="BZ33" s="24"/>
      <c r="CA33" s="42">
        <f>BZ33-AY33</f>
        <v>0</v>
      </c>
      <c r="CB33" s="43">
        <f>CA33/AY33</f>
      </c>
      <c r="CC33" s="24"/>
      <c r="CD33" s="42">
        <f>CC33-AZ33</f>
        <v>0</v>
      </c>
      <c r="CE33" s="43">
        <f>CD33/AZ33</f>
      </c>
      <c r="CF33" s="24"/>
      <c r="CG33" s="42">
        <f>CF33-BA33</f>
        <v>0</v>
      </c>
      <c r="CH33" s="43">
        <f>CG33/BA33</f>
      </c>
      <c r="CI33" s="24"/>
      <c r="CJ33" s="42">
        <f>CI33-BB33</f>
        <v>0</v>
      </c>
      <c r="CK33" s="43">
        <f>CJ33/BB33</f>
      </c>
      <c r="CL33" s="24"/>
      <c r="CM33" s="42">
        <f>CL33-BC33</f>
        <v>0</v>
      </c>
      <c r="CN33" s="43">
        <f>CM33/BC33</f>
      </c>
      <c r="CO33" s="24"/>
      <c r="CP33" s="42">
        <f>CO33-BD33</f>
        <v>0</v>
      </c>
      <c r="CQ33" s="43">
        <f>CP33/BD33</f>
      </c>
      <c r="CR33" s="24"/>
      <c r="CS33" s="42">
        <f>CR33-BE33</f>
        <v>0</v>
      </c>
      <c r="CT33" s="43">
        <f>CS33/BE33</f>
      </c>
      <c r="CU33" s="416">
        <v>0</v>
      </c>
      <c r="CV33" s="42">
        <f>CU33-BF33</f>
        <v>0</v>
      </c>
      <c r="CW33" s="140">
        <f>CV33/BF33</f>
      </c>
    </row>
    <row r="34" ht="17" customHeight="1">
      <c r="A34" t="s" s="71">
        <v>151</v>
      </c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416"/>
      <c r="R34" s="416"/>
      <c r="S34" s="416"/>
      <c r="T34" s="416">
        <v>0</v>
      </c>
      <c r="U34" s="416"/>
      <c r="V34" s="416"/>
      <c r="W34" s="24"/>
      <c r="X34" s="24"/>
      <c r="Y34" s="24"/>
      <c r="Z34" s="24"/>
      <c r="AA34" s="24"/>
      <c r="AB34" s="24"/>
      <c r="AC34" s="24"/>
      <c r="AD34" s="416"/>
      <c r="AE34" s="416"/>
      <c r="AF34" s="416"/>
      <c r="AG34" s="416"/>
      <c r="AH34" s="416"/>
      <c r="AI34" s="416"/>
      <c r="AJ34" s="416"/>
      <c r="AK34" s="416"/>
      <c r="AL34" s="416"/>
      <c r="AM34" s="416">
        <v>0</v>
      </c>
      <c r="AN34" s="416"/>
      <c r="AO34" s="416"/>
      <c r="AP34" s="24"/>
      <c r="AQ34" s="24"/>
      <c r="AR34" s="24"/>
      <c r="AS34" s="24"/>
      <c r="AT34" s="24"/>
      <c r="AU34" s="24"/>
      <c r="AV34" s="24"/>
      <c r="AW34" s="416"/>
      <c r="AX34" s="416"/>
      <c r="AY34" s="416"/>
      <c r="AZ34" s="416"/>
      <c r="BA34" s="416"/>
      <c r="BB34" s="416"/>
      <c r="BC34" s="416"/>
      <c r="BD34" s="416"/>
      <c r="BE34" s="416"/>
      <c r="BF34" s="416">
        <v>0</v>
      </c>
      <c r="BG34" s="416">
        <v>0</v>
      </c>
      <c r="BH34" s="314"/>
      <c r="BI34" s="416"/>
      <c r="BJ34" s="416"/>
      <c r="BK34" s="416"/>
      <c r="BL34" s="416"/>
      <c r="BM34" s="416"/>
      <c r="BN34" s="24"/>
      <c r="BO34" s="24"/>
      <c r="BP34" s="24"/>
      <c r="BQ34" s="24"/>
      <c r="BR34" s="416">
        <v>0</v>
      </c>
      <c r="BS34" s="314"/>
      <c r="BT34" s="416"/>
      <c r="BU34" s="416">
        <v>0</v>
      </c>
      <c r="BV34" s="314"/>
      <c r="BW34" s="416"/>
      <c r="BX34" s="42">
        <v>0</v>
      </c>
      <c r="BY34" s="43"/>
      <c r="BZ34" s="24"/>
      <c r="CA34" s="42">
        <f>BZ34-AY34</f>
        <v>0</v>
      </c>
      <c r="CB34" s="43">
        <f>CA34/AY34</f>
      </c>
      <c r="CC34" s="24"/>
      <c r="CD34" s="42">
        <f>CC34-AZ34</f>
        <v>0</v>
      </c>
      <c r="CE34" s="43">
        <f>CD34/AZ34</f>
      </c>
      <c r="CF34" s="24"/>
      <c r="CG34" s="42">
        <f>CF34-BA34</f>
        <v>0</v>
      </c>
      <c r="CH34" s="43">
        <f>CG34/BA34</f>
      </c>
      <c r="CI34" s="24"/>
      <c r="CJ34" s="42">
        <f>CI34-BB34</f>
        <v>0</v>
      </c>
      <c r="CK34" s="43">
        <f>CJ34/BB34</f>
      </c>
      <c r="CL34" s="24"/>
      <c r="CM34" s="42">
        <f>CL34-BC34</f>
        <v>0</v>
      </c>
      <c r="CN34" s="43">
        <f>CM34/BC34</f>
      </c>
      <c r="CO34" s="24"/>
      <c r="CP34" s="42">
        <f>CO34-BD34</f>
        <v>0</v>
      </c>
      <c r="CQ34" s="43">
        <f>CP34/BD34</f>
      </c>
      <c r="CR34" s="24"/>
      <c r="CS34" s="42">
        <f>CR34-BE34</f>
        <v>0</v>
      </c>
      <c r="CT34" s="43">
        <f>CS34/BE34</f>
      </c>
      <c r="CU34" s="416">
        <v>0</v>
      </c>
      <c r="CV34" s="42">
        <f>CU34-BF34</f>
        <v>0</v>
      </c>
      <c r="CW34" s="140">
        <f>CV34/BF34</f>
      </c>
    </row>
    <row r="35" ht="17" customHeight="1">
      <c r="A35" t="s" s="71">
        <v>161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416"/>
      <c r="R35" s="416"/>
      <c r="S35" s="416"/>
      <c r="T35" s="416">
        <v>0</v>
      </c>
      <c r="U35" s="416"/>
      <c r="V35" s="416"/>
      <c r="W35" s="24"/>
      <c r="X35" s="24"/>
      <c r="Y35" s="24"/>
      <c r="Z35" s="24"/>
      <c r="AA35" s="24"/>
      <c r="AB35" s="24"/>
      <c r="AC35" s="24"/>
      <c r="AD35" s="416"/>
      <c r="AE35" s="416"/>
      <c r="AF35" s="416"/>
      <c r="AG35" s="416"/>
      <c r="AH35" s="416"/>
      <c r="AI35" s="416"/>
      <c r="AJ35" s="416"/>
      <c r="AK35" s="416"/>
      <c r="AL35" s="416"/>
      <c r="AM35" s="416">
        <v>0</v>
      </c>
      <c r="AN35" s="416"/>
      <c r="AO35" s="416"/>
      <c r="AP35" s="24"/>
      <c r="AQ35" s="24"/>
      <c r="AR35" s="24"/>
      <c r="AS35" s="24"/>
      <c r="AT35" s="24"/>
      <c r="AU35" s="24"/>
      <c r="AV35" s="24"/>
      <c r="AW35" s="416"/>
      <c r="AX35" s="416"/>
      <c r="AY35" s="416"/>
      <c r="AZ35" s="416"/>
      <c r="BA35" s="416"/>
      <c r="BB35" s="416"/>
      <c r="BC35" s="416"/>
      <c r="BD35" s="416"/>
      <c r="BE35" s="416"/>
      <c r="BF35" s="416">
        <v>0</v>
      </c>
      <c r="BG35" s="416">
        <v>0</v>
      </c>
      <c r="BH35" s="314"/>
      <c r="BI35" s="416"/>
      <c r="BJ35" s="416"/>
      <c r="BK35" s="416"/>
      <c r="BL35" s="416"/>
      <c r="BM35" s="416"/>
      <c r="BN35" s="24"/>
      <c r="BO35" s="24"/>
      <c r="BP35" s="24"/>
      <c r="BQ35" s="24"/>
      <c r="BR35" s="416">
        <v>0</v>
      </c>
      <c r="BS35" s="314"/>
      <c r="BT35" s="416"/>
      <c r="BU35" s="416">
        <v>0</v>
      </c>
      <c r="BV35" s="314"/>
      <c r="BW35" s="416"/>
      <c r="BX35" s="42">
        <v>0</v>
      </c>
      <c r="BY35" s="43"/>
      <c r="BZ35" s="24"/>
      <c r="CA35" s="42">
        <f>BZ35-AY35</f>
        <v>0</v>
      </c>
      <c r="CB35" s="43">
        <f>CA35/AY35</f>
      </c>
      <c r="CC35" s="24"/>
      <c r="CD35" s="42">
        <f>CC35-AZ35</f>
        <v>0</v>
      </c>
      <c r="CE35" s="43">
        <f>CD35/AZ35</f>
      </c>
      <c r="CF35" s="24"/>
      <c r="CG35" s="42">
        <f>CF35-BA35</f>
        <v>0</v>
      </c>
      <c r="CH35" s="43">
        <f>CG35/BA35</f>
      </c>
      <c r="CI35" s="24"/>
      <c r="CJ35" s="42">
        <f>CI35-BB35</f>
        <v>0</v>
      </c>
      <c r="CK35" s="43">
        <f>CJ35/BB35</f>
      </c>
      <c r="CL35" s="24"/>
      <c r="CM35" s="42">
        <f>CL35-BC35</f>
        <v>0</v>
      </c>
      <c r="CN35" s="43">
        <f>CM35/BC35</f>
      </c>
      <c r="CO35" s="24"/>
      <c r="CP35" s="42">
        <f>CO35-BD35</f>
        <v>0</v>
      </c>
      <c r="CQ35" s="43">
        <f>CP35/BD35</f>
      </c>
      <c r="CR35" s="24"/>
      <c r="CS35" s="42">
        <f>CR35-BE35</f>
        <v>0</v>
      </c>
      <c r="CT35" s="43">
        <f>CS35/BE35</f>
      </c>
      <c r="CU35" s="416">
        <v>0</v>
      </c>
      <c r="CV35" s="42">
        <f>CU35-BF35</f>
        <v>0</v>
      </c>
      <c r="CW35" s="140">
        <f>CV35/BF35</f>
      </c>
    </row>
    <row r="36" ht="17" customHeight="1">
      <c r="A36" t="s" s="71">
        <v>162</v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416"/>
      <c r="R36" s="416"/>
      <c r="S36" s="416"/>
      <c r="T36" s="416">
        <v>0</v>
      </c>
      <c r="U36" s="416"/>
      <c r="V36" s="416"/>
      <c r="W36" s="24"/>
      <c r="X36" s="24"/>
      <c r="Y36" s="24"/>
      <c r="Z36" s="24"/>
      <c r="AA36" s="24"/>
      <c r="AB36" s="24"/>
      <c r="AC36" s="24"/>
      <c r="AD36" s="416"/>
      <c r="AE36" s="416"/>
      <c r="AF36" s="416"/>
      <c r="AG36" s="416"/>
      <c r="AH36" s="416"/>
      <c r="AI36" s="416"/>
      <c r="AJ36" s="416"/>
      <c r="AK36" s="416"/>
      <c r="AL36" s="416"/>
      <c r="AM36" s="416">
        <v>0</v>
      </c>
      <c r="AN36" s="416"/>
      <c r="AO36" s="416"/>
      <c r="AP36" s="24"/>
      <c r="AQ36" s="24"/>
      <c r="AR36" s="24"/>
      <c r="AS36" s="24"/>
      <c r="AT36" s="24"/>
      <c r="AU36" s="24"/>
      <c r="AV36" s="24"/>
      <c r="AW36" s="416"/>
      <c r="AX36" s="416"/>
      <c r="AY36" s="416"/>
      <c r="AZ36" s="416"/>
      <c r="BA36" s="416"/>
      <c r="BB36" s="416"/>
      <c r="BC36" s="416"/>
      <c r="BD36" s="416"/>
      <c r="BE36" s="416"/>
      <c r="BF36" s="416">
        <v>0</v>
      </c>
      <c r="BG36" s="416">
        <v>0</v>
      </c>
      <c r="BH36" s="314"/>
      <c r="BI36" s="416"/>
      <c r="BJ36" s="416"/>
      <c r="BK36" s="416"/>
      <c r="BL36" s="416"/>
      <c r="BM36" s="416"/>
      <c r="BN36" s="24"/>
      <c r="BO36" s="24"/>
      <c r="BP36" s="24"/>
      <c r="BQ36" s="24"/>
      <c r="BR36" s="416">
        <v>0</v>
      </c>
      <c r="BS36" s="314"/>
      <c r="BT36" s="416"/>
      <c r="BU36" s="416">
        <v>0</v>
      </c>
      <c r="BV36" s="314"/>
      <c r="BW36" s="416"/>
      <c r="BX36" s="42">
        <v>0</v>
      </c>
      <c r="BY36" s="43"/>
      <c r="BZ36" s="24"/>
      <c r="CA36" s="42">
        <f>BZ36-AY36</f>
        <v>0</v>
      </c>
      <c r="CB36" s="43">
        <f>CA36/AY36</f>
      </c>
      <c r="CC36" s="24"/>
      <c r="CD36" s="42">
        <f>CC36-AZ36</f>
        <v>0</v>
      </c>
      <c r="CE36" s="43">
        <f>CD36/AZ36</f>
      </c>
      <c r="CF36" s="24"/>
      <c r="CG36" s="42">
        <f>CF36-BA36</f>
        <v>0</v>
      </c>
      <c r="CH36" s="43">
        <f>CG36/BA36</f>
      </c>
      <c r="CI36" s="24"/>
      <c r="CJ36" s="42">
        <f>CI36-BB36</f>
        <v>0</v>
      </c>
      <c r="CK36" s="43">
        <f>CJ36/BB36</f>
      </c>
      <c r="CL36" s="24"/>
      <c r="CM36" s="42">
        <f>CL36-BC36</f>
        <v>0</v>
      </c>
      <c r="CN36" s="43">
        <f>CM36/BC36</f>
      </c>
      <c r="CO36" s="24"/>
      <c r="CP36" s="42">
        <f>CO36-BD36</f>
        <v>0</v>
      </c>
      <c r="CQ36" s="43">
        <f>CP36/BD36</f>
      </c>
      <c r="CR36" s="24"/>
      <c r="CS36" s="42">
        <f>CR36-BE36</f>
        <v>0</v>
      </c>
      <c r="CT36" s="43">
        <f>CS36/BE36</f>
      </c>
      <c r="CU36" s="416">
        <v>0</v>
      </c>
      <c r="CV36" s="42">
        <f>CU36-BF36</f>
        <v>0</v>
      </c>
      <c r="CW36" s="140">
        <f>CV36/BF36</f>
      </c>
    </row>
    <row r="37" ht="17" customHeight="1">
      <c r="A37" t="s" s="71">
        <v>154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416"/>
      <c r="R37" s="416"/>
      <c r="S37" s="416"/>
      <c r="T37" s="416">
        <v>0</v>
      </c>
      <c r="U37" s="416"/>
      <c r="V37" s="416"/>
      <c r="W37" s="24"/>
      <c r="X37" s="24"/>
      <c r="Y37" s="24"/>
      <c r="Z37" s="24"/>
      <c r="AA37" s="24"/>
      <c r="AB37" s="24"/>
      <c r="AC37" s="24"/>
      <c r="AD37" s="416"/>
      <c r="AE37" s="416"/>
      <c r="AF37" s="416"/>
      <c r="AG37" s="416"/>
      <c r="AH37" s="416"/>
      <c r="AI37" s="416"/>
      <c r="AJ37" s="416"/>
      <c r="AK37" s="416"/>
      <c r="AL37" s="416"/>
      <c r="AM37" s="416">
        <v>0</v>
      </c>
      <c r="AN37" s="416"/>
      <c r="AO37" s="416"/>
      <c r="AP37" s="24"/>
      <c r="AQ37" s="24"/>
      <c r="AR37" s="24"/>
      <c r="AS37" s="24"/>
      <c r="AT37" s="24"/>
      <c r="AU37" s="24"/>
      <c r="AV37" s="24"/>
      <c r="AW37" s="416"/>
      <c r="AX37" s="416"/>
      <c r="AY37" s="416"/>
      <c r="AZ37" s="416"/>
      <c r="BA37" s="416"/>
      <c r="BB37" s="416"/>
      <c r="BC37" s="416"/>
      <c r="BD37" s="416"/>
      <c r="BE37" s="416"/>
      <c r="BF37" s="416">
        <v>0</v>
      </c>
      <c r="BG37" s="416">
        <v>0</v>
      </c>
      <c r="BH37" s="314"/>
      <c r="BI37" s="416"/>
      <c r="BJ37" s="416"/>
      <c r="BK37" s="416"/>
      <c r="BL37" s="416"/>
      <c r="BM37" s="416"/>
      <c r="BN37" s="24"/>
      <c r="BO37" s="24"/>
      <c r="BP37" s="24"/>
      <c r="BQ37" s="24"/>
      <c r="BR37" s="416">
        <v>0</v>
      </c>
      <c r="BS37" s="314"/>
      <c r="BT37" s="416"/>
      <c r="BU37" s="416">
        <v>0</v>
      </c>
      <c r="BV37" s="314"/>
      <c r="BW37" s="416"/>
      <c r="BX37" s="42">
        <v>0</v>
      </c>
      <c r="BY37" s="43"/>
      <c r="BZ37" s="24"/>
      <c r="CA37" s="42">
        <f>BZ37-AY37</f>
        <v>0</v>
      </c>
      <c r="CB37" s="43">
        <f>CA37/AY37</f>
      </c>
      <c r="CC37" s="24"/>
      <c r="CD37" s="42">
        <f>CC37-AZ37</f>
        <v>0</v>
      </c>
      <c r="CE37" s="43">
        <f>CD37/AZ37</f>
      </c>
      <c r="CF37" s="24"/>
      <c r="CG37" s="42">
        <f>CF37-BA37</f>
        <v>0</v>
      </c>
      <c r="CH37" s="43">
        <f>CG37/BA37</f>
      </c>
      <c r="CI37" s="24"/>
      <c r="CJ37" s="42">
        <f>CI37-BB37</f>
        <v>0</v>
      </c>
      <c r="CK37" s="43">
        <f>CJ37/BB37</f>
      </c>
      <c r="CL37" s="24"/>
      <c r="CM37" s="42">
        <f>CL37-BC37</f>
        <v>0</v>
      </c>
      <c r="CN37" s="43">
        <f>CM37/BC37</f>
      </c>
      <c r="CO37" s="24"/>
      <c r="CP37" s="42">
        <f>CO37-BD37</f>
        <v>0</v>
      </c>
      <c r="CQ37" s="43">
        <f>CP37/BD37</f>
      </c>
      <c r="CR37" s="24"/>
      <c r="CS37" s="42">
        <f>CR37-BE37</f>
        <v>0</v>
      </c>
      <c r="CT37" s="43">
        <f>CS37/BE37</f>
      </c>
      <c r="CU37" s="416">
        <v>0</v>
      </c>
      <c r="CV37" s="42">
        <f>CU37-BF37</f>
        <v>0</v>
      </c>
      <c r="CW37" s="140">
        <f>CV37/BF37</f>
      </c>
    </row>
    <row r="38" ht="17" customHeight="1">
      <c r="A38" t="s" s="46">
        <v>84</v>
      </c>
      <c r="B38" s="415">
        <v>377045.750960345</v>
      </c>
      <c r="C38" s="415">
        <v>366076.0594441899</v>
      </c>
      <c r="D38" s="415">
        <v>345563.7104980164</v>
      </c>
      <c r="E38" s="415">
        <v>1088546.844347675</v>
      </c>
      <c r="F38" s="415">
        <v>293628.3208749808</v>
      </c>
      <c r="G38" s="415">
        <v>245987.4680756113</v>
      </c>
      <c r="H38" s="415">
        <v>189890.1772317328</v>
      </c>
      <c r="I38" s="415">
        <v>729171.2846795316</v>
      </c>
      <c r="J38" s="415">
        <v>1817718.129027207</v>
      </c>
      <c r="K38" s="415">
        <v>169720.891328</v>
      </c>
      <c r="L38" s="415">
        <v>178164.1837561028</v>
      </c>
      <c r="M38" s="415">
        <v>215475.8887866183</v>
      </c>
      <c r="N38" s="415">
        <v>563361.6857015651</v>
      </c>
      <c r="O38" s="415">
        <v>2381079.814728772</v>
      </c>
      <c r="P38" s="415">
        <v>301850.4606533308</v>
      </c>
      <c r="Q38" s="415">
        <v>369898.1485343942</v>
      </c>
      <c r="R38" s="415">
        <v>447044.270658</v>
      </c>
      <c r="S38" s="415">
        <v>1118793.891095682</v>
      </c>
      <c r="T38" s="415">
        <v>3499873.705824454</v>
      </c>
      <c r="U38" s="415">
        <v>445882.1900679846</v>
      </c>
      <c r="V38" s="415">
        <v>413613.9683211855</v>
      </c>
      <c r="W38" s="415">
        <v>400634.6204553124</v>
      </c>
      <c r="X38" s="415">
        <v>1260129.451926469</v>
      </c>
      <c r="Y38" s="415">
        <v>307594.2594585909</v>
      </c>
      <c r="Z38" s="415">
        <v>249466.9454849999</v>
      </c>
      <c r="AA38" s="415">
        <v>177532.0970808974</v>
      </c>
      <c r="AB38" s="415">
        <v>734594.2735136988</v>
      </c>
      <c r="AC38" s="415">
        <v>1994723.725440168</v>
      </c>
      <c r="AD38" s="415">
        <v>167509.954509212</v>
      </c>
      <c r="AE38" s="415">
        <v>174504.3489005945</v>
      </c>
      <c r="AF38" s="415">
        <v>199535.9210159275</v>
      </c>
      <c r="AG38" s="415">
        <v>541551.209875454</v>
      </c>
      <c r="AH38" s="415">
        <v>2536274.935315622</v>
      </c>
      <c r="AI38" s="415">
        <v>297805.3866754321</v>
      </c>
      <c r="AJ38" s="415">
        <v>360966.9709799028</v>
      </c>
      <c r="AK38" s="415">
        <v>437525.297696</v>
      </c>
      <c r="AL38" s="415">
        <v>1096297.51086939</v>
      </c>
      <c r="AM38" s="415">
        <v>3632572.446185012</v>
      </c>
      <c r="AN38" s="415">
        <v>459606.690845397</v>
      </c>
      <c r="AO38" s="415">
        <v>398550.444496149</v>
      </c>
      <c r="AP38" s="415">
        <v>386121.7623788</v>
      </c>
      <c r="AQ38" s="415">
        <v>1244278.468720346</v>
      </c>
      <c r="AR38" s="415">
        <v>304322.1262069583</v>
      </c>
      <c r="AS38" s="415">
        <v>254632.5596155779</v>
      </c>
      <c r="AT38" s="415">
        <v>174513.49292</v>
      </c>
      <c r="AU38" s="415">
        <v>733467.8877425361</v>
      </c>
      <c r="AV38" s="415">
        <v>1977745.764662882</v>
      </c>
      <c r="AW38" s="415">
        <v>158474.4901257143</v>
      </c>
      <c r="AX38" s="415">
        <v>169590.42204</v>
      </c>
      <c r="AY38" s="415">
        <v>206247.49768</v>
      </c>
      <c r="AZ38" s="415">
        <v>534312.4098457142</v>
      </c>
      <c r="BA38" s="415">
        <v>2512966.903186116</v>
      </c>
      <c r="BB38" s="415">
        <v>288329.2424408051</v>
      </c>
      <c r="BC38" s="415">
        <v>346432.2073403248</v>
      </c>
      <c r="BD38" s="415">
        <v>392850.2741807572</v>
      </c>
      <c r="BE38" s="415">
        <v>1029546.048461887</v>
      </c>
      <c r="BF38" s="415">
        <v>3542512.951648003</v>
      </c>
      <c r="BG38" s="415">
        <v>-90059.494537008461</v>
      </c>
      <c r="BH38" s="244">
        <v>-0.0247922087917587</v>
      </c>
      <c r="BI38" s="415">
        <v>434896.6</v>
      </c>
      <c r="BJ38" s="415">
        <v>360117.5</v>
      </c>
      <c r="BK38" s="415">
        <v>349503.7</v>
      </c>
      <c r="BL38" s="415">
        <v>1144517.8</v>
      </c>
      <c r="BM38" s="415">
        <v>284528.325338121</v>
      </c>
      <c r="BN38" s="415">
        <v>241567.5</v>
      </c>
      <c r="BO38" s="415">
        <v>170342.1</v>
      </c>
      <c r="BP38" s="415">
        <v>696437.925338121</v>
      </c>
      <c r="BQ38" s="415">
        <v>1840955.725338121</v>
      </c>
      <c r="BR38" s="415">
        <v>-136790.0393247609</v>
      </c>
      <c r="BS38" s="244">
        <v>-0.06916462255606325</v>
      </c>
      <c r="BT38" s="415">
        <v>154943</v>
      </c>
      <c r="BU38" s="415">
        <v>-3531.490125714277</v>
      </c>
      <c r="BV38" s="244">
        <v>-0.02228428135602661</v>
      </c>
      <c r="BW38" s="415">
        <v>158924.3</v>
      </c>
      <c r="BX38" s="42">
        <v>-10666.122040000017</v>
      </c>
      <c r="BY38" s="43">
        <v>-0.06289342235072851</v>
      </c>
      <c r="BZ38" s="416">
        <v>195099.3</v>
      </c>
      <c r="CA38" s="42">
        <f>BZ38-AY38</f>
        <v>-11148.197680000041</v>
      </c>
      <c r="CB38" s="43">
        <f>CA38/AY38</f>
        <v>-0.05405252332950408</v>
      </c>
      <c r="CC38" s="416">
        <v>508966.6</v>
      </c>
      <c r="CD38" s="42">
        <f>CC38-AZ38</f>
        <v>-25345.809845714248</v>
      </c>
      <c r="CE38" s="43">
        <f>CD38/AZ38</f>
        <v>-0.04743631137639681</v>
      </c>
      <c r="CF38" s="416">
        <v>2376271.676138121</v>
      </c>
      <c r="CG38" s="42">
        <f>CF38-BA38</f>
        <v>-136695.2270479952</v>
      </c>
      <c r="CH38" s="43">
        <f>CG38/BA38</f>
        <v>-0.05439595200186814</v>
      </c>
      <c r="CI38" s="416">
        <v>289876.9</v>
      </c>
      <c r="CJ38" s="42">
        <f>CI38-BB38</f>
        <v>1547.657559194951</v>
      </c>
      <c r="CK38" s="43">
        <f>CJ38/BB38</f>
        <v>0.005367674628121323</v>
      </c>
      <c r="CL38" s="416">
        <v>352190.9</v>
      </c>
      <c r="CM38" s="42">
        <f>CL38-BC38</f>
        <v>5758.692659675202</v>
      </c>
      <c r="CN38" s="43">
        <f>CM38/BC38</f>
        <v>0.01662285589404807</v>
      </c>
      <c r="CO38" s="416">
        <v>423505.1</v>
      </c>
      <c r="CP38" s="42">
        <f>CO38-BD38</f>
        <v>30654.8258192428</v>
      </c>
      <c r="CQ38" s="43">
        <f>CP38/BD38</f>
        <v>0.07803183002269712</v>
      </c>
      <c r="CR38" s="416">
        <v>1065572.9</v>
      </c>
      <c r="CS38" s="42">
        <f>CR38-BE38</f>
        <v>36026.851538112853</v>
      </c>
      <c r="CT38" s="43">
        <f>CS38/BE38</f>
        <v>0.0349929481949214</v>
      </c>
      <c r="CU38" s="416">
        <v>3415496.483338121</v>
      </c>
      <c r="CV38" s="42">
        <f>CU38-BF38</f>
        <v>-127016.4683098826</v>
      </c>
      <c r="CW38" s="140">
        <f>CV38/BF38</f>
        <v>-0.03585490583761834</v>
      </c>
    </row>
    <row r="39" ht="17" customHeight="1">
      <c r="A39" t="s" s="61">
        <v>85</v>
      </c>
      <c r="B39" s="414">
        <v>54547.42999</v>
      </c>
      <c r="C39" s="414">
        <v>79423.40828</v>
      </c>
      <c r="D39" s="414">
        <v>78130.298583553755</v>
      </c>
      <c r="E39" s="414">
        <v>212101.1368535538</v>
      </c>
      <c r="F39" s="414">
        <v>69479.997659999994</v>
      </c>
      <c r="G39" s="414">
        <v>59360.2266</v>
      </c>
      <c r="H39" s="414">
        <v>40348.3617</v>
      </c>
      <c r="I39" s="414">
        <v>169188.58596</v>
      </c>
      <c r="J39" s="414">
        <v>381289.7228135537</v>
      </c>
      <c r="K39" s="414">
        <v>31067.07904</v>
      </c>
      <c r="L39" s="414">
        <v>34580.911417102790</v>
      </c>
      <c r="M39" s="414">
        <v>35279.477751114275</v>
      </c>
      <c r="N39" s="414">
        <v>100927.4682082171</v>
      </c>
      <c r="O39" s="414">
        <v>482217.1910217708</v>
      </c>
      <c r="P39" s="414">
        <v>60278.523679730824</v>
      </c>
      <c r="Q39" s="414">
        <v>76204.1579122812</v>
      </c>
      <c r="R39" s="414">
        <v>94048.745599999995</v>
      </c>
      <c r="S39" s="414">
        <v>230531.427192012</v>
      </c>
      <c r="T39" s="414">
        <v>712748.6182137828</v>
      </c>
      <c r="U39" s="414">
        <v>92723.299199999994</v>
      </c>
      <c r="V39" s="414">
        <v>87680.688850000006</v>
      </c>
      <c r="W39" s="414">
        <v>87107.3876111</v>
      </c>
      <c r="X39" s="414">
        <v>267511.3756611</v>
      </c>
      <c r="Y39" s="414">
        <v>69366.169899999994</v>
      </c>
      <c r="Z39" s="414">
        <v>56019.42364</v>
      </c>
      <c r="AA39" s="414">
        <v>35893.7077</v>
      </c>
      <c r="AB39" s="414">
        <v>161279.30124</v>
      </c>
      <c r="AC39" s="414">
        <v>428790.6769011</v>
      </c>
      <c r="AD39" s="414">
        <v>30646.75465</v>
      </c>
      <c r="AE39" s="414">
        <v>36547.307526110126</v>
      </c>
      <c r="AF39" s="414">
        <v>36101.128413627543</v>
      </c>
      <c r="AG39" s="414">
        <v>103295.1905897377</v>
      </c>
      <c r="AH39" s="414">
        <v>532085.8674908377</v>
      </c>
      <c r="AI39" s="414">
        <v>56837.396978032106</v>
      </c>
      <c r="AJ39" s="414">
        <v>70265.9544059028</v>
      </c>
      <c r="AK39" s="414">
        <v>87059.765199999994</v>
      </c>
      <c r="AL39" s="414">
        <v>214163.1165839349</v>
      </c>
      <c r="AM39" s="416">
        <v>746248.9840747726</v>
      </c>
      <c r="AN39" s="414">
        <v>89904.300945396913</v>
      </c>
      <c r="AO39" s="414">
        <v>78784.013809148935</v>
      </c>
      <c r="AP39" s="414">
        <v>84069.381458800010</v>
      </c>
      <c r="AQ39" s="414">
        <v>252757.6962133459</v>
      </c>
      <c r="AR39" s="414">
        <v>67855.601006958284</v>
      </c>
      <c r="AS39" s="414">
        <v>57556.590615577916</v>
      </c>
      <c r="AT39" s="414">
        <v>34791.63932</v>
      </c>
      <c r="AU39" s="414">
        <v>160203.8309425362</v>
      </c>
      <c r="AV39" s="414">
        <v>412961.527155882</v>
      </c>
      <c r="AW39" s="414">
        <v>28983.402125714285</v>
      </c>
      <c r="AX39" s="414">
        <v>34865.1</v>
      </c>
      <c r="AY39" s="414">
        <v>37588.6938</v>
      </c>
      <c r="AZ39" s="414">
        <v>101437.1959257143</v>
      </c>
      <c r="BA39" s="414">
        <v>515307.4517591164</v>
      </c>
      <c r="BB39" s="414">
        <v>58240.240640805074</v>
      </c>
      <c r="BC39" s="414">
        <v>67871.607340324772</v>
      </c>
      <c r="BD39" s="414">
        <v>79422.174180757152</v>
      </c>
      <c r="BE39" s="414">
        <v>205534.022161887</v>
      </c>
      <c r="BF39" s="416">
        <v>720841.4739210034</v>
      </c>
      <c r="BG39" s="414">
        <v>-25407.510153769166</v>
      </c>
      <c r="BH39" s="420">
        <v>-0.03404696112956229</v>
      </c>
      <c r="BI39" s="414">
        <v>86758.899999999994</v>
      </c>
      <c r="BJ39" s="414">
        <v>74112.7</v>
      </c>
      <c r="BK39" s="414">
        <v>76876.2</v>
      </c>
      <c r="BL39" s="414">
        <v>237747.8</v>
      </c>
      <c r="BM39" s="414">
        <v>63242.125338120990</v>
      </c>
      <c r="BN39" s="414">
        <v>55580.5</v>
      </c>
      <c r="BO39" s="414">
        <v>35401.6</v>
      </c>
      <c r="BP39" s="414">
        <v>154224.225338121</v>
      </c>
      <c r="BQ39" s="414">
        <v>391972.025338121</v>
      </c>
      <c r="BR39" s="414">
        <v>-20989.501817761047</v>
      </c>
      <c r="BS39" s="420">
        <v>-0.05082677304667673</v>
      </c>
      <c r="BT39" s="414">
        <v>30185.8</v>
      </c>
      <c r="BU39" s="414">
        <v>1202.397874285714</v>
      </c>
      <c r="BV39" s="420">
        <v>0.0414857396336829</v>
      </c>
      <c r="BW39" s="414">
        <v>36338.9</v>
      </c>
      <c r="BX39" s="42">
        <v>1473.800000000003</v>
      </c>
      <c r="BY39" s="43">
        <v>0.04227149785889049</v>
      </c>
      <c r="BZ39" s="416">
        <v>35103.3</v>
      </c>
      <c r="CA39" s="42">
        <f>BZ39-AY39</f>
        <v>-2485.393799999998</v>
      </c>
      <c r="CB39" s="43">
        <f>CA39/AY39</f>
        <v>-0.06612078124406648</v>
      </c>
      <c r="CC39" s="416">
        <v>101628</v>
      </c>
      <c r="CD39" s="42">
        <f>CC39-AZ39</f>
        <v>190.804074285712</v>
      </c>
      <c r="CE39" s="43">
        <f>CD39/AZ39</f>
        <v>0.001881006987076456</v>
      </c>
      <c r="CF39" s="416">
        <v>493600.025338121</v>
      </c>
      <c r="CG39" s="42">
        <f>CF39-BA39</f>
        <v>-21707.426420995384</v>
      </c>
      <c r="CH39" s="43">
        <f>CG39/BA39</f>
        <v>-0.04212519408926121</v>
      </c>
      <c r="CI39" s="416">
        <v>54214.9</v>
      </c>
      <c r="CJ39" s="42">
        <f>CI39-BB39</f>
        <v>-4025.340640805072</v>
      </c>
      <c r="CK39" s="43">
        <f>CJ39/BB39</f>
        <v>-0.06911614025826643</v>
      </c>
      <c r="CL39" s="416">
        <v>68255.2</v>
      </c>
      <c r="CM39" s="42">
        <f>CL39-BC39</f>
        <v>383.5926596752251</v>
      </c>
      <c r="CN39" s="43">
        <f>CM39/BC39</f>
        <v>0.005651739728982668</v>
      </c>
      <c r="CO39" s="416">
        <v>84234.100000000006</v>
      </c>
      <c r="CP39" s="42">
        <f>CO39-BD39</f>
        <v>4811.925819242853</v>
      </c>
      <c r="CQ39" s="43">
        <f>CP39/BD39</f>
        <v>0.06058667958763478</v>
      </c>
      <c r="CR39" s="416">
        <v>206704.2</v>
      </c>
      <c r="CS39" s="42">
        <f>CR39-BE39</f>
        <v>1170.177838113013</v>
      </c>
      <c r="CT39" s="43">
        <f>CS39/BE39</f>
        <v>0.005693353469195156</v>
      </c>
      <c r="CU39" s="416">
        <v>700304.2253381209</v>
      </c>
      <c r="CV39" s="42">
        <f>CU39-BF39</f>
        <v>-20537.248582882457</v>
      </c>
      <c r="CW39" s="140">
        <f>CV39/BF39</f>
        <v>-0.02849065893943433</v>
      </c>
    </row>
    <row r="40" ht="17" customHeight="1">
      <c r="A40" t="s" s="71">
        <v>86</v>
      </c>
      <c r="B40" s="416">
        <v>49423</v>
      </c>
      <c r="C40" s="416">
        <v>74692</v>
      </c>
      <c r="D40" s="416">
        <v>73751.768843053753</v>
      </c>
      <c r="E40" s="416">
        <v>197866.7688430538</v>
      </c>
      <c r="F40" s="416">
        <v>65371</v>
      </c>
      <c r="G40" s="416">
        <v>55613</v>
      </c>
      <c r="H40" s="416">
        <v>36697</v>
      </c>
      <c r="I40" s="416">
        <v>157681</v>
      </c>
      <c r="J40" s="416">
        <v>355547.7688430537</v>
      </c>
      <c r="K40" s="416">
        <v>27557</v>
      </c>
      <c r="L40" s="416">
        <v>31245</v>
      </c>
      <c r="M40" s="416">
        <v>31344</v>
      </c>
      <c r="N40" s="416">
        <v>90146</v>
      </c>
      <c r="O40" s="416">
        <v>445693.7688430537</v>
      </c>
      <c r="P40" s="416">
        <v>55066</v>
      </c>
      <c r="Q40" s="416">
        <v>69896</v>
      </c>
      <c r="R40" s="416">
        <v>86487</v>
      </c>
      <c r="S40" s="416">
        <v>211449</v>
      </c>
      <c r="T40" s="416">
        <v>657142.7688430537</v>
      </c>
      <c r="U40" s="416">
        <v>84980</v>
      </c>
      <c r="V40" s="416">
        <v>80322</v>
      </c>
      <c r="W40" s="416">
        <v>80156</v>
      </c>
      <c r="X40" s="416">
        <v>245458</v>
      </c>
      <c r="Y40" s="416">
        <v>63743</v>
      </c>
      <c r="Z40" s="416">
        <v>51783</v>
      </c>
      <c r="AA40" s="416">
        <v>32128</v>
      </c>
      <c r="AB40" s="416">
        <v>147654</v>
      </c>
      <c r="AC40" s="416">
        <v>393112</v>
      </c>
      <c r="AD40" s="416">
        <v>27329</v>
      </c>
      <c r="AE40" s="416">
        <v>33230</v>
      </c>
      <c r="AF40" s="416">
        <v>32016</v>
      </c>
      <c r="AG40" s="416">
        <v>92575</v>
      </c>
      <c r="AH40" s="416">
        <v>485687</v>
      </c>
      <c r="AI40" s="416">
        <v>51766</v>
      </c>
      <c r="AJ40" s="416">
        <v>64872</v>
      </c>
      <c r="AK40" s="416">
        <v>80439</v>
      </c>
      <c r="AL40" s="416">
        <v>197077</v>
      </c>
      <c r="AM40" s="416">
        <v>682764</v>
      </c>
      <c r="AN40" s="416">
        <v>82871</v>
      </c>
      <c r="AO40" s="416">
        <v>72467.399999999994</v>
      </c>
      <c r="AP40" s="416">
        <v>77679.600000000006</v>
      </c>
      <c r="AQ40" s="416">
        <v>233018</v>
      </c>
      <c r="AR40" s="416">
        <v>62895.6</v>
      </c>
      <c r="AS40" s="416">
        <v>53334.1</v>
      </c>
      <c r="AT40" s="416">
        <v>31015</v>
      </c>
      <c r="AU40" s="416">
        <v>147244.7</v>
      </c>
      <c r="AV40" s="416">
        <v>380262.7</v>
      </c>
      <c r="AW40" s="416">
        <v>25579</v>
      </c>
      <c r="AX40" s="416">
        <v>31815.3</v>
      </c>
      <c r="AY40" s="416">
        <v>33158.8</v>
      </c>
      <c r="AZ40" s="416">
        <v>90553.100000000006</v>
      </c>
      <c r="BA40" s="416">
        <v>470815.8</v>
      </c>
      <c r="BB40" s="416">
        <v>52865.1</v>
      </c>
      <c r="BC40" s="416">
        <v>61942.933585818493</v>
      </c>
      <c r="BD40" s="416">
        <v>73078.574180757147</v>
      </c>
      <c r="BE40" s="416">
        <v>187886.6077665756</v>
      </c>
      <c r="BF40" s="416">
        <v>658702.4077665757</v>
      </c>
      <c r="BG40" s="416">
        <v>-24061.592233424308</v>
      </c>
      <c r="BH40" s="314">
        <v>-0.03524144833855369</v>
      </c>
      <c r="BI40" s="416">
        <v>79837</v>
      </c>
      <c r="BJ40" s="416">
        <v>68564</v>
      </c>
      <c r="BK40" s="416">
        <v>70647</v>
      </c>
      <c r="BL40" s="416">
        <v>219048</v>
      </c>
      <c r="BM40" s="416">
        <v>58213</v>
      </c>
      <c r="BN40" s="416">
        <v>51237</v>
      </c>
      <c r="BO40" s="416">
        <v>31633</v>
      </c>
      <c r="BP40" s="416">
        <v>141083</v>
      </c>
      <c r="BQ40" s="416">
        <v>360131</v>
      </c>
      <c r="BR40" s="416">
        <v>-20131.700000000012</v>
      </c>
      <c r="BS40" s="314">
        <v>-0.05294155855938542</v>
      </c>
      <c r="BT40" s="416">
        <v>26949</v>
      </c>
      <c r="BU40" s="416">
        <v>1370</v>
      </c>
      <c r="BV40" s="314">
        <v>0.05355956057703585</v>
      </c>
      <c r="BW40" s="416">
        <v>32913.5</v>
      </c>
      <c r="BX40" s="42">
        <v>1098.200000000001</v>
      </c>
      <c r="BY40" s="43">
        <v>0.03451798348593289</v>
      </c>
      <c r="BZ40" s="416">
        <v>31362</v>
      </c>
      <c r="CA40" s="42">
        <f>BZ40-AY40</f>
        <v>-1796.800000000003</v>
      </c>
      <c r="CB40" s="43">
        <f>CA40/AY40</f>
        <v>-0.05418772693824876</v>
      </c>
      <c r="CC40" s="416">
        <v>91224.5</v>
      </c>
      <c r="CD40" s="42">
        <f>CC40-AZ40</f>
        <v>671.3999999999942</v>
      </c>
      <c r="CE40" s="43">
        <f>CD40/AZ40</f>
        <v>0.007414434182816426</v>
      </c>
      <c r="CF40" s="416">
        <v>451355.5</v>
      </c>
      <c r="CG40" s="42">
        <f>CF40-BA40</f>
        <v>-19460.300000000047</v>
      </c>
      <c r="CH40" s="43">
        <f>CG40/BA40</f>
        <v>-0.04133314982207489</v>
      </c>
      <c r="CI40" s="416">
        <v>49380</v>
      </c>
      <c r="CJ40" s="42">
        <f>CI40-BB40</f>
        <v>-3485.099999999999</v>
      </c>
      <c r="CK40" s="43">
        <f>CJ40/BB40</f>
        <v>-0.06592440002950904</v>
      </c>
      <c r="CL40" s="416">
        <v>62599.1</v>
      </c>
      <c r="CM40" s="42">
        <f>CL40-BC40</f>
        <v>656.1664141815054</v>
      </c>
      <c r="CN40" s="43">
        <f>CM40/BC40</f>
        <v>0.01059307940707108</v>
      </c>
      <c r="CO40" s="416">
        <v>77198.5</v>
      </c>
      <c r="CP40" s="42">
        <f>CO40-BD40</f>
        <v>4119.925819242853</v>
      </c>
      <c r="CQ40" s="43">
        <f>CP40/BD40</f>
        <v>0.05637665848614355</v>
      </c>
      <c r="CR40" s="416">
        <v>189177.6</v>
      </c>
      <c r="CS40" s="42">
        <f>CR40-BE40</f>
        <v>1290.992233424360</v>
      </c>
      <c r="CT40" s="43">
        <f>CS40/BE40</f>
        <v>0.006871124284857215</v>
      </c>
      <c r="CU40" s="416">
        <v>640533.1</v>
      </c>
      <c r="CV40" s="42">
        <f>CU40-BF40</f>
        <v>-18169.307766575716</v>
      </c>
      <c r="CW40" s="140">
        <f>CV40/BF40</f>
        <v>-0.02758348466977879</v>
      </c>
    </row>
    <row r="41" ht="17" customHeight="1">
      <c r="A41" t="s" s="71">
        <v>87</v>
      </c>
      <c r="B41" s="416">
        <v>12636</v>
      </c>
      <c r="C41" s="416">
        <v>10525</v>
      </c>
      <c r="D41" s="416">
        <v>12330</v>
      </c>
      <c r="E41" s="416">
        <v>35491</v>
      </c>
      <c r="F41" s="416">
        <v>11687</v>
      </c>
      <c r="G41" s="416">
        <v>12252</v>
      </c>
      <c r="H41" s="416">
        <v>11129</v>
      </c>
      <c r="I41" s="416">
        <v>35068</v>
      </c>
      <c r="J41" s="416">
        <v>70559</v>
      </c>
      <c r="K41" s="416">
        <v>7592</v>
      </c>
      <c r="L41" s="416">
        <v>10807</v>
      </c>
      <c r="M41" s="416">
        <v>9425</v>
      </c>
      <c r="N41" s="416">
        <v>27824</v>
      </c>
      <c r="O41" s="416">
        <v>98383</v>
      </c>
      <c r="P41" s="416">
        <v>13065</v>
      </c>
      <c r="Q41" s="416">
        <v>10311</v>
      </c>
      <c r="R41" s="416">
        <v>12254</v>
      </c>
      <c r="S41" s="416">
        <v>35630</v>
      </c>
      <c r="T41" s="416">
        <v>134013</v>
      </c>
      <c r="U41" s="416">
        <v>12045</v>
      </c>
      <c r="V41" s="416">
        <v>11883</v>
      </c>
      <c r="W41" s="416">
        <v>11850</v>
      </c>
      <c r="X41" s="416">
        <v>35778</v>
      </c>
      <c r="Y41" s="416">
        <v>11087</v>
      </c>
      <c r="Z41" s="416">
        <v>11616</v>
      </c>
      <c r="AA41" s="416">
        <v>9033</v>
      </c>
      <c r="AB41" s="416">
        <v>31736</v>
      </c>
      <c r="AC41" s="416">
        <v>67514</v>
      </c>
      <c r="AD41" s="416">
        <v>6003</v>
      </c>
      <c r="AE41" s="416">
        <v>13317</v>
      </c>
      <c r="AF41" s="416">
        <v>10383</v>
      </c>
      <c r="AG41" s="416">
        <v>29703</v>
      </c>
      <c r="AH41" s="416">
        <v>97217</v>
      </c>
      <c r="AI41" s="416">
        <v>12189</v>
      </c>
      <c r="AJ41" s="416">
        <v>12048</v>
      </c>
      <c r="AK41" s="416">
        <v>11810</v>
      </c>
      <c r="AL41" s="416">
        <v>36047</v>
      </c>
      <c r="AM41" s="416">
        <v>133264</v>
      </c>
      <c r="AN41" s="416">
        <v>11481</v>
      </c>
      <c r="AO41" s="416">
        <v>9997</v>
      </c>
      <c r="AP41" s="416">
        <v>12428</v>
      </c>
      <c r="AQ41" s="416">
        <v>33906</v>
      </c>
      <c r="AR41" s="416">
        <v>10648</v>
      </c>
      <c r="AS41" s="416">
        <v>12071</v>
      </c>
      <c r="AT41" s="416">
        <v>7508</v>
      </c>
      <c r="AU41" s="416">
        <v>30227</v>
      </c>
      <c r="AV41" s="416">
        <v>64133</v>
      </c>
      <c r="AW41" s="416">
        <v>5525</v>
      </c>
      <c r="AX41" s="416">
        <v>16776</v>
      </c>
      <c r="AY41" s="416">
        <v>9972</v>
      </c>
      <c r="AZ41" s="416">
        <v>32273</v>
      </c>
      <c r="BA41" s="416">
        <v>96406</v>
      </c>
      <c r="BB41" s="416">
        <v>12380</v>
      </c>
      <c r="BC41" s="416">
        <v>9952</v>
      </c>
      <c r="BD41" s="416">
        <v>11570</v>
      </c>
      <c r="BE41" s="416">
        <v>33902</v>
      </c>
      <c r="BF41" s="416">
        <v>130308</v>
      </c>
      <c r="BG41" s="416">
        <v>-2956</v>
      </c>
      <c r="BH41" s="314">
        <v>-0.02218153439788695</v>
      </c>
      <c r="BI41" s="416">
        <v>11245</v>
      </c>
      <c r="BJ41" s="416">
        <v>9687</v>
      </c>
      <c r="BK41" s="416">
        <v>10753</v>
      </c>
      <c r="BL41" s="416">
        <v>31685</v>
      </c>
      <c r="BM41" s="416">
        <v>10713</v>
      </c>
      <c r="BN41" s="416">
        <v>12015</v>
      </c>
      <c r="BO41" s="416">
        <v>7623</v>
      </c>
      <c r="BP41" s="416">
        <v>30351</v>
      </c>
      <c r="BQ41" s="416">
        <v>62036</v>
      </c>
      <c r="BR41" s="416">
        <v>-2097</v>
      </c>
      <c r="BS41" s="314">
        <v>-0.0326976751438417</v>
      </c>
      <c r="BT41" s="416">
        <v>6217</v>
      </c>
      <c r="BU41" s="416">
        <v>692</v>
      </c>
      <c r="BV41" s="314">
        <v>0.1252488687782805</v>
      </c>
      <c r="BW41" s="416">
        <v>12080</v>
      </c>
      <c r="BX41" s="42">
        <v>-4696</v>
      </c>
      <c r="BY41" s="43">
        <v>-0.2799237005245589</v>
      </c>
      <c r="BZ41" s="416">
        <v>9583</v>
      </c>
      <c r="CA41" s="42">
        <f>BZ41-AY41</f>
        <v>-389</v>
      </c>
      <c r="CB41" s="43">
        <f>CA41/AY41</f>
        <v>-0.03900922583233053</v>
      </c>
      <c r="CC41" s="416">
        <v>27880</v>
      </c>
      <c r="CD41" s="42">
        <f>CC41-AZ41</f>
        <v>-4393</v>
      </c>
      <c r="CE41" s="43">
        <f>CD41/AZ41</f>
        <v>-0.1361199764509032</v>
      </c>
      <c r="CF41" s="416">
        <v>89916</v>
      </c>
      <c r="CG41" s="42">
        <f>CF41-BA41</f>
        <v>-6490</v>
      </c>
      <c r="CH41" s="43">
        <f>CG41/BA41</f>
        <v>-0.06731946144430845</v>
      </c>
      <c r="CI41" s="416">
        <v>12068</v>
      </c>
      <c r="CJ41" s="42">
        <f>CI41-BB41</f>
        <v>-312</v>
      </c>
      <c r="CK41" s="43">
        <f>CJ41/BB41</f>
        <v>-0.02520193861066236</v>
      </c>
      <c r="CL41" s="416">
        <v>12362</v>
      </c>
      <c r="CM41" s="42">
        <f>CL41-BC41</f>
        <v>2410</v>
      </c>
      <c r="CN41" s="43">
        <f>CM41/BC41</f>
        <v>0.2421623794212219</v>
      </c>
      <c r="CO41" s="416">
        <v>12875</v>
      </c>
      <c r="CP41" s="42">
        <f>CO41-BD41</f>
        <v>1305</v>
      </c>
      <c r="CQ41" s="43">
        <f>CP41/BD41</f>
        <v>0.1127917026793431</v>
      </c>
      <c r="CR41" s="416">
        <v>37305</v>
      </c>
      <c r="CS41" s="42">
        <f>CR41-BE41</f>
        <v>3403</v>
      </c>
      <c r="CT41" s="43">
        <f>CS41/BE41</f>
        <v>0.1003775588460858</v>
      </c>
      <c r="CU41" s="416">
        <v>127221</v>
      </c>
      <c r="CV41" s="42">
        <f>CU41-BF41</f>
        <v>-3087</v>
      </c>
      <c r="CW41" s="140">
        <f>CV41/BF41</f>
        <v>-0.02369002670595819</v>
      </c>
    </row>
    <row r="42" ht="17" customHeight="1">
      <c r="A42" t="s" s="71">
        <v>88</v>
      </c>
      <c r="B42" s="416">
        <v>36783</v>
      </c>
      <c r="C42" s="416">
        <v>34269</v>
      </c>
      <c r="D42" s="416">
        <v>32333</v>
      </c>
      <c r="E42" s="416">
        <v>103385</v>
      </c>
      <c r="F42" s="416">
        <v>29099</v>
      </c>
      <c r="G42" s="416">
        <v>22684</v>
      </c>
      <c r="H42" s="416">
        <v>17228</v>
      </c>
      <c r="I42" s="416">
        <v>69011</v>
      </c>
      <c r="J42" s="416">
        <v>172396</v>
      </c>
      <c r="K42" s="416">
        <v>17138</v>
      </c>
      <c r="L42" s="416">
        <v>18351</v>
      </c>
      <c r="M42" s="416">
        <v>17457</v>
      </c>
      <c r="N42" s="416">
        <v>52946</v>
      </c>
      <c r="O42" s="416">
        <v>225342</v>
      </c>
      <c r="P42" s="416">
        <v>22714</v>
      </c>
      <c r="Q42" s="416">
        <v>32108</v>
      </c>
      <c r="R42" s="416">
        <v>39167</v>
      </c>
      <c r="S42" s="416">
        <v>93989</v>
      </c>
      <c r="T42" s="416">
        <v>319331</v>
      </c>
      <c r="U42" s="416">
        <v>39507</v>
      </c>
      <c r="V42" s="416">
        <v>36773</v>
      </c>
      <c r="W42" s="416">
        <v>36177</v>
      </c>
      <c r="X42" s="416">
        <v>112457</v>
      </c>
      <c r="Y42" s="416">
        <v>28849</v>
      </c>
      <c r="Z42" s="416">
        <v>22854</v>
      </c>
      <c r="AA42" s="416">
        <v>17593</v>
      </c>
      <c r="AB42" s="416">
        <v>69296</v>
      </c>
      <c r="AC42" s="416">
        <v>181753</v>
      </c>
      <c r="AD42" s="416">
        <v>18326</v>
      </c>
      <c r="AE42" s="416">
        <v>18280</v>
      </c>
      <c r="AF42" s="416">
        <v>17017</v>
      </c>
      <c r="AG42" s="416">
        <v>53623</v>
      </c>
      <c r="AH42" s="416">
        <v>235376</v>
      </c>
      <c r="AI42" s="416">
        <v>21259</v>
      </c>
      <c r="AJ42" s="416">
        <v>28577</v>
      </c>
      <c r="AK42" s="416">
        <v>37500.999999999993</v>
      </c>
      <c r="AL42" s="416">
        <v>87337</v>
      </c>
      <c r="AM42" s="416">
        <v>322713</v>
      </c>
      <c r="AN42" s="416">
        <v>37805</v>
      </c>
      <c r="AO42" s="416">
        <v>33396</v>
      </c>
      <c r="AP42" s="416">
        <v>36376</v>
      </c>
      <c r="AQ42" s="416">
        <v>107577</v>
      </c>
      <c r="AR42" s="416">
        <v>28323</v>
      </c>
      <c r="AS42" s="416">
        <v>22349</v>
      </c>
      <c r="AT42" s="416">
        <v>17728</v>
      </c>
      <c r="AU42" s="416">
        <v>68400</v>
      </c>
      <c r="AV42" s="416">
        <v>175977</v>
      </c>
      <c r="AW42" s="416">
        <v>17371</v>
      </c>
      <c r="AX42" s="416">
        <v>13218</v>
      </c>
      <c r="AY42" s="416">
        <v>18382</v>
      </c>
      <c r="AZ42" s="416">
        <v>48971</v>
      </c>
      <c r="BA42" s="416">
        <v>224948</v>
      </c>
      <c r="BB42" s="416">
        <v>22338</v>
      </c>
      <c r="BC42" s="416">
        <v>29622</v>
      </c>
      <c r="BD42" s="416">
        <v>33976</v>
      </c>
      <c r="BE42" s="416">
        <v>85936</v>
      </c>
      <c r="BF42" s="416">
        <v>310884</v>
      </c>
      <c r="BG42" s="416">
        <v>-11829</v>
      </c>
      <c r="BH42" s="314">
        <v>-0.03665486051073241</v>
      </c>
      <c r="BI42" s="416">
        <v>36773</v>
      </c>
      <c r="BJ42" s="416">
        <v>32672</v>
      </c>
      <c r="BK42" s="416">
        <v>33497</v>
      </c>
      <c r="BL42" s="416">
        <v>102942</v>
      </c>
      <c r="BM42" s="416">
        <v>26795</v>
      </c>
      <c r="BN42" s="416">
        <v>22236</v>
      </c>
      <c r="BO42" s="416">
        <v>17997</v>
      </c>
      <c r="BP42" s="416">
        <v>67028</v>
      </c>
      <c r="BQ42" s="416">
        <v>169970</v>
      </c>
      <c r="BR42" s="416">
        <v>-6007</v>
      </c>
      <c r="BS42" s="314">
        <v>-0.03413514266068862</v>
      </c>
      <c r="BT42" s="416">
        <v>17933</v>
      </c>
      <c r="BU42" s="416">
        <v>562</v>
      </c>
      <c r="BV42" s="314">
        <v>0.03235277186114789</v>
      </c>
      <c r="BW42" s="416">
        <v>18993.5</v>
      </c>
      <c r="BX42" s="42">
        <v>5775.5</v>
      </c>
      <c r="BY42" s="43">
        <v>0.4369420487214404</v>
      </c>
      <c r="BZ42" s="416">
        <v>17705</v>
      </c>
      <c r="CA42" s="42">
        <f>BZ42-AY42</f>
        <v>-677</v>
      </c>
      <c r="CB42" s="43">
        <f>CA42/AY42</f>
        <v>-0.03682950712653683</v>
      </c>
      <c r="CC42" s="416">
        <v>54631.5</v>
      </c>
      <c r="CD42" s="42">
        <f>CC42-AZ42</f>
        <v>5660.5</v>
      </c>
      <c r="CE42" s="43">
        <f>CD42/AZ42</f>
        <v>0.1155888178718017</v>
      </c>
      <c r="CF42" s="416">
        <v>224601.5</v>
      </c>
      <c r="CG42" s="42">
        <f>CF42-BA42</f>
        <v>-346.5</v>
      </c>
      <c r="CH42" s="43">
        <f>CG42/BA42</f>
        <v>-0.001540355993385138</v>
      </c>
      <c r="CI42" s="416">
        <v>21123</v>
      </c>
      <c r="CJ42" s="42">
        <f>CI42-BB42</f>
        <v>-1215</v>
      </c>
      <c r="CK42" s="43">
        <f>CJ42/BB42</f>
        <v>-0.05439161966156326</v>
      </c>
      <c r="CL42" s="416">
        <v>27613.1</v>
      </c>
      <c r="CM42" s="42">
        <f>CL42-BC42</f>
        <v>-2008.900000000001</v>
      </c>
      <c r="CN42" s="43">
        <f>CM42/BC42</f>
        <v>-0.06781783809330907</v>
      </c>
      <c r="CO42" s="416">
        <v>35383.5</v>
      </c>
      <c r="CP42" s="42">
        <f>CO42-BD42</f>
        <v>1407.5</v>
      </c>
      <c r="CQ42" s="43">
        <f>CP42/BD42</f>
        <v>0.04142630091829527</v>
      </c>
      <c r="CR42" s="416">
        <v>84119.600000000006</v>
      </c>
      <c r="CS42" s="42">
        <f>CR42-BE42</f>
        <v>-1816.399999999994</v>
      </c>
      <c r="CT42" s="43">
        <f>CS42/BE42</f>
        <v>-0.02113665983988077</v>
      </c>
      <c r="CU42" s="416">
        <v>308721.1</v>
      </c>
      <c r="CV42" s="42">
        <f>CU42-BF42</f>
        <v>-2162.900000000023</v>
      </c>
      <c r="CW42" s="140">
        <f>CV42/BF42</f>
        <v>-0.006957257369308242</v>
      </c>
    </row>
    <row r="43" ht="17" customHeight="1">
      <c r="A43" t="s" s="71">
        <v>89</v>
      </c>
      <c r="B43" s="416">
        <v>4</v>
      </c>
      <c r="C43" s="416">
        <v>8</v>
      </c>
      <c r="D43" s="416">
        <v>30</v>
      </c>
      <c r="E43" s="416">
        <v>42</v>
      </c>
      <c r="F43" s="416">
        <v>0</v>
      </c>
      <c r="G43" s="416">
        <v>4</v>
      </c>
      <c r="H43" s="416">
        <v>21</v>
      </c>
      <c r="I43" s="416">
        <v>25</v>
      </c>
      <c r="J43" s="416">
        <v>67</v>
      </c>
      <c r="K43" s="416">
        <v>0</v>
      </c>
      <c r="L43" s="416">
        <v>8</v>
      </c>
      <c r="M43" s="416">
        <v>18</v>
      </c>
      <c r="N43" s="416">
        <v>26</v>
      </c>
      <c r="O43" s="416">
        <v>93</v>
      </c>
      <c r="P43" s="416">
        <v>13</v>
      </c>
      <c r="Q43" s="416">
        <v>3</v>
      </c>
      <c r="R43" s="416">
        <v>20</v>
      </c>
      <c r="S43" s="416">
        <v>36</v>
      </c>
      <c r="T43" s="416">
        <v>129</v>
      </c>
      <c r="U43" s="416">
        <v>11</v>
      </c>
      <c r="V43" s="416">
        <v>1</v>
      </c>
      <c r="W43" s="416">
        <v>6</v>
      </c>
      <c r="X43" s="416">
        <v>18</v>
      </c>
      <c r="Y43" s="416">
        <v>247</v>
      </c>
      <c r="Z43" s="416">
        <v>5</v>
      </c>
      <c r="AA43" s="416">
        <v>2</v>
      </c>
      <c r="AB43" s="416">
        <v>254</v>
      </c>
      <c r="AC43" s="416">
        <v>272</v>
      </c>
      <c r="AD43" s="416">
        <v>10</v>
      </c>
      <c r="AE43" s="416">
        <v>28</v>
      </c>
      <c r="AF43" s="416">
        <v>31</v>
      </c>
      <c r="AG43" s="416">
        <v>69</v>
      </c>
      <c r="AH43" s="416">
        <v>341</v>
      </c>
      <c r="AI43" s="416">
        <v>8</v>
      </c>
      <c r="AJ43" s="416">
        <v>29</v>
      </c>
      <c r="AK43" s="416">
        <v>3</v>
      </c>
      <c r="AL43" s="416">
        <v>40</v>
      </c>
      <c r="AM43" s="416">
        <v>381</v>
      </c>
      <c r="AN43" s="416">
        <v>6</v>
      </c>
      <c r="AO43" s="416">
        <v>1.4</v>
      </c>
      <c r="AP43" s="416">
        <v>1.6</v>
      </c>
      <c r="AQ43" s="416">
        <v>9</v>
      </c>
      <c r="AR43" s="416">
        <v>19.6</v>
      </c>
      <c r="AS43" s="416">
        <v>7.1</v>
      </c>
      <c r="AT43" s="416">
        <v>11</v>
      </c>
      <c r="AU43" s="416">
        <v>37.7</v>
      </c>
      <c r="AV43" s="416">
        <v>46.7</v>
      </c>
      <c r="AW43" s="416">
        <v>0</v>
      </c>
      <c r="AX43" s="416">
        <v>35.3</v>
      </c>
      <c r="AY43" s="416">
        <v>17.8</v>
      </c>
      <c r="AZ43" s="416">
        <v>53.09999999999999</v>
      </c>
      <c r="BA43" s="416">
        <v>99.8</v>
      </c>
      <c r="BB43" s="416">
        <v>4.1</v>
      </c>
      <c r="BC43" s="416">
        <v>4.9</v>
      </c>
      <c r="BD43" s="416">
        <v>9.6e-51</v>
      </c>
      <c r="BE43" s="416">
        <v>9</v>
      </c>
      <c r="BF43" s="416">
        <v>108.8</v>
      </c>
      <c r="BG43" s="416">
        <v>-272.2</v>
      </c>
      <c r="BH43" s="314">
        <v>-0.7144356955380577</v>
      </c>
      <c r="BI43" s="416">
        <v>5</v>
      </c>
      <c r="BJ43" s="416">
        <v>12</v>
      </c>
      <c r="BK43" s="416">
        <v>0</v>
      </c>
      <c r="BL43" s="416">
        <v>17</v>
      </c>
      <c r="BM43" s="416">
        <v>14</v>
      </c>
      <c r="BN43" s="416">
        <v>9</v>
      </c>
      <c r="BO43" s="416">
        <v>11</v>
      </c>
      <c r="BP43" s="416">
        <v>34</v>
      </c>
      <c r="BQ43" s="416">
        <v>51</v>
      </c>
      <c r="BR43" s="416">
        <v>4.299999999999997</v>
      </c>
      <c r="BS43" s="314">
        <v>0.09207708779443248</v>
      </c>
      <c r="BT43" s="416">
        <v>0</v>
      </c>
      <c r="BU43" s="416">
        <v>0</v>
      </c>
      <c r="BV43" s="314"/>
      <c r="BW43" s="416">
        <v>3</v>
      </c>
      <c r="BX43" s="42">
        <v>-32.3</v>
      </c>
      <c r="BY43" s="43">
        <v>-0.915014164305949</v>
      </c>
      <c r="BZ43" s="416">
        <v>11</v>
      </c>
      <c r="CA43" s="42">
        <f>BZ43-AY43</f>
        <v>-6.800000000000001</v>
      </c>
      <c r="CB43" s="43">
        <f>CA43/AY43</f>
        <v>-0.3820224719101124</v>
      </c>
      <c r="CC43" s="416">
        <v>14</v>
      </c>
      <c r="CD43" s="42">
        <f>CC43-AZ43</f>
        <v>-39.09999999999999</v>
      </c>
      <c r="CE43" s="43">
        <f>CD43/AZ43</f>
        <v>-0.736346516007533</v>
      </c>
      <c r="CF43" s="416">
        <v>65</v>
      </c>
      <c r="CG43" s="42">
        <f>CF43-BA43</f>
        <v>-34.8</v>
      </c>
      <c r="CH43" s="43">
        <f>CG43/BA43</f>
        <v>-0.3486973947895791</v>
      </c>
      <c r="CI43" s="416">
        <v>13</v>
      </c>
      <c r="CJ43" s="42">
        <f>CI43-BB43</f>
        <v>8.9</v>
      </c>
      <c r="CK43" s="43">
        <f>CJ43/BB43</f>
        <v>2.170731707317073</v>
      </c>
      <c r="CL43" s="416">
        <v>6</v>
      </c>
      <c r="CM43" s="42">
        <f>CL43-BC43</f>
        <v>1.1</v>
      </c>
      <c r="CN43" s="43">
        <f>CM43/BC43</f>
        <v>0.2244897959183673</v>
      </c>
      <c r="CO43" s="416">
        <v>5</v>
      </c>
      <c r="CP43" s="42">
        <f>CO43-BD43</f>
        <v>5</v>
      </c>
      <c r="CQ43" s="43">
        <f>CP43/BD43</f>
        <v>5.208333333333333e+50</v>
      </c>
      <c r="CR43" s="416">
        <v>24</v>
      </c>
      <c r="CS43" s="42">
        <f>CR43-BE43</f>
        <v>15</v>
      </c>
      <c r="CT43" s="43">
        <f>CS43/BE43</f>
        <v>1.666666666666667</v>
      </c>
      <c r="CU43" s="416">
        <v>89</v>
      </c>
      <c r="CV43" s="42">
        <f>CU43-BF43</f>
        <v>-19.8</v>
      </c>
      <c r="CW43" s="140">
        <f>CV43/BF43</f>
        <v>-0.1819852941176471</v>
      </c>
    </row>
    <row r="44" ht="17" customHeight="1">
      <c r="A44" t="s" s="71">
        <v>131</v>
      </c>
      <c r="B44" s="416">
        <v>0</v>
      </c>
      <c r="C44" s="416">
        <v>29890</v>
      </c>
      <c r="D44" s="416">
        <v>29058.768843053749</v>
      </c>
      <c r="E44" s="416">
        <v>58948.768843053753</v>
      </c>
      <c r="F44" s="416">
        <v>24585</v>
      </c>
      <c r="G44" s="416">
        <v>20673</v>
      </c>
      <c r="H44" s="416">
        <v>8312</v>
      </c>
      <c r="I44" s="416">
        <v>53570</v>
      </c>
      <c r="J44" s="416">
        <v>112518.7688430538</v>
      </c>
      <c r="K44" s="416">
        <v>2827</v>
      </c>
      <c r="L44" s="416">
        <v>2079</v>
      </c>
      <c r="M44" s="416">
        <v>4444</v>
      </c>
      <c r="N44" s="416">
        <v>9350</v>
      </c>
      <c r="O44" s="416">
        <v>121868.7688430538</v>
      </c>
      <c r="P44" s="416">
        <v>19274</v>
      </c>
      <c r="Q44" s="416">
        <v>27474</v>
      </c>
      <c r="R44" s="416">
        <v>35046</v>
      </c>
      <c r="S44" s="416">
        <v>81794</v>
      </c>
      <c r="T44" s="416">
        <v>203662.7688430538</v>
      </c>
      <c r="U44" s="416">
        <v>33417</v>
      </c>
      <c r="V44" s="416">
        <v>31665</v>
      </c>
      <c r="W44" s="416">
        <v>32123</v>
      </c>
      <c r="X44" s="416">
        <v>97205</v>
      </c>
      <c r="Y44" s="416">
        <v>23560</v>
      </c>
      <c r="Z44" s="416">
        <v>17308</v>
      </c>
      <c r="AA44" s="416">
        <v>5489</v>
      </c>
      <c r="AB44" s="418">
        <v>46357</v>
      </c>
      <c r="AC44" s="416">
        <v>143562</v>
      </c>
      <c r="AD44" s="416">
        <v>2990</v>
      </c>
      <c r="AE44" s="416">
        <v>1605</v>
      </c>
      <c r="AF44" s="416">
        <v>4585</v>
      </c>
      <c r="AG44" s="416">
        <v>9180</v>
      </c>
      <c r="AH44" s="416">
        <v>152742</v>
      </c>
      <c r="AI44" s="416">
        <v>18310</v>
      </c>
      <c r="AJ44" s="416">
        <v>24218</v>
      </c>
      <c r="AK44" s="416">
        <v>31125</v>
      </c>
      <c r="AL44" s="416">
        <v>73653</v>
      </c>
      <c r="AM44" s="416">
        <v>226395</v>
      </c>
      <c r="AN44" s="416">
        <v>33579</v>
      </c>
      <c r="AO44" s="416">
        <v>29073</v>
      </c>
      <c r="AP44" s="416">
        <v>28874</v>
      </c>
      <c r="AQ44" s="416">
        <v>91526</v>
      </c>
      <c r="AR44" s="416">
        <v>23905</v>
      </c>
      <c r="AS44" s="416">
        <v>18907</v>
      </c>
      <c r="AT44" s="416">
        <v>5768</v>
      </c>
      <c r="AU44" s="416">
        <v>48580</v>
      </c>
      <c r="AV44" s="416">
        <v>140106</v>
      </c>
      <c r="AW44" s="416">
        <v>2683</v>
      </c>
      <c r="AX44" s="416">
        <v>1786</v>
      </c>
      <c r="AY44" s="416">
        <v>4787</v>
      </c>
      <c r="AZ44" s="416">
        <v>9256</v>
      </c>
      <c r="BA44" s="416">
        <v>149362</v>
      </c>
      <c r="BB44" s="416">
        <v>18143</v>
      </c>
      <c r="BC44" s="416">
        <v>22364.033585818492</v>
      </c>
      <c r="BD44" s="416">
        <v>27532.574180757147</v>
      </c>
      <c r="BE44" s="416">
        <v>68039.607766575646</v>
      </c>
      <c r="BF44" s="416">
        <v>217401.6077665756</v>
      </c>
      <c r="BG44" s="416">
        <v>-8993.392233424354</v>
      </c>
      <c r="BH44" s="314">
        <v>-0.03972434123290869</v>
      </c>
      <c r="BI44" s="416">
        <v>31814</v>
      </c>
      <c r="BJ44" s="416">
        <v>26193</v>
      </c>
      <c r="BK44" s="416">
        <v>26397</v>
      </c>
      <c r="BL44" s="416">
        <v>84404</v>
      </c>
      <c r="BM44" s="416">
        <v>20691</v>
      </c>
      <c r="BN44" s="416">
        <v>16977</v>
      </c>
      <c r="BO44" s="416">
        <v>6002</v>
      </c>
      <c r="BP44" s="416">
        <v>43670</v>
      </c>
      <c r="BQ44" s="416">
        <v>128074</v>
      </c>
      <c r="BR44" s="416">
        <v>-12032</v>
      </c>
      <c r="BS44" s="314">
        <v>-0.08587783535323255</v>
      </c>
      <c r="BT44" s="416">
        <v>2799</v>
      </c>
      <c r="BU44" s="416">
        <v>116</v>
      </c>
      <c r="BV44" s="314">
        <v>0.04323518449496832</v>
      </c>
      <c r="BW44" s="416">
        <v>1837</v>
      </c>
      <c r="BX44" s="42">
        <v>51</v>
      </c>
      <c r="BY44" s="43">
        <v>0.02855543113101904</v>
      </c>
      <c r="BZ44" s="416">
        <v>4063</v>
      </c>
      <c r="CA44" s="42">
        <f>BZ44-AY44</f>
        <v>-724</v>
      </c>
      <c r="CB44" s="43">
        <f>CA44/AY44</f>
        <v>-0.1512429496553165</v>
      </c>
      <c r="CC44" s="416">
        <v>8699</v>
      </c>
      <c r="CD44" s="42">
        <f>CC44-AZ44</f>
        <v>-557</v>
      </c>
      <c r="CE44" s="43">
        <f>CD44/AZ44</f>
        <v>-0.0601771823681936</v>
      </c>
      <c r="CF44" s="416">
        <v>136773</v>
      </c>
      <c r="CG44" s="42">
        <f>CF44-BA44</f>
        <v>-12589</v>
      </c>
      <c r="CH44" s="43">
        <f>CG44/BA44</f>
        <v>-0.08428515954526586</v>
      </c>
      <c r="CI44" s="416">
        <v>16176</v>
      </c>
      <c r="CJ44" s="42">
        <f>CI44-BB44</f>
        <v>-1967</v>
      </c>
      <c r="CK44" s="43">
        <f>CJ44/BB44</f>
        <v>-0.1084164691616601</v>
      </c>
      <c r="CL44" s="416">
        <v>22618</v>
      </c>
      <c r="CM44" s="42">
        <f>CL44-BC44</f>
        <v>253.9664141815083</v>
      </c>
      <c r="CN44" s="43">
        <f>CM44/BC44</f>
        <v>0.01135602006708458</v>
      </c>
      <c r="CO44" s="416">
        <v>28935</v>
      </c>
      <c r="CP44" s="42">
        <f>CO44-BD44</f>
        <v>1402.425819242853</v>
      </c>
      <c r="CQ44" s="43">
        <f>CP44/BD44</f>
        <v>0.05093696688277793</v>
      </c>
      <c r="CR44" s="416">
        <v>67729</v>
      </c>
      <c r="CS44" s="42">
        <f>CR44-BE44</f>
        <v>-310.6077665756457</v>
      </c>
      <c r="CT44" s="43">
        <f>CS44/BE44</f>
        <v>-0.004565102251048414</v>
      </c>
      <c r="CU44" s="416">
        <v>204502</v>
      </c>
      <c r="CV44" s="42">
        <f>CU44-BF44</f>
        <v>-12899.607766575646</v>
      </c>
      <c r="CW44" s="140">
        <f>CV44/BF44</f>
        <v>-0.05933538348265561</v>
      </c>
    </row>
    <row r="45" ht="17" customHeight="1">
      <c r="A45" t="s" s="71">
        <v>133</v>
      </c>
      <c r="B45" s="416">
        <v>0</v>
      </c>
      <c r="C45" s="416">
        <v>0</v>
      </c>
      <c r="D45" s="416">
        <v>0</v>
      </c>
      <c r="E45" s="416">
        <v>0</v>
      </c>
      <c r="F45" s="416">
        <v>0</v>
      </c>
      <c r="G45" s="416">
        <v>0</v>
      </c>
      <c r="H45" s="416">
        <v>7</v>
      </c>
      <c r="I45" s="416">
        <v>7</v>
      </c>
      <c r="J45" s="416">
        <v>7</v>
      </c>
      <c r="K45" s="416">
        <v>0</v>
      </c>
      <c r="L45" s="416">
        <v>0</v>
      </c>
      <c r="M45" s="416">
        <v>0</v>
      </c>
      <c r="N45" s="416">
        <v>0</v>
      </c>
      <c r="O45" s="416">
        <v>7</v>
      </c>
      <c r="P45" s="416">
        <v>0</v>
      </c>
      <c r="Q45" s="416">
        <v>0</v>
      </c>
      <c r="R45" s="416">
        <v>0</v>
      </c>
      <c r="S45" s="416">
        <v>0</v>
      </c>
      <c r="T45" s="416">
        <v>7</v>
      </c>
      <c r="U45" s="416">
        <v>0</v>
      </c>
      <c r="V45" s="416">
        <v>0</v>
      </c>
      <c r="W45" s="416">
        <v>0</v>
      </c>
      <c r="X45" s="416">
        <v>0</v>
      </c>
      <c r="Y45" s="416">
        <v>0</v>
      </c>
      <c r="Z45" s="416">
        <v>0</v>
      </c>
      <c r="AA45" s="416">
        <v>11</v>
      </c>
      <c r="AB45" s="416">
        <v>11</v>
      </c>
      <c r="AC45" s="416">
        <v>11</v>
      </c>
      <c r="AD45" s="416">
        <v>0</v>
      </c>
      <c r="AE45" s="416">
        <v>0</v>
      </c>
      <c r="AF45" s="416">
        <v>0</v>
      </c>
      <c r="AG45" s="416">
        <v>0</v>
      </c>
      <c r="AH45" s="416">
        <v>11</v>
      </c>
      <c r="AI45" s="416">
        <v>0</v>
      </c>
      <c r="AJ45" s="416">
        <v>0</v>
      </c>
      <c r="AK45" s="416">
        <v>0</v>
      </c>
      <c r="AL45" s="416">
        <v>0</v>
      </c>
      <c r="AM45" s="416">
        <v>11</v>
      </c>
      <c r="AN45" s="416">
        <v>0</v>
      </c>
      <c r="AO45" s="416">
        <v>0</v>
      </c>
      <c r="AP45" s="416">
        <v>0</v>
      </c>
      <c r="AQ45" s="416">
        <v>0</v>
      </c>
      <c r="AR45" s="416">
        <v>0</v>
      </c>
      <c r="AS45" s="416">
        <v>0</v>
      </c>
      <c r="AT45" s="416">
        <v>0</v>
      </c>
      <c r="AU45" s="416">
        <v>0</v>
      </c>
      <c r="AV45" s="416">
        <v>0</v>
      </c>
      <c r="AW45" s="416">
        <v>0</v>
      </c>
      <c r="AX45" s="416">
        <v>0</v>
      </c>
      <c r="AY45" s="416">
        <v>0</v>
      </c>
      <c r="AZ45" s="416">
        <v>0</v>
      </c>
      <c r="BA45" s="416">
        <v>0</v>
      </c>
      <c r="BB45" s="416"/>
      <c r="BC45" s="416"/>
      <c r="BD45" s="416"/>
      <c r="BE45" s="416">
        <v>0</v>
      </c>
      <c r="BF45" s="416">
        <v>0</v>
      </c>
      <c r="BG45" s="416">
        <v>-11</v>
      </c>
      <c r="BH45" s="314"/>
      <c r="BI45" s="416"/>
      <c r="BJ45" s="416"/>
      <c r="BK45" s="416"/>
      <c r="BL45" s="416">
        <v>0</v>
      </c>
      <c r="BM45" s="416"/>
      <c r="BN45" s="24"/>
      <c r="BO45" s="24"/>
      <c r="BP45" s="416">
        <v>0</v>
      </c>
      <c r="BQ45" s="416">
        <v>0</v>
      </c>
      <c r="BR45" s="416">
        <v>0</v>
      </c>
      <c r="BS45" s="314"/>
      <c r="BT45" s="416"/>
      <c r="BU45" s="416">
        <v>0</v>
      </c>
      <c r="BV45" s="314"/>
      <c r="BW45" s="416"/>
      <c r="BX45" s="42">
        <v>0</v>
      </c>
      <c r="BY45" s="43"/>
      <c r="BZ45" s="24"/>
      <c r="CA45" s="42">
        <f>BZ45-AY45</f>
        <v>0</v>
      </c>
      <c r="CB45" s="43">
        <f>CA45/AY45</f>
      </c>
      <c r="CC45" s="416">
        <v>0</v>
      </c>
      <c r="CD45" s="42">
        <f>CC45-AZ45</f>
        <v>0</v>
      </c>
      <c r="CE45" s="43">
        <f>CD45/AZ45</f>
      </c>
      <c r="CF45" s="416">
        <v>0</v>
      </c>
      <c r="CG45" s="42">
        <f>CF45-BA45</f>
        <v>0</v>
      </c>
      <c r="CH45" s="43">
        <f>CG45/BA45</f>
      </c>
      <c r="CI45" s="24"/>
      <c r="CJ45" s="42">
        <f>CI45-BB45</f>
        <v>0</v>
      </c>
      <c r="CK45" s="43">
        <f>CJ45/BB45</f>
      </c>
      <c r="CL45" s="24"/>
      <c r="CM45" s="42">
        <f>CL45-BC45</f>
        <v>0</v>
      </c>
      <c r="CN45" s="43">
        <f>CM45/BC45</f>
      </c>
      <c r="CO45" s="24"/>
      <c r="CP45" s="42">
        <f>CO45-BD45</f>
        <v>0</v>
      </c>
      <c r="CQ45" s="43">
        <f>CP45/BD45</f>
      </c>
      <c r="CR45" s="416">
        <v>0</v>
      </c>
      <c r="CS45" s="42">
        <f>CR45-BE45</f>
        <v>0</v>
      </c>
      <c r="CT45" s="43">
        <f>CS45/BE45</f>
      </c>
      <c r="CU45" s="416">
        <v>0</v>
      </c>
      <c r="CV45" s="42">
        <f>CU45-BF45</f>
        <v>0</v>
      </c>
      <c r="CW45" s="140">
        <f>CV45/BF45</f>
      </c>
    </row>
    <row r="46" ht="17" customHeight="1">
      <c r="A46" t="s" s="71">
        <v>90</v>
      </c>
      <c r="B46" s="416">
        <v>5124.429990000001</v>
      </c>
      <c r="C46" s="416">
        <v>4731.408280000001</v>
      </c>
      <c r="D46" s="416">
        <v>4378.5297405</v>
      </c>
      <c r="E46" s="416">
        <v>14234.3680105</v>
      </c>
      <c r="F46" s="416">
        <v>4108.99766</v>
      </c>
      <c r="G46" s="416">
        <v>3747.2266</v>
      </c>
      <c r="H46" s="416">
        <v>3651.3617</v>
      </c>
      <c r="I46" s="416">
        <v>11507.58596</v>
      </c>
      <c r="J46" s="416">
        <v>25741.9539705</v>
      </c>
      <c r="K46" s="416">
        <v>3510.07904</v>
      </c>
      <c r="L46" s="416">
        <v>3335.911417102789</v>
      </c>
      <c r="M46" s="416">
        <v>3935.477751114274</v>
      </c>
      <c r="N46" s="416">
        <v>10781.468208217062</v>
      </c>
      <c r="O46" s="416">
        <v>36523.422178717068</v>
      </c>
      <c r="P46" s="416">
        <v>5212.523679730825</v>
      </c>
      <c r="Q46" s="416">
        <v>6308.157912281204</v>
      </c>
      <c r="R46" s="416">
        <v>7561.7456</v>
      </c>
      <c r="S46" s="416">
        <v>19082.427192012030</v>
      </c>
      <c r="T46" s="416">
        <v>55605.8493707291</v>
      </c>
      <c r="U46" s="416">
        <v>7743.299199999999</v>
      </c>
      <c r="V46" s="416">
        <v>7358.68885</v>
      </c>
      <c r="W46" s="416">
        <v>6951.387611099999</v>
      </c>
      <c r="X46" s="416">
        <v>22053.3756611</v>
      </c>
      <c r="Y46" s="416">
        <v>5623.1699</v>
      </c>
      <c r="Z46" s="416">
        <v>4236.42364</v>
      </c>
      <c r="AA46" s="416">
        <v>3765.7077</v>
      </c>
      <c r="AB46" s="416">
        <v>13625.30124</v>
      </c>
      <c r="AC46" s="416">
        <v>35678.6769011</v>
      </c>
      <c r="AD46" s="416">
        <v>3317.75465</v>
      </c>
      <c r="AE46" s="416">
        <v>3317.307526110125</v>
      </c>
      <c r="AF46" s="416">
        <v>4085.128413627542</v>
      </c>
      <c r="AG46" s="416">
        <v>10720.190589737667</v>
      </c>
      <c r="AH46" s="416">
        <v>46398.867490837671</v>
      </c>
      <c r="AI46" s="416">
        <v>5071.396978032104</v>
      </c>
      <c r="AJ46" s="416">
        <v>5393.954405902802</v>
      </c>
      <c r="AK46" s="416">
        <v>6620.7652</v>
      </c>
      <c r="AL46" s="416">
        <v>17086.116583934905</v>
      </c>
      <c r="AM46" s="416">
        <v>63484.984074772576</v>
      </c>
      <c r="AN46" s="416">
        <v>7033.300945396906</v>
      </c>
      <c r="AO46" s="416">
        <v>6316.613809148939</v>
      </c>
      <c r="AP46" s="416">
        <v>6389.7814588</v>
      </c>
      <c r="AQ46" s="416">
        <v>19739.696213345844</v>
      </c>
      <c r="AR46" s="416">
        <v>4960.001006958286</v>
      </c>
      <c r="AS46" s="416">
        <v>4222.490615577919</v>
      </c>
      <c r="AT46" s="416">
        <v>3776.63932</v>
      </c>
      <c r="AU46" s="416">
        <v>12959.130942536205</v>
      </c>
      <c r="AV46" s="416">
        <v>32698.827155882049</v>
      </c>
      <c r="AW46" s="416">
        <v>3404.402125714286</v>
      </c>
      <c r="AX46" s="416">
        <v>3049.8</v>
      </c>
      <c r="AY46" s="416">
        <v>4429.8938</v>
      </c>
      <c r="AZ46" s="416">
        <v>10884.095925714286</v>
      </c>
      <c r="BA46" s="416">
        <v>44491.651759116336</v>
      </c>
      <c r="BB46" s="416">
        <v>5375.140640805074</v>
      </c>
      <c r="BC46" s="416">
        <v>5928.673754506273</v>
      </c>
      <c r="BD46" s="416">
        <v>6343.6</v>
      </c>
      <c r="BE46" s="416">
        <v>17647.414395311349</v>
      </c>
      <c r="BF46" s="416">
        <v>62139.066154427681</v>
      </c>
      <c r="BG46" s="416">
        <v>-1345.917920344895</v>
      </c>
      <c r="BH46" s="314">
        <v>-0.02120057112654661</v>
      </c>
      <c r="BI46" s="416">
        <v>6921.9</v>
      </c>
      <c r="BJ46" s="416">
        <v>5548.7</v>
      </c>
      <c r="BK46" s="416">
        <v>6229.2</v>
      </c>
      <c r="BL46" s="416">
        <v>18699.8</v>
      </c>
      <c r="BM46" s="416">
        <v>5029.125338120989</v>
      </c>
      <c r="BN46" s="416">
        <v>4343.5</v>
      </c>
      <c r="BO46" s="416">
        <v>3768.6</v>
      </c>
      <c r="BP46" s="416">
        <v>13141.225338120988</v>
      </c>
      <c r="BQ46" s="416">
        <v>31841.025338120988</v>
      </c>
      <c r="BR46" s="416">
        <v>-857.8018177610611</v>
      </c>
      <c r="BS46" s="314">
        <v>-0.02623341239952562</v>
      </c>
      <c r="BT46" s="416">
        <v>3236.8</v>
      </c>
      <c r="BU46" s="416">
        <v>-167.6021257142856</v>
      </c>
      <c r="BV46" s="314">
        <v>-0.04923100136976934</v>
      </c>
      <c r="BW46" s="416">
        <v>3425.4</v>
      </c>
      <c r="BX46" s="42">
        <v>375.6000000000004</v>
      </c>
      <c r="BY46" s="43">
        <v>0.123155616761755</v>
      </c>
      <c r="BZ46" s="416">
        <v>3741.3</v>
      </c>
      <c r="CA46" s="42">
        <f>BZ46-AY46</f>
        <v>-688.5937999999996</v>
      </c>
      <c r="CB46" s="43">
        <f>CA46/AY46</f>
        <v>-0.1554425074479211</v>
      </c>
      <c r="CC46" s="416">
        <v>10403.5</v>
      </c>
      <c r="CD46" s="42">
        <f>CC46-AZ46</f>
        <v>-480.5959257142858</v>
      </c>
      <c r="CE46" s="43">
        <f>CD46/AZ46</f>
        <v>-0.04415579658562647</v>
      </c>
      <c r="CF46" s="416">
        <v>42244.525338120991</v>
      </c>
      <c r="CG46" s="42">
        <f>CF46-BA46</f>
        <v>-2247.126420995344</v>
      </c>
      <c r="CH46" s="43">
        <f>CG46/BA46</f>
        <v>-0.05050669804667138</v>
      </c>
      <c r="CI46" s="416">
        <v>4834.9</v>
      </c>
      <c r="CJ46" s="42">
        <f>CI46-BB46</f>
        <v>-540.2406408050747</v>
      </c>
      <c r="CK46" s="43">
        <f>CJ46/BB46</f>
        <v>-0.1005072568155461</v>
      </c>
      <c r="CL46" s="416">
        <v>5656.1</v>
      </c>
      <c r="CM46" s="42">
        <f>CL46-BC46</f>
        <v>-272.573754506273</v>
      </c>
      <c r="CN46" s="43">
        <f>CM46/BC46</f>
        <v>-0.0459755024130135</v>
      </c>
      <c r="CO46" s="416">
        <v>7035.6</v>
      </c>
      <c r="CP46" s="42">
        <f>CO46-BD46</f>
        <v>692</v>
      </c>
      <c r="CQ46" s="43">
        <f>CP46/BD46</f>
        <v>0.1090863232234063</v>
      </c>
      <c r="CR46" s="416">
        <v>17526.6</v>
      </c>
      <c r="CS46" s="42">
        <f>CR46-BE46</f>
        <v>-120.8143953113504</v>
      </c>
      <c r="CT46" s="43">
        <f>CS46/BE46</f>
        <v>-0.006846011126901906</v>
      </c>
      <c r="CU46" s="416">
        <v>59771.125338120990</v>
      </c>
      <c r="CV46" s="42">
        <f>CU46-BF46</f>
        <v>-2367.940816306691</v>
      </c>
      <c r="CW46" s="140">
        <f>CV46/BF46</f>
        <v>-0.03810711944756133</v>
      </c>
    </row>
    <row r="47" ht="17" customHeight="1">
      <c r="A47" t="s" s="61">
        <v>91</v>
      </c>
      <c r="B47" s="414">
        <v>34796.4014</v>
      </c>
      <c r="C47" s="414">
        <v>33617.715174950485</v>
      </c>
      <c r="D47" s="414">
        <v>31309.9278</v>
      </c>
      <c r="E47" s="414">
        <v>99723.0166</v>
      </c>
      <c r="F47" s="414">
        <v>24415.3066</v>
      </c>
      <c r="G47" s="414">
        <v>13154.7293</v>
      </c>
      <c r="H47" s="414">
        <v>8142.999999999999</v>
      </c>
      <c r="I47" s="414">
        <v>45491.1289</v>
      </c>
      <c r="J47" s="414">
        <v>145214.1455</v>
      </c>
      <c r="K47" s="414">
        <v>3119</v>
      </c>
      <c r="L47" s="414">
        <v>2440.0246</v>
      </c>
      <c r="M47" s="414">
        <v>8447</v>
      </c>
      <c r="N47" s="414">
        <v>14006.0246</v>
      </c>
      <c r="O47" s="414">
        <v>159220.1701</v>
      </c>
      <c r="P47" s="414">
        <v>19747.9844</v>
      </c>
      <c r="Q47" s="414">
        <v>28907</v>
      </c>
      <c r="R47" s="414">
        <v>35456.3034</v>
      </c>
      <c r="S47" s="414">
        <v>84112.2841</v>
      </c>
      <c r="T47" s="414">
        <v>243332.4542</v>
      </c>
      <c r="U47" s="414">
        <v>33313.3371</v>
      </c>
      <c r="V47" s="414">
        <v>33861</v>
      </c>
      <c r="W47" s="414">
        <v>35184.0111</v>
      </c>
      <c r="X47" s="414">
        <v>102357.0084</v>
      </c>
      <c r="Y47" s="414">
        <v>24309.1604</v>
      </c>
      <c r="Z47" s="414">
        <v>13829</v>
      </c>
      <c r="AA47" s="414">
        <v>5729.654099999999</v>
      </c>
      <c r="AB47" s="414">
        <v>43867.8145</v>
      </c>
      <c r="AC47" s="414">
        <v>146224.8229</v>
      </c>
      <c r="AD47" s="414">
        <v>2135</v>
      </c>
      <c r="AE47" s="414">
        <v>2916</v>
      </c>
      <c r="AF47" s="414">
        <v>8967.986999999999</v>
      </c>
      <c r="AG47" s="414">
        <v>14018.982</v>
      </c>
      <c r="AH47" s="414">
        <v>160243.8049</v>
      </c>
      <c r="AI47" s="414">
        <v>18236</v>
      </c>
      <c r="AJ47" s="414">
        <v>26121</v>
      </c>
      <c r="AK47" s="414">
        <v>33817.1663</v>
      </c>
      <c r="AL47" s="414">
        <v>78174.1148</v>
      </c>
      <c r="AM47" s="421">
        <v>238417.9197</v>
      </c>
      <c r="AN47" s="414">
        <v>35040.1569</v>
      </c>
      <c r="AO47" s="414">
        <v>33393.392686999992</v>
      </c>
      <c r="AP47" s="414">
        <v>31763.5857</v>
      </c>
      <c r="AQ47" s="414">
        <v>100197.077287</v>
      </c>
      <c r="AR47" s="414">
        <v>22556.9032</v>
      </c>
      <c r="AS47" s="414">
        <v>13363</v>
      </c>
      <c r="AT47" s="414">
        <v>7484.387500000001</v>
      </c>
      <c r="AU47" s="414">
        <v>43404.2907</v>
      </c>
      <c r="AV47" s="414">
        <v>143601.367987</v>
      </c>
      <c r="AW47" s="414">
        <v>2182</v>
      </c>
      <c r="AX47" s="414">
        <v>2904</v>
      </c>
      <c r="AY47" s="414">
        <v>8380.808000000001</v>
      </c>
      <c r="AZ47" s="414">
        <v>13466.808</v>
      </c>
      <c r="BA47" s="414">
        <v>157068.175987</v>
      </c>
      <c r="BB47" s="414">
        <v>20871</v>
      </c>
      <c r="BC47" s="414">
        <v>27764</v>
      </c>
      <c r="BD47" s="414">
        <v>31741</v>
      </c>
      <c r="BE47" s="414">
        <v>80376</v>
      </c>
      <c r="BF47" s="421">
        <v>237444.175987</v>
      </c>
      <c r="BG47" s="414">
        <v>-973.7437129999744</v>
      </c>
      <c r="BH47" s="420">
        <v>-0.004084188446175641</v>
      </c>
      <c r="BI47" s="414">
        <v>37068</v>
      </c>
      <c r="BJ47" s="414">
        <v>27762</v>
      </c>
      <c r="BK47" s="414">
        <v>30460</v>
      </c>
      <c r="BL47" s="414">
        <v>95290</v>
      </c>
      <c r="BM47" s="414">
        <v>22080</v>
      </c>
      <c r="BN47" s="414">
        <v>14938</v>
      </c>
      <c r="BO47" s="414">
        <v>7023</v>
      </c>
      <c r="BP47" s="414">
        <v>44041</v>
      </c>
      <c r="BQ47" s="414">
        <v>139331</v>
      </c>
      <c r="BR47" s="414">
        <v>-4270.367986999976</v>
      </c>
      <c r="BS47" s="420">
        <v>-0.02973765533617038</v>
      </c>
      <c r="BT47" s="414">
        <v>2563</v>
      </c>
      <c r="BU47" s="414">
        <v>381</v>
      </c>
      <c r="BV47" s="420">
        <v>0.1746104491292392</v>
      </c>
      <c r="BW47" s="414">
        <v>2205</v>
      </c>
      <c r="BX47" s="42">
        <v>-699</v>
      </c>
      <c r="BY47" s="43">
        <v>-0.240702479338843</v>
      </c>
      <c r="BZ47" s="416">
        <v>5789</v>
      </c>
      <c r="CA47" s="42">
        <f>BZ47-AY47</f>
        <v>-2591.808000000001</v>
      </c>
      <c r="CB47" s="43">
        <f>CA47/AY47</f>
        <v>-0.3092551458045573</v>
      </c>
      <c r="CC47" s="416">
        <v>10557</v>
      </c>
      <c r="CD47" s="42">
        <f>CC47-AZ47</f>
        <v>-2909.808000000001</v>
      </c>
      <c r="CE47" s="43">
        <f>CD47/AZ47</f>
        <v>-0.216072583792685</v>
      </c>
      <c r="CF47" s="416">
        <v>149888</v>
      </c>
      <c r="CG47" s="42">
        <f>CF47-BA47</f>
        <v>-7180.175986999995</v>
      </c>
      <c r="CH47" s="43">
        <f>CG47/BA47</f>
        <v>-0.0457137541827332</v>
      </c>
      <c r="CI47" s="416">
        <v>20139</v>
      </c>
      <c r="CJ47" s="42">
        <f>CI47-BB47</f>
        <v>-732</v>
      </c>
      <c r="CK47" s="43">
        <f>CJ47/BB47</f>
        <v>-0.03507258875952278</v>
      </c>
      <c r="CL47" s="416">
        <v>31171</v>
      </c>
      <c r="CM47" s="42">
        <f>CL47-BC47</f>
        <v>3407</v>
      </c>
      <c r="CN47" s="43">
        <f>CM47/BC47</f>
        <v>0.1227128655813283</v>
      </c>
      <c r="CO47" s="416">
        <v>36366</v>
      </c>
      <c r="CP47" s="42">
        <f>CO47-BD47</f>
        <v>4625</v>
      </c>
      <c r="CQ47" s="43">
        <f>CP47/BD47</f>
        <v>0.145710595129328</v>
      </c>
      <c r="CR47" s="416">
        <v>87676</v>
      </c>
      <c r="CS47" s="42">
        <f>CR47-BE47</f>
        <v>7300</v>
      </c>
      <c r="CT47" s="43">
        <f>CS47/BE47</f>
        <v>0.09082313128297004</v>
      </c>
      <c r="CU47" s="416">
        <v>237564</v>
      </c>
      <c r="CV47" s="42">
        <f>CU47-BF47</f>
        <v>119.8240130000049</v>
      </c>
      <c r="CW47" s="140">
        <f>CV47/BF47</f>
        <v>0.0005046407750450163</v>
      </c>
    </row>
    <row r="48" ht="17" customHeight="1">
      <c r="A48" t="s" s="71">
        <v>92</v>
      </c>
      <c r="B48" s="416">
        <v>34796.4014</v>
      </c>
      <c r="C48" s="416">
        <v>33617.715174950485</v>
      </c>
      <c r="D48" s="416">
        <v>31309.9278</v>
      </c>
      <c r="E48" s="416">
        <v>99723.0166</v>
      </c>
      <c r="F48" s="416">
        <v>24415.3066</v>
      </c>
      <c r="G48" s="416">
        <v>13154.7293</v>
      </c>
      <c r="H48" s="416">
        <v>8142.999999999999</v>
      </c>
      <c r="I48" s="416">
        <v>45491.1289</v>
      </c>
      <c r="J48" s="416">
        <v>145214.1455</v>
      </c>
      <c r="K48" s="416">
        <v>3119</v>
      </c>
      <c r="L48" s="416">
        <v>2440.0246</v>
      </c>
      <c r="M48" s="416">
        <v>8447</v>
      </c>
      <c r="N48" s="416">
        <v>14006.0246</v>
      </c>
      <c r="O48" s="416">
        <v>159220.1701</v>
      </c>
      <c r="P48" s="416">
        <v>19747.9844</v>
      </c>
      <c r="Q48" s="416">
        <v>28907</v>
      </c>
      <c r="R48" s="416">
        <v>35456.3034</v>
      </c>
      <c r="S48" s="416">
        <v>84112.2841</v>
      </c>
      <c r="T48" s="416">
        <v>243332.4542</v>
      </c>
      <c r="U48" s="416">
        <v>33313.3371</v>
      </c>
      <c r="V48" s="416">
        <v>33861</v>
      </c>
      <c r="W48" s="416">
        <v>35184.0111</v>
      </c>
      <c r="X48" s="416">
        <v>102357.0084</v>
      </c>
      <c r="Y48" s="416">
        <v>24309.1604</v>
      </c>
      <c r="Z48" s="416">
        <v>13829</v>
      </c>
      <c r="AA48" s="416">
        <v>5729.654099999999</v>
      </c>
      <c r="AB48" s="416">
        <v>43867.8145</v>
      </c>
      <c r="AC48" s="416">
        <v>146224.8229</v>
      </c>
      <c r="AD48" s="416">
        <v>2135</v>
      </c>
      <c r="AE48" s="416">
        <v>2916</v>
      </c>
      <c r="AF48" s="416">
        <v>8967.986999999999</v>
      </c>
      <c r="AG48" s="416">
        <v>14018.982</v>
      </c>
      <c r="AH48" s="416">
        <v>160243.8049</v>
      </c>
      <c r="AI48" s="416">
        <v>18236</v>
      </c>
      <c r="AJ48" s="416">
        <v>26121</v>
      </c>
      <c r="AK48" s="416">
        <v>33817.1663</v>
      </c>
      <c r="AL48" s="416">
        <v>78174.1148</v>
      </c>
      <c r="AM48" s="416">
        <v>238417.9197</v>
      </c>
      <c r="AN48" s="416">
        <v>35040.1569</v>
      </c>
      <c r="AO48" s="416">
        <v>33393.392686999992</v>
      </c>
      <c r="AP48" s="416">
        <v>31763.5857</v>
      </c>
      <c r="AQ48" s="416">
        <v>100197.077287</v>
      </c>
      <c r="AR48" s="416">
        <v>22556.9032</v>
      </c>
      <c r="AS48" s="416">
        <v>13363</v>
      </c>
      <c r="AT48" s="416">
        <v>7484.387500000001</v>
      </c>
      <c r="AU48" s="416">
        <v>43404.2907</v>
      </c>
      <c r="AV48" s="416">
        <v>143601.367987</v>
      </c>
      <c r="AW48" s="416">
        <v>2182</v>
      </c>
      <c r="AX48" s="416">
        <v>2904</v>
      </c>
      <c r="AY48" s="416">
        <v>8380.808000000001</v>
      </c>
      <c r="AZ48" s="416">
        <v>13466.808</v>
      </c>
      <c r="BA48" s="416">
        <v>157068.175987</v>
      </c>
      <c r="BB48" s="416">
        <v>20871</v>
      </c>
      <c r="BC48" s="416">
        <v>27764</v>
      </c>
      <c r="BD48" s="416">
        <v>31741</v>
      </c>
      <c r="BE48" s="416">
        <v>80376</v>
      </c>
      <c r="BF48" s="416">
        <v>237444.175987</v>
      </c>
      <c r="BG48" s="416">
        <v>-973.7437129999744</v>
      </c>
      <c r="BH48" s="314">
        <v>-0.004084188446175641</v>
      </c>
      <c r="BI48" s="416">
        <v>37068</v>
      </c>
      <c r="BJ48" s="416">
        <v>27762</v>
      </c>
      <c r="BK48" s="416">
        <v>30460</v>
      </c>
      <c r="BL48" s="416">
        <v>95290</v>
      </c>
      <c r="BM48" s="416">
        <v>22080</v>
      </c>
      <c r="BN48" s="416">
        <v>14938</v>
      </c>
      <c r="BO48" s="416">
        <v>7023</v>
      </c>
      <c r="BP48" s="416">
        <v>44041</v>
      </c>
      <c r="BQ48" s="416">
        <v>139331</v>
      </c>
      <c r="BR48" s="416">
        <v>-4270.367986999976</v>
      </c>
      <c r="BS48" s="314">
        <v>-0.02973765533617038</v>
      </c>
      <c r="BT48" s="416">
        <v>2563</v>
      </c>
      <c r="BU48" s="416">
        <v>381</v>
      </c>
      <c r="BV48" s="314">
        <v>0.1746104491292392</v>
      </c>
      <c r="BW48" s="416">
        <v>2205</v>
      </c>
      <c r="BX48" s="42">
        <v>-699</v>
      </c>
      <c r="BY48" s="43">
        <v>-0.240702479338843</v>
      </c>
      <c r="BZ48" s="416">
        <v>5789</v>
      </c>
      <c r="CA48" s="42">
        <f>BZ48-AY48</f>
        <v>-2591.808000000001</v>
      </c>
      <c r="CB48" s="43">
        <f>CA48/AY48</f>
        <v>-0.3092551458045573</v>
      </c>
      <c r="CC48" s="416">
        <v>10557</v>
      </c>
      <c r="CD48" s="42">
        <f>CC48-AZ48</f>
        <v>-2909.808000000001</v>
      </c>
      <c r="CE48" s="43">
        <f>CD48/AZ48</f>
        <v>-0.216072583792685</v>
      </c>
      <c r="CF48" s="416">
        <v>149888</v>
      </c>
      <c r="CG48" s="42">
        <f>CF48-BA48</f>
        <v>-7180.175986999995</v>
      </c>
      <c r="CH48" s="43">
        <f>CG48/BA48</f>
        <v>-0.0457137541827332</v>
      </c>
      <c r="CI48" s="416">
        <v>20139</v>
      </c>
      <c r="CJ48" s="42">
        <f>CI48-BB48</f>
        <v>-732</v>
      </c>
      <c r="CK48" s="43">
        <f>CJ48/BB48</f>
        <v>-0.03507258875952278</v>
      </c>
      <c r="CL48" s="416">
        <v>31171</v>
      </c>
      <c r="CM48" s="42">
        <f>CL48-BC48</f>
        <v>3407</v>
      </c>
      <c r="CN48" s="43">
        <f>CM48/BC48</f>
        <v>0.1227128655813283</v>
      </c>
      <c r="CO48" s="416">
        <v>36366</v>
      </c>
      <c r="CP48" s="42">
        <f>CO48-BD48</f>
        <v>4625</v>
      </c>
      <c r="CQ48" s="43">
        <f>CP48/BD48</f>
        <v>0.145710595129328</v>
      </c>
      <c r="CR48" s="416">
        <v>87676</v>
      </c>
      <c r="CS48" s="42">
        <f>CR48-BE48</f>
        <v>7300</v>
      </c>
      <c r="CT48" s="43">
        <f>CS48/BE48</f>
        <v>0.09082313128297004</v>
      </c>
      <c r="CU48" s="416">
        <v>237564</v>
      </c>
      <c r="CV48" s="42">
        <f>CU48-BF48</f>
        <v>119.8240130000049</v>
      </c>
      <c r="CW48" s="140">
        <f>CV48/BF48</f>
        <v>0.0005046407750450163</v>
      </c>
    </row>
    <row r="49" ht="17" customHeight="1">
      <c r="A49" t="s" s="71">
        <v>93</v>
      </c>
      <c r="B49" s="416">
        <v>6145.9686</v>
      </c>
      <c r="C49" s="416">
        <v>4515.715174950486</v>
      </c>
      <c r="D49" s="416">
        <v>8453.926800000001</v>
      </c>
      <c r="E49" s="416">
        <v>19114.5828</v>
      </c>
      <c r="F49" s="416">
        <v>5170.1495</v>
      </c>
      <c r="G49" s="416">
        <v>0</v>
      </c>
      <c r="H49" s="416">
        <v>0</v>
      </c>
      <c r="I49" s="416">
        <v>4948.2425</v>
      </c>
      <c r="J49" s="416">
        <v>24062.8253</v>
      </c>
      <c r="K49" s="416">
        <v>0</v>
      </c>
      <c r="L49" s="416">
        <v>508.0246</v>
      </c>
      <c r="M49" s="416">
        <v>0</v>
      </c>
      <c r="N49" s="416">
        <v>508.0246</v>
      </c>
      <c r="O49" s="416">
        <v>24570.8499</v>
      </c>
      <c r="P49" s="416">
        <v>1848.9844</v>
      </c>
      <c r="Q49" s="416">
        <v>6038</v>
      </c>
      <c r="R49" s="416">
        <v>6652.414900000001</v>
      </c>
      <c r="S49" s="416">
        <v>14540.3956</v>
      </c>
      <c r="T49" s="416">
        <v>39111.2455</v>
      </c>
      <c r="U49" s="416">
        <v>6262.0476</v>
      </c>
      <c r="V49" s="416">
        <v>6177</v>
      </c>
      <c r="W49" s="416">
        <v>7850.816000000001</v>
      </c>
      <c r="X49" s="416">
        <v>20288.5238</v>
      </c>
      <c r="Y49" s="416">
        <v>5226.160400000001</v>
      </c>
      <c r="Z49" s="416">
        <v>0</v>
      </c>
      <c r="AA49" s="416">
        <v>0</v>
      </c>
      <c r="AB49" s="416">
        <v>5226.160400000001</v>
      </c>
      <c r="AC49" s="416">
        <v>25514.6842</v>
      </c>
      <c r="AD49" s="416">
        <v>0</v>
      </c>
      <c r="AE49" s="416">
        <v>0</v>
      </c>
      <c r="AF49" s="416">
        <v>322.0096</v>
      </c>
      <c r="AG49" s="416">
        <v>322.0046</v>
      </c>
      <c r="AH49" s="416">
        <v>25836.6888</v>
      </c>
      <c r="AI49" s="416">
        <v>1855</v>
      </c>
      <c r="AJ49" s="416">
        <v>5841</v>
      </c>
      <c r="AK49" s="416">
        <v>6240.541</v>
      </c>
      <c r="AL49" s="416">
        <v>13936.4895</v>
      </c>
      <c r="AM49" s="416">
        <v>39773.1783</v>
      </c>
      <c r="AN49" s="416">
        <v>6629.121</v>
      </c>
      <c r="AO49" s="416">
        <v>5903.427399999999</v>
      </c>
      <c r="AP49" s="416">
        <v>7028.2801</v>
      </c>
      <c r="AQ49" s="416">
        <v>19560.7705</v>
      </c>
      <c r="AR49" s="416">
        <v>2758.9032</v>
      </c>
      <c r="AS49" s="416">
        <v>0</v>
      </c>
      <c r="AT49" s="416">
        <v>0</v>
      </c>
      <c r="AU49" s="416">
        <v>2758.9032</v>
      </c>
      <c r="AV49" s="416">
        <v>22319.6737</v>
      </c>
      <c r="AW49" s="416">
        <v>0</v>
      </c>
      <c r="AX49" s="416">
        <v>0</v>
      </c>
      <c r="AY49" s="416">
        <v>0</v>
      </c>
      <c r="AZ49" s="416">
        <v>0</v>
      </c>
      <c r="BA49" s="416">
        <v>22319.6737</v>
      </c>
      <c r="BB49" s="416">
        <v>3260</v>
      </c>
      <c r="BC49" s="416">
        <v>6136</v>
      </c>
      <c r="BD49" s="416">
        <v>6302</v>
      </c>
      <c r="BE49" s="416">
        <v>15698</v>
      </c>
      <c r="BF49" s="416">
        <v>38017.6737</v>
      </c>
      <c r="BG49" s="416">
        <v>-1755.5046</v>
      </c>
      <c r="BH49" s="314">
        <v>-0.04413790084258873</v>
      </c>
      <c r="BI49" s="416">
        <v>6268</v>
      </c>
      <c r="BJ49" s="416">
        <v>5571</v>
      </c>
      <c r="BK49" s="416">
        <v>6886</v>
      </c>
      <c r="BL49" s="416">
        <v>18725</v>
      </c>
      <c r="BM49" s="416">
        <v>2882</v>
      </c>
      <c r="BN49" s="416">
        <v>0</v>
      </c>
      <c r="BO49" s="416">
        <v>0</v>
      </c>
      <c r="BP49" s="416">
        <v>2882</v>
      </c>
      <c r="BQ49" s="416">
        <v>21607</v>
      </c>
      <c r="BR49" s="416">
        <v>-712.6736999999994</v>
      </c>
      <c r="BS49" s="314">
        <v>-0.03193029206336468</v>
      </c>
      <c r="BT49" s="416">
        <v>0</v>
      </c>
      <c r="BU49" s="416">
        <v>0</v>
      </c>
      <c r="BV49" s="314"/>
      <c r="BW49" s="416">
        <v>0</v>
      </c>
      <c r="BX49" s="42">
        <v>0</v>
      </c>
      <c r="BY49" s="43"/>
      <c r="BZ49" s="416">
        <v>0</v>
      </c>
      <c r="CA49" s="42">
        <f>BZ49-AY49</f>
        <v>0</v>
      </c>
      <c r="CB49" s="43">
        <f>CA49/AY49</f>
      </c>
      <c r="CC49" s="416">
        <v>0</v>
      </c>
      <c r="CD49" s="42">
        <f>CC49-AZ49</f>
        <v>0</v>
      </c>
      <c r="CE49" s="43">
        <f>CD49/AZ49</f>
      </c>
      <c r="CF49" s="416">
        <v>21607</v>
      </c>
      <c r="CG49" s="42">
        <f>CF49-BA49</f>
        <v>-712.6736999999994</v>
      </c>
      <c r="CH49" s="43">
        <f>CG49/BA49</f>
        <v>-0.03193029206336468</v>
      </c>
      <c r="CI49" s="416">
        <v>580</v>
      </c>
      <c r="CJ49" s="42">
        <f>CI49-BB49</f>
        <v>-2680</v>
      </c>
      <c r="CK49" s="43">
        <f>CJ49/BB49</f>
        <v>-0.8220858895705522</v>
      </c>
      <c r="CL49" s="416">
        <v>5474</v>
      </c>
      <c r="CM49" s="42">
        <f>CL49-BC49</f>
        <v>-662</v>
      </c>
      <c r="CN49" s="43">
        <f>CM49/BC49</f>
        <v>-0.1078878748370274</v>
      </c>
      <c r="CO49" s="416">
        <v>6351</v>
      </c>
      <c r="CP49" s="42">
        <f>CO49-BD49</f>
        <v>49</v>
      </c>
      <c r="CQ49" s="43">
        <f>CP49/BD49</f>
        <v>0.007775309425579181</v>
      </c>
      <c r="CR49" s="416">
        <v>12405</v>
      </c>
      <c r="CS49" s="42">
        <f>CR49-BE49</f>
        <v>-3293</v>
      </c>
      <c r="CT49" s="43">
        <f>CS49/BE49</f>
        <v>-0.2097719454707606</v>
      </c>
      <c r="CU49" s="416">
        <v>34012</v>
      </c>
      <c r="CV49" s="42">
        <f>CU49-BF49</f>
        <v>-4005.673699999999</v>
      </c>
      <c r="CW49" s="140">
        <f>CV49/BF49</f>
        <v>-0.1053634615207926</v>
      </c>
    </row>
    <row r="50" ht="17" customHeight="1">
      <c r="A50" t="s" s="71">
        <v>134</v>
      </c>
      <c r="B50" s="24"/>
      <c r="C50" s="24"/>
      <c r="D50" s="24"/>
      <c r="E50" s="24"/>
      <c r="F50" s="24"/>
      <c r="G50" s="24"/>
      <c r="H50" s="24"/>
      <c r="I50" s="24"/>
      <c r="J50" s="416">
        <v>0</v>
      </c>
      <c r="K50" s="24"/>
      <c r="L50" s="24"/>
      <c r="M50" s="24"/>
      <c r="N50" s="24"/>
      <c r="O50" s="416">
        <v>0</v>
      </c>
      <c r="P50" s="24"/>
      <c r="Q50" s="416"/>
      <c r="R50" s="416"/>
      <c r="S50" s="416"/>
      <c r="T50" s="416">
        <v>0</v>
      </c>
      <c r="U50" s="416"/>
      <c r="V50" s="416"/>
      <c r="W50" s="24"/>
      <c r="X50" s="24"/>
      <c r="Y50" s="24"/>
      <c r="Z50" s="24"/>
      <c r="AA50" s="24"/>
      <c r="AB50" s="24"/>
      <c r="AC50" s="416">
        <v>0</v>
      </c>
      <c r="AD50" s="416"/>
      <c r="AE50" s="416"/>
      <c r="AF50" s="416"/>
      <c r="AG50" s="416"/>
      <c r="AH50" s="416">
        <v>0</v>
      </c>
      <c r="AI50" s="416"/>
      <c r="AJ50" s="416"/>
      <c r="AK50" s="416"/>
      <c r="AL50" s="416"/>
      <c r="AM50" s="416">
        <v>0</v>
      </c>
      <c r="AN50" s="416"/>
      <c r="AO50" s="416"/>
      <c r="AP50" s="24"/>
      <c r="AQ50" s="24"/>
      <c r="AR50" s="24"/>
      <c r="AS50" s="24"/>
      <c r="AT50" s="24"/>
      <c r="AU50" s="24"/>
      <c r="AV50" s="416">
        <v>0</v>
      </c>
      <c r="AW50" s="416">
        <v>0</v>
      </c>
      <c r="AX50" s="416"/>
      <c r="AY50" s="416"/>
      <c r="AZ50" s="416"/>
      <c r="BA50" s="416">
        <v>0</v>
      </c>
      <c r="BB50" s="416"/>
      <c r="BC50" s="416"/>
      <c r="BD50" s="416"/>
      <c r="BE50" s="416"/>
      <c r="BF50" s="416">
        <v>0</v>
      </c>
      <c r="BG50" s="416">
        <v>0</v>
      </c>
      <c r="BH50" s="314"/>
      <c r="BI50" s="416"/>
      <c r="BJ50" s="416"/>
      <c r="BK50" s="416"/>
      <c r="BL50" s="416"/>
      <c r="BM50" s="416"/>
      <c r="BN50" s="24"/>
      <c r="BO50" s="24"/>
      <c r="BP50" s="24"/>
      <c r="BQ50" s="416">
        <v>0</v>
      </c>
      <c r="BR50" s="416">
        <v>0</v>
      </c>
      <c r="BS50" s="314"/>
      <c r="BT50" s="416"/>
      <c r="BU50" s="416">
        <v>0</v>
      </c>
      <c r="BV50" s="314"/>
      <c r="BW50" s="416"/>
      <c r="BX50" s="42">
        <v>0</v>
      </c>
      <c r="BY50" s="43"/>
      <c r="BZ50" s="24"/>
      <c r="CA50" s="42">
        <f>BZ50-AY50</f>
        <v>0</v>
      </c>
      <c r="CB50" s="43">
        <f>CA50/AY50</f>
      </c>
      <c r="CC50" s="24"/>
      <c r="CD50" s="42">
        <f>CC50-AZ50</f>
        <v>0</v>
      </c>
      <c r="CE50" s="43">
        <f>CD50/AZ50</f>
      </c>
      <c r="CF50" s="416">
        <v>0</v>
      </c>
      <c r="CG50" s="42">
        <f>CF50-BA50</f>
        <v>0</v>
      </c>
      <c r="CH50" s="43">
        <f>CG50/BA50</f>
      </c>
      <c r="CI50" s="24"/>
      <c r="CJ50" s="42">
        <f>CI50-BB50</f>
        <v>0</v>
      </c>
      <c r="CK50" s="43">
        <f>CJ50/BB50</f>
      </c>
      <c r="CL50" s="24"/>
      <c r="CM50" s="42">
        <f>CL50-BC50</f>
        <v>0</v>
      </c>
      <c r="CN50" s="43">
        <f>CM50/BC50</f>
      </c>
      <c r="CO50" s="24"/>
      <c r="CP50" s="42">
        <f>CO50-BD50</f>
        <v>0</v>
      </c>
      <c r="CQ50" s="43">
        <f>CP50/BD50</f>
      </c>
      <c r="CR50" s="24"/>
      <c r="CS50" s="42">
        <f>CR50-BE50</f>
        <v>0</v>
      </c>
      <c r="CT50" s="43">
        <f>CS50/BE50</f>
      </c>
      <c r="CU50" s="416">
        <v>0</v>
      </c>
      <c r="CV50" s="42">
        <f>CU50-BF50</f>
        <v>0</v>
      </c>
      <c r="CW50" s="140">
        <f>CV50/BF50</f>
      </c>
    </row>
    <row r="51" ht="17" customHeight="1">
      <c r="A51" t="s" s="71">
        <v>135</v>
      </c>
      <c r="B51" s="24"/>
      <c r="C51" s="24"/>
      <c r="D51" s="24"/>
      <c r="E51" s="24"/>
      <c r="F51" s="24"/>
      <c r="G51" s="24"/>
      <c r="H51" s="24"/>
      <c r="I51" s="24"/>
      <c r="J51" s="416">
        <v>0</v>
      </c>
      <c r="K51" s="24"/>
      <c r="L51" s="24"/>
      <c r="M51" s="24"/>
      <c r="N51" s="24"/>
      <c r="O51" s="416">
        <v>0</v>
      </c>
      <c r="P51" s="24"/>
      <c r="Q51" s="416"/>
      <c r="R51" s="416"/>
      <c r="S51" s="416"/>
      <c r="T51" s="416">
        <v>0</v>
      </c>
      <c r="U51" s="416"/>
      <c r="V51" s="416"/>
      <c r="W51" s="24"/>
      <c r="X51" s="24"/>
      <c r="Y51" s="24"/>
      <c r="Z51" s="24"/>
      <c r="AA51" s="24"/>
      <c r="AB51" s="24"/>
      <c r="AC51" s="416">
        <v>0</v>
      </c>
      <c r="AD51" s="416"/>
      <c r="AE51" s="416"/>
      <c r="AF51" s="416"/>
      <c r="AG51" s="416"/>
      <c r="AH51" s="416">
        <v>0</v>
      </c>
      <c r="AI51" s="416"/>
      <c r="AJ51" s="416"/>
      <c r="AK51" s="416"/>
      <c r="AL51" s="416"/>
      <c r="AM51" s="416">
        <v>0</v>
      </c>
      <c r="AN51" s="416"/>
      <c r="AO51" s="416"/>
      <c r="AP51" s="24"/>
      <c r="AQ51" s="24"/>
      <c r="AR51" s="24"/>
      <c r="AS51" s="24"/>
      <c r="AT51" s="24"/>
      <c r="AU51" s="24"/>
      <c r="AV51" s="416">
        <v>0</v>
      </c>
      <c r="AW51" s="416">
        <v>0</v>
      </c>
      <c r="AX51" s="416"/>
      <c r="AY51" s="416"/>
      <c r="AZ51" s="416"/>
      <c r="BA51" s="416">
        <v>0</v>
      </c>
      <c r="BB51" s="416"/>
      <c r="BC51" s="416"/>
      <c r="BD51" s="416"/>
      <c r="BE51" s="416"/>
      <c r="BF51" s="416">
        <v>0</v>
      </c>
      <c r="BG51" s="416">
        <v>0</v>
      </c>
      <c r="BH51" s="314"/>
      <c r="BI51" s="416"/>
      <c r="BJ51" s="416"/>
      <c r="BK51" s="416"/>
      <c r="BL51" s="416"/>
      <c r="BM51" s="416"/>
      <c r="BN51" s="24"/>
      <c r="BO51" s="24"/>
      <c r="BP51" s="24"/>
      <c r="BQ51" s="416">
        <v>0</v>
      </c>
      <c r="BR51" s="416">
        <v>0</v>
      </c>
      <c r="BS51" s="314"/>
      <c r="BT51" s="416"/>
      <c r="BU51" s="416">
        <v>0</v>
      </c>
      <c r="BV51" s="314"/>
      <c r="BW51" s="416"/>
      <c r="BX51" s="42">
        <v>0</v>
      </c>
      <c r="BY51" s="43"/>
      <c r="BZ51" s="24"/>
      <c r="CA51" s="42">
        <f>BZ51-AY51</f>
        <v>0</v>
      </c>
      <c r="CB51" s="43">
        <f>CA51/AY51</f>
      </c>
      <c r="CC51" s="24"/>
      <c r="CD51" s="42">
        <f>CC51-AZ51</f>
        <v>0</v>
      </c>
      <c r="CE51" s="43">
        <f>CD51/AZ51</f>
      </c>
      <c r="CF51" s="416">
        <v>0</v>
      </c>
      <c r="CG51" s="42">
        <f>CF51-BA51</f>
        <v>0</v>
      </c>
      <c r="CH51" s="43">
        <f>CG51/BA51</f>
      </c>
      <c r="CI51" s="24"/>
      <c r="CJ51" s="42">
        <f>CI51-BB51</f>
        <v>0</v>
      </c>
      <c r="CK51" s="43">
        <f>CJ51/BB51</f>
      </c>
      <c r="CL51" s="24"/>
      <c r="CM51" s="42">
        <f>CL51-BC51</f>
        <v>0</v>
      </c>
      <c r="CN51" s="43">
        <f>CM51/BC51</f>
      </c>
      <c r="CO51" s="24"/>
      <c r="CP51" s="42">
        <f>CO51-BD51</f>
        <v>0</v>
      </c>
      <c r="CQ51" s="43">
        <f>CP51/BD51</f>
      </c>
      <c r="CR51" s="24"/>
      <c r="CS51" s="42">
        <f>CR51-BE51</f>
        <v>0</v>
      </c>
      <c r="CT51" s="43">
        <f>CS51/BE51</f>
      </c>
      <c r="CU51" s="416">
        <v>0</v>
      </c>
      <c r="CV51" s="42">
        <f>CU51-BF51</f>
        <v>0</v>
      </c>
      <c r="CW51" s="140">
        <f>CV51/BF51</f>
      </c>
    </row>
    <row r="52" ht="17" customHeight="1">
      <c r="A52" t="s" s="71">
        <v>94</v>
      </c>
      <c r="B52" s="416">
        <v>28650.4328</v>
      </c>
      <c r="C52" s="416">
        <v>29102</v>
      </c>
      <c r="D52" s="416">
        <v>22856.001</v>
      </c>
      <c r="E52" s="416">
        <v>80608.4338</v>
      </c>
      <c r="F52" s="416">
        <v>19245.1571</v>
      </c>
      <c r="G52" s="416">
        <v>13154.7293</v>
      </c>
      <c r="H52" s="416">
        <v>8142.999999999999</v>
      </c>
      <c r="I52" s="416">
        <v>40542.8864</v>
      </c>
      <c r="J52" s="416">
        <v>121151.3202</v>
      </c>
      <c r="K52" s="416">
        <v>3119</v>
      </c>
      <c r="L52" s="416">
        <v>1932</v>
      </c>
      <c r="M52" s="416">
        <v>8447</v>
      </c>
      <c r="N52" s="416">
        <v>13498</v>
      </c>
      <c r="O52" s="416">
        <v>134649.3202</v>
      </c>
      <c r="P52" s="416">
        <v>17899</v>
      </c>
      <c r="Q52" s="416">
        <v>22869</v>
      </c>
      <c r="R52" s="416">
        <v>28803.8885</v>
      </c>
      <c r="S52" s="416">
        <v>69571.8885</v>
      </c>
      <c r="T52" s="416">
        <v>204221.2087</v>
      </c>
      <c r="U52" s="416">
        <v>27051.2895</v>
      </c>
      <c r="V52" s="416">
        <v>27684</v>
      </c>
      <c r="W52" s="416">
        <v>27333.1951</v>
      </c>
      <c r="X52" s="416">
        <v>82068.4846</v>
      </c>
      <c r="Y52" s="416">
        <v>19083</v>
      </c>
      <c r="Z52" s="416">
        <v>13829</v>
      </c>
      <c r="AA52" s="416">
        <v>5729.654099999999</v>
      </c>
      <c r="AB52" s="416">
        <v>38641.6541</v>
      </c>
      <c r="AC52" s="416">
        <v>120710.1387</v>
      </c>
      <c r="AD52" s="416">
        <v>2135</v>
      </c>
      <c r="AE52" s="416">
        <v>2916</v>
      </c>
      <c r="AF52" s="416">
        <v>8645.9774</v>
      </c>
      <c r="AG52" s="416">
        <v>13696.9774</v>
      </c>
      <c r="AH52" s="416">
        <v>134407.1161</v>
      </c>
      <c r="AI52" s="416">
        <v>16381</v>
      </c>
      <c r="AJ52" s="416">
        <v>20280</v>
      </c>
      <c r="AK52" s="416">
        <v>27576.6253</v>
      </c>
      <c r="AL52" s="416">
        <v>64237.6253</v>
      </c>
      <c r="AM52" s="416">
        <v>198644.7414</v>
      </c>
      <c r="AN52" s="416">
        <v>28411.0359</v>
      </c>
      <c r="AO52" s="416">
        <v>27489.965287</v>
      </c>
      <c r="AP52" s="416">
        <v>24735.3056</v>
      </c>
      <c r="AQ52" s="416">
        <v>80636.306786999994</v>
      </c>
      <c r="AR52" s="416">
        <v>19798</v>
      </c>
      <c r="AS52" s="416">
        <v>13363</v>
      </c>
      <c r="AT52" s="416">
        <v>7484.387500000001</v>
      </c>
      <c r="AU52" s="416">
        <v>40645.3875</v>
      </c>
      <c r="AV52" s="416">
        <v>121281.694287</v>
      </c>
      <c r="AW52" s="416">
        <v>2182</v>
      </c>
      <c r="AX52" s="416">
        <v>2904</v>
      </c>
      <c r="AY52" s="416">
        <v>8380.808000000001</v>
      </c>
      <c r="AZ52" s="416">
        <v>13466.808</v>
      </c>
      <c r="BA52" s="416">
        <v>134748.502287</v>
      </c>
      <c r="BB52" s="416">
        <v>17611</v>
      </c>
      <c r="BC52" s="416">
        <v>21628</v>
      </c>
      <c r="BD52" s="416">
        <v>25439</v>
      </c>
      <c r="BE52" s="416">
        <v>64678</v>
      </c>
      <c r="BF52" s="416">
        <v>199426.502287</v>
      </c>
      <c r="BG52" s="416">
        <v>781.7608869999822</v>
      </c>
      <c r="BH52" s="314">
        <v>0.003935472348728375</v>
      </c>
      <c r="BI52" s="416">
        <v>30800</v>
      </c>
      <c r="BJ52" s="416">
        <v>22191</v>
      </c>
      <c r="BK52" s="416">
        <v>23574</v>
      </c>
      <c r="BL52" s="416">
        <v>76565</v>
      </c>
      <c r="BM52" s="416">
        <v>19198</v>
      </c>
      <c r="BN52" s="416">
        <v>14938</v>
      </c>
      <c r="BO52" s="416">
        <v>7023</v>
      </c>
      <c r="BP52" s="416">
        <v>41159</v>
      </c>
      <c r="BQ52" s="416">
        <v>117724</v>
      </c>
      <c r="BR52" s="416">
        <v>-3557.694286999991</v>
      </c>
      <c r="BS52" s="314">
        <v>-0.02933414072020707</v>
      </c>
      <c r="BT52" s="416">
        <v>2563</v>
      </c>
      <c r="BU52" s="416">
        <v>381</v>
      </c>
      <c r="BV52" s="314">
        <v>0.1746104491292392</v>
      </c>
      <c r="BW52" s="416">
        <v>2205</v>
      </c>
      <c r="BX52" s="42">
        <v>-699</v>
      </c>
      <c r="BY52" s="43">
        <v>-0.240702479338843</v>
      </c>
      <c r="BZ52" s="416">
        <v>5789</v>
      </c>
      <c r="CA52" s="42">
        <f>BZ52-AY52</f>
        <v>-2591.808000000001</v>
      </c>
      <c r="CB52" s="43">
        <f>CA52/AY52</f>
        <v>-0.3092551458045573</v>
      </c>
      <c r="CC52" s="416">
        <v>10557</v>
      </c>
      <c r="CD52" s="42">
        <f>CC52-AZ52</f>
        <v>-2909.808000000001</v>
      </c>
      <c r="CE52" s="43">
        <f>CD52/AZ52</f>
        <v>-0.216072583792685</v>
      </c>
      <c r="CF52" s="416">
        <v>128281</v>
      </c>
      <c r="CG52" s="42">
        <f>CF52-BA52</f>
        <v>-6467.502286999981</v>
      </c>
      <c r="CH52" s="43">
        <f>CG52/BA52</f>
        <v>-0.04799683987006319</v>
      </c>
      <c r="CI52" s="416">
        <v>19559</v>
      </c>
      <c r="CJ52" s="42">
        <f>CI52-BB52</f>
        <v>1948</v>
      </c>
      <c r="CK52" s="43">
        <f>CJ52/BB52</f>
        <v>0.1106126852535347</v>
      </c>
      <c r="CL52" s="416">
        <v>25697</v>
      </c>
      <c r="CM52" s="42">
        <f>CL52-BC52</f>
        <v>4069</v>
      </c>
      <c r="CN52" s="43">
        <f>CM52/BC52</f>
        <v>0.1881357499537636</v>
      </c>
      <c r="CO52" s="416">
        <v>30015</v>
      </c>
      <c r="CP52" s="42">
        <f>CO52-BD52</f>
        <v>4576</v>
      </c>
      <c r="CQ52" s="43">
        <f>CP52/BD52</f>
        <v>0.1798812846416919</v>
      </c>
      <c r="CR52" s="416">
        <v>75271</v>
      </c>
      <c r="CS52" s="42">
        <f>CR52-BE52</f>
        <v>10593</v>
      </c>
      <c r="CT52" s="43">
        <f>CS52/BE52</f>
        <v>0.1637805745384829</v>
      </c>
      <c r="CU52" s="416">
        <v>203552</v>
      </c>
      <c r="CV52" s="42">
        <f>CU52-BF52</f>
        <v>4125.497713000019</v>
      </c>
      <c r="CW52" s="140">
        <f>CV52/BF52</f>
        <v>0.02068680774966862</v>
      </c>
    </row>
    <row r="53" ht="17" customHeight="1">
      <c r="A53" t="s" s="71">
        <v>134</v>
      </c>
      <c r="B53" s="24"/>
      <c r="C53" s="24"/>
      <c r="D53" s="24"/>
      <c r="E53" s="24"/>
      <c r="F53" s="24"/>
      <c r="G53" s="24"/>
      <c r="H53" s="24"/>
      <c r="I53" s="24"/>
      <c r="J53" s="416">
        <v>0</v>
      </c>
      <c r="K53" s="24"/>
      <c r="L53" s="24"/>
      <c r="M53" s="24"/>
      <c r="N53" s="24"/>
      <c r="O53" s="416">
        <v>0</v>
      </c>
      <c r="P53" s="24"/>
      <c r="Q53" s="416"/>
      <c r="R53" s="416"/>
      <c r="S53" s="416"/>
      <c r="T53" s="416">
        <v>0</v>
      </c>
      <c r="U53" s="416"/>
      <c r="V53" s="416"/>
      <c r="W53" s="24"/>
      <c r="X53" s="24"/>
      <c r="Y53" s="24"/>
      <c r="Z53" s="24"/>
      <c r="AA53" s="24"/>
      <c r="AB53" s="24"/>
      <c r="AC53" s="416">
        <v>0</v>
      </c>
      <c r="AD53" s="24"/>
      <c r="AE53" s="24"/>
      <c r="AF53" s="24"/>
      <c r="AG53" s="24"/>
      <c r="AH53" s="416">
        <v>0</v>
      </c>
      <c r="AI53" s="24"/>
      <c r="AJ53" s="24"/>
      <c r="AK53" s="24"/>
      <c r="AL53" s="24"/>
      <c r="AM53" s="416">
        <v>0</v>
      </c>
      <c r="AN53" s="416"/>
      <c r="AO53" s="416"/>
      <c r="AP53" s="24"/>
      <c r="AQ53" s="24"/>
      <c r="AR53" s="24"/>
      <c r="AS53" s="24"/>
      <c r="AT53" s="24"/>
      <c r="AU53" s="24"/>
      <c r="AV53" s="416">
        <v>0</v>
      </c>
      <c r="AW53" s="24"/>
      <c r="AX53" s="24"/>
      <c r="AY53" s="24"/>
      <c r="AZ53" s="24"/>
      <c r="BA53" s="416">
        <v>0</v>
      </c>
      <c r="BB53" s="24"/>
      <c r="BC53" s="24"/>
      <c r="BD53" s="24"/>
      <c r="BE53" s="24"/>
      <c r="BF53" s="416">
        <v>0</v>
      </c>
      <c r="BG53" s="416">
        <v>0</v>
      </c>
      <c r="BH53" s="314"/>
      <c r="BI53" s="24"/>
      <c r="BJ53" s="416"/>
      <c r="BK53" s="416"/>
      <c r="BL53" s="416"/>
      <c r="BM53" s="416"/>
      <c r="BN53" s="24"/>
      <c r="BO53" s="24"/>
      <c r="BP53" s="24"/>
      <c r="BQ53" s="416">
        <v>0</v>
      </c>
      <c r="BR53" s="416">
        <v>0</v>
      </c>
      <c r="BS53" s="314"/>
      <c r="BT53" s="24"/>
      <c r="BU53" s="416">
        <v>0</v>
      </c>
      <c r="BV53" s="314"/>
      <c r="BW53" s="24"/>
      <c r="BX53" s="42">
        <v>0</v>
      </c>
      <c r="BY53" s="43"/>
      <c r="BZ53" s="24"/>
      <c r="CA53" s="42">
        <f>BZ53-AY53</f>
        <v>0</v>
      </c>
      <c r="CB53" s="43">
        <f>CA53/AY53</f>
      </c>
      <c r="CC53" s="24"/>
      <c r="CD53" s="42">
        <f>CC53-AZ53</f>
        <v>0</v>
      </c>
      <c r="CE53" s="43">
        <f>CD53/AZ53</f>
      </c>
      <c r="CF53" s="416">
        <v>0</v>
      </c>
      <c r="CG53" s="42">
        <f>CF53-BA53</f>
        <v>0</v>
      </c>
      <c r="CH53" s="43">
        <f>CG53/BA53</f>
      </c>
      <c r="CI53" s="24"/>
      <c r="CJ53" s="42">
        <f>CI53-BB53</f>
        <v>0</v>
      </c>
      <c r="CK53" s="43">
        <f>CJ53/BB53</f>
      </c>
      <c r="CL53" s="24"/>
      <c r="CM53" s="42">
        <f>CL53-BC53</f>
        <v>0</v>
      </c>
      <c r="CN53" s="43">
        <f>CM53/BC53</f>
      </c>
      <c r="CO53" s="24"/>
      <c r="CP53" s="42">
        <f>CO53-BD53</f>
        <v>0</v>
      </c>
      <c r="CQ53" s="43">
        <f>CP53/BD53</f>
      </c>
      <c r="CR53" s="24"/>
      <c r="CS53" s="42">
        <f>CR53-BE53</f>
        <v>0</v>
      </c>
      <c r="CT53" s="43">
        <f>CS53/BE53</f>
      </c>
      <c r="CU53" s="416">
        <v>0</v>
      </c>
      <c r="CV53" s="42">
        <f>CU53-BF53</f>
        <v>0</v>
      </c>
      <c r="CW53" s="140">
        <f>CV53/BF53</f>
      </c>
    </row>
    <row r="54" ht="17" customHeight="1">
      <c r="A54" t="s" s="61">
        <v>95</v>
      </c>
      <c r="B54" s="414">
        <v>20955.8781</v>
      </c>
      <c r="C54" s="414">
        <v>18758.45288</v>
      </c>
      <c r="D54" s="414">
        <v>18002.58863</v>
      </c>
      <c r="E54" s="414">
        <v>57716.91961</v>
      </c>
      <c r="F54" s="414">
        <v>18452.6543</v>
      </c>
      <c r="G54" s="414">
        <v>14876.75897</v>
      </c>
      <c r="H54" s="414">
        <v>9416</v>
      </c>
      <c r="I54" s="414">
        <v>42745.41327</v>
      </c>
      <c r="J54" s="414">
        <v>100462.33288</v>
      </c>
      <c r="K54" s="414">
        <v>6449.203599999999</v>
      </c>
      <c r="L54" s="414">
        <v>8202.5663</v>
      </c>
      <c r="M54" s="414">
        <v>10299.9357</v>
      </c>
      <c r="N54" s="414">
        <v>24951.7056</v>
      </c>
      <c r="O54" s="414">
        <v>125414.03848</v>
      </c>
      <c r="P54" s="414">
        <v>14763</v>
      </c>
      <c r="Q54" s="414">
        <v>17049</v>
      </c>
      <c r="R54" s="414">
        <v>20240</v>
      </c>
      <c r="S54" s="414">
        <v>52052</v>
      </c>
      <c r="T54" s="414">
        <v>177466.03848</v>
      </c>
      <c r="U54" s="414">
        <v>22263.6577</v>
      </c>
      <c r="V54" s="414">
        <v>20576.88731</v>
      </c>
      <c r="W54" s="414">
        <v>20400.0116</v>
      </c>
      <c r="X54" s="414">
        <v>63240.55661</v>
      </c>
      <c r="Y54" s="414">
        <v>17357.92992</v>
      </c>
      <c r="Z54" s="414">
        <v>14618.3481</v>
      </c>
      <c r="AA54" s="414">
        <v>7950.38965</v>
      </c>
      <c r="AB54" s="414">
        <v>39926.66767</v>
      </c>
      <c r="AC54" s="414">
        <v>103167.22428</v>
      </c>
      <c r="AD54" s="414">
        <v>5871.6</v>
      </c>
      <c r="AE54" s="414">
        <v>7985.886799999999</v>
      </c>
      <c r="AF54" s="414">
        <v>10019.6329</v>
      </c>
      <c r="AG54" s="414">
        <v>23877.1197</v>
      </c>
      <c r="AH54" s="414">
        <v>127044.34398</v>
      </c>
      <c r="AI54" s="414">
        <v>13733.1</v>
      </c>
      <c r="AJ54" s="414">
        <v>17113</v>
      </c>
      <c r="AK54" s="414">
        <v>19997</v>
      </c>
      <c r="AL54" s="414">
        <v>50843.1</v>
      </c>
      <c r="AM54" s="416">
        <v>177887.44398</v>
      </c>
      <c r="AN54" s="414">
        <v>21175</v>
      </c>
      <c r="AO54" s="414">
        <v>20532.8</v>
      </c>
      <c r="AP54" s="414">
        <v>19424.67152</v>
      </c>
      <c r="AQ54" s="414">
        <v>61132.471520000006</v>
      </c>
      <c r="AR54" s="414">
        <v>18304.7</v>
      </c>
      <c r="AS54" s="414">
        <v>17283.7</v>
      </c>
      <c r="AT54" s="414">
        <v>11455.398</v>
      </c>
      <c r="AU54" s="414">
        <v>47043.798</v>
      </c>
      <c r="AV54" s="414">
        <v>108176.26952</v>
      </c>
      <c r="AW54" s="414">
        <v>6943</v>
      </c>
      <c r="AX54" s="414">
        <v>8927</v>
      </c>
      <c r="AY54" s="414">
        <v>10090.6569</v>
      </c>
      <c r="AZ54" s="414">
        <v>25960.6569</v>
      </c>
      <c r="BA54" s="414">
        <v>134136.92642</v>
      </c>
      <c r="BB54" s="414">
        <v>15516</v>
      </c>
      <c r="BC54" s="414">
        <v>19096</v>
      </c>
      <c r="BD54" s="414">
        <v>19547</v>
      </c>
      <c r="BE54" s="414">
        <v>54159</v>
      </c>
      <c r="BF54" s="416">
        <v>188295.92642</v>
      </c>
      <c r="BG54" s="414">
        <v>10408.482440000022</v>
      </c>
      <c r="BH54" s="420">
        <v>0.05851161952256878</v>
      </c>
      <c r="BI54" s="414">
        <v>21038</v>
      </c>
      <c r="BJ54" s="414">
        <v>17344</v>
      </c>
      <c r="BK54" s="414">
        <v>19219</v>
      </c>
      <c r="BL54" s="414">
        <v>57601</v>
      </c>
      <c r="BM54" s="414">
        <v>17083</v>
      </c>
      <c r="BN54" s="414">
        <v>15695</v>
      </c>
      <c r="BO54" s="414">
        <v>13280</v>
      </c>
      <c r="BP54" s="414">
        <v>46058</v>
      </c>
      <c r="BQ54" s="414">
        <v>103659</v>
      </c>
      <c r="BR54" s="414">
        <v>-4517.269520000002</v>
      </c>
      <c r="BS54" s="420">
        <v>-0.04175841466935439</v>
      </c>
      <c r="BT54" s="414">
        <v>8484</v>
      </c>
      <c r="BU54" s="414">
        <v>1541</v>
      </c>
      <c r="BV54" s="420">
        <v>0.221950165634452</v>
      </c>
      <c r="BW54" s="414">
        <v>7618.5</v>
      </c>
      <c r="BX54" s="42">
        <v>-1308.5</v>
      </c>
      <c r="BY54" s="43">
        <v>-0.1465777976923939</v>
      </c>
      <c r="BZ54" s="416">
        <v>9808</v>
      </c>
      <c r="CA54" s="42">
        <f>BZ54-AY54</f>
        <v>-282.6569</v>
      </c>
      <c r="CB54" s="43">
        <f>CA54/AY54</f>
        <v>-0.02801174421062716</v>
      </c>
      <c r="CC54" s="416">
        <v>25910.5</v>
      </c>
      <c r="CD54" s="42">
        <f>CC54-AZ54</f>
        <v>-50.15690000000177</v>
      </c>
      <c r="CE54" s="43">
        <f>CD54/AZ54</f>
        <v>-0.00193203508652363</v>
      </c>
      <c r="CF54" s="416">
        <v>129569.5</v>
      </c>
      <c r="CG54" s="42">
        <f>CF54-BA54</f>
        <v>-4567.426420000003</v>
      </c>
      <c r="CH54" s="43">
        <f>CG54/BA54</f>
        <v>-0.03405047768650075</v>
      </c>
      <c r="CI54" s="416">
        <v>13337</v>
      </c>
      <c r="CJ54" s="42">
        <f>CI54-BB54</f>
        <v>-2179</v>
      </c>
      <c r="CK54" s="43">
        <f>CJ54/BB54</f>
        <v>-0.1404356792987883</v>
      </c>
      <c r="CL54" s="416">
        <v>16551</v>
      </c>
      <c r="CM54" s="42">
        <f>CL54-BC54</f>
        <v>-2545</v>
      </c>
      <c r="CN54" s="43">
        <f>CM54/BC54</f>
        <v>-0.1332739840804357</v>
      </c>
      <c r="CO54" s="416">
        <v>19745</v>
      </c>
      <c r="CP54" s="42">
        <f>CO54-BD54</f>
        <v>198</v>
      </c>
      <c r="CQ54" s="43">
        <f>CP54/BD54</f>
        <v>0.01012943162633652</v>
      </c>
      <c r="CR54" s="416">
        <v>49633</v>
      </c>
      <c r="CS54" s="42">
        <f>CR54-BE54</f>
        <v>-4526</v>
      </c>
      <c r="CT54" s="43">
        <f>CS54/BE54</f>
        <v>-0.08356875126941044</v>
      </c>
      <c r="CU54" s="416">
        <v>179202.5</v>
      </c>
      <c r="CV54" s="42">
        <f>CU54-BF54</f>
        <v>-9093.426420000003</v>
      </c>
      <c r="CW54" s="140">
        <f>CV54/BF54</f>
        <v>-0.04829327215351876</v>
      </c>
    </row>
    <row r="55" ht="17" customHeight="1">
      <c r="A55" t="s" s="71">
        <v>136</v>
      </c>
      <c r="B55" s="416">
        <v>20955.8781</v>
      </c>
      <c r="C55" s="416">
        <v>18758.45288</v>
      </c>
      <c r="D55" s="416">
        <v>18002.58863</v>
      </c>
      <c r="E55" s="416">
        <v>57716.91961</v>
      </c>
      <c r="F55" s="416">
        <v>18452.6543</v>
      </c>
      <c r="G55" s="416">
        <v>14876.75897</v>
      </c>
      <c r="H55" s="416">
        <v>9416</v>
      </c>
      <c r="I55" s="416">
        <v>42745.41327</v>
      </c>
      <c r="J55" s="416">
        <v>100462.33288</v>
      </c>
      <c r="K55" s="416">
        <v>6449.203599999999</v>
      </c>
      <c r="L55" s="416">
        <v>8202.5663</v>
      </c>
      <c r="M55" s="416">
        <v>10299.9357</v>
      </c>
      <c r="N55" s="416">
        <v>24951.7056</v>
      </c>
      <c r="O55" s="416">
        <v>125414.03848</v>
      </c>
      <c r="P55" s="416">
        <v>14763</v>
      </c>
      <c r="Q55" s="416">
        <v>17049</v>
      </c>
      <c r="R55" s="416">
        <v>20240</v>
      </c>
      <c r="S55" s="416">
        <v>52052</v>
      </c>
      <c r="T55" s="416">
        <v>177466.03848</v>
      </c>
      <c r="U55" s="416">
        <v>22263.6577</v>
      </c>
      <c r="V55" s="416">
        <v>20576.88731</v>
      </c>
      <c r="W55" s="416">
        <v>20400.0116</v>
      </c>
      <c r="X55" s="416">
        <v>63240.55661</v>
      </c>
      <c r="Y55" s="416">
        <v>17357.92992</v>
      </c>
      <c r="Z55" s="416">
        <v>14618.3481</v>
      </c>
      <c r="AA55" s="416">
        <v>7950.38965</v>
      </c>
      <c r="AB55" s="416">
        <v>39926.66767</v>
      </c>
      <c r="AC55" s="416">
        <v>103167.22428</v>
      </c>
      <c r="AD55" s="416">
        <v>5871.6</v>
      </c>
      <c r="AE55" s="416">
        <v>7985.886799999999</v>
      </c>
      <c r="AF55" s="416">
        <v>10019.6329</v>
      </c>
      <c r="AG55" s="416">
        <v>23877.1197</v>
      </c>
      <c r="AH55" s="416">
        <v>127044.34398</v>
      </c>
      <c r="AI55" s="416">
        <v>13733.1</v>
      </c>
      <c r="AJ55" s="416">
        <v>17113</v>
      </c>
      <c r="AK55" s="416">
        <v>19997</v>
      </c>
      <c r="AL55" s="416">
        <v>50843.1</v>
      </c>
      <c r="AM55" s="416">
        <v>177887.44398</v>
      </c>
      <c r="AN55" s="416">
        <v>21175</v>
      </c>
      <c r="AO55" s="416">
        <v>20532.8</v>
      </c>
      <c r="AP55" s="416">
        <v>19424.67152</v>
      </c>
      <c r="AQ55" s="416">
        <v>61132.471520000006</v>
      </c>
      <c r="AR55" s="416">
        <v>18304.7</v>
      </c>
      <c r="AS55" s="416">
        <v>17283.7</v>
      </c>
      <c r="AT55" s="416">
        <v>11455.398</v>
      </c>
      <c r="AU55" s="416">
        <v>47043.798</v>
      </c>
      <c r="AV55" s="416">
        <v>108176.26952</v>
      </c>
      <c r="AW55" s="416">
        <v>6943</v>
      </c>
      <c r="AX55" s="416">
        <v>8927</v>
      </c>
      <c r="AY55" s="416">
        <v>10090.6569</v>
      </c>
      <c r="AZ55" s="416">
        <v>25960.6569</v>
      </c>
      <c r="BA55" s="416">
        <v>134136.92642</v>
      </c>
      <c r="BB55" s="416">
        <v>15516</v>
      </c>
      <c r="BC55" s="416">
        <v>19096</v>
      </c>
      <c r="BD55" s="416">
        <v>19547</v>
      </c>
      <c r="BE55" s="416">
        <v>54159</v>
      </c>
      <c r="BF55" s="416">
        <v>188295.92642</v>
      </c>
      <c r="BG55" s="416">
        <v>10408.482440000022</v>
      </c>
      <c r="BH55" s="314">
        <v>0.05851161952256878</v>
      </c>
      <c r="BI55" s="416">
        <v>21038</v>
      </c>
      <c r="BJ55" s="416">
        <v>17344</v>
      </c>
      <c r="BK55" s="416">
        <v>19219</v>
      </c>
      <c r="BL55" s="416">
        <v>57601</v>
      </c>
      <c r="BM55" s="416">
        <v>17083</v>
      </c>
      <c r="BN55" s="416">
        <v>15695</v>
      </c>
      <c r="BO55" s="416">
        <v>13280</v>
      </c>
      <c r="BP55" s="416">
        <v>46058</v>
      </c>
      <c r="BQ55" s="416">
        <v>103659</v>
      </c>
      <c r="BR55" s="416">
        <v>-4517.269520000002</v>
      </c>
      <c r="BS55" s="314">
        <v>-0.04175841466935439</v>
      </c>
      <c r="BT55" s="416">
        <v>8484</v>
      </c>
      <c r="BU55" s="416">
        <v>1541</v>
      </c>
      <c r="BV55" s="314">
        <v>0.221950165634452</v>
      </c>
      <c r="BW55" s="416">
        <v>7618.5</v>
      </c>
      <c r="BX55" s="42">
        <v>-1308.5</v>
      </c>
      <c r="BY55" s="43">
        <v>-0.1465777976923939</v>
      </c>
      <c r="BZ55" s="416">
        <v>9808</v>
      </c>
      <c r="CA55" s="42">
        <f>BZ55-AY55</f>
        <v>-282.6569</v>
      </c>
      <c r="CB55" s="43">
        <f>CA55/AY55</f>
        <v>-0.02801174421062716</v>
      </c>
      <c r="CC55" s="416">
        <v>25910.5</v>
      </c>
      <c r="CD55" s="42">
        <f>CC55-AZ55</f>
        <v>-50.15690000000177</v>
      </c>
      <c r="CE55" s="43">
        <f>CD55/AZ55</f>
        <v>-0.00193203508652363</v>
      </c>
      <c r="CF55" s="416">
        <v>129569.5</v>
      </c>
      <c r="CG55" s="42">
        <f>CF55-BA55</f>
        <v>-4567.426420000003</v>
      </c>
      <c r="CH55" s="43">
        <f>CG55/BA55</f>
        <v>-0.03405047768650075</v>
      </c>
      <c r="CI55" s="416">
        <v>13337</v>
      </c>
      <c r="CJ55" s="42">
        <f>CI55-BB55</f>
        <v>-2179</v>
      </c>
      <c r="CK55" s="43">
        <f>CJ55/BB55</f>
        <v>-0.1404356792987883</v>
      </c>
      <c r="CL55" s="416">
        <v>16551</v>
      </c>
      <c r="CM55" s="42">
        <f>CL55-BC55</f>
        <v>-2545</v>
      </c>
      <c r="CN55" s="43">
        <f>CM55/BC55</f>
        <v>-0.1332739840804357</v>
      </c>
      <c r="CO55" s="416">
        <v>19745</v>
      </c>
      <c r="CP55" s="42">
        <f>CO55-BD55</f>
        <v>198</v>
      </c>
      <c r="CQ55" s="43">
        <f>CP55/BD55</f>
        <v>0.01012943162633652</v>
      </c>
      <c r="CR55" s="416">
        <v>49633</v>
      </c>
      <c r="CS55" s="42">
        <f>CR55-BE55</f>
        <v>-4526</v>
      </c>
      <c r="CT55" s="43">
        <f>CS55/BE55</f>
        <v>-0.08356875126941044</v>
      </c>
      <c r="CU55" s="416">
        <v>179202.5</v>
      </c>
      <c r="CV55" s="42">
        <f>CU55-BF55</f>
        <v>-9093.426420000003</v>
      </c>
      <c r="CW55" s="140">
        <f>CV55/BF55</f>
        <v>-0.04829327215351876</v>
      </c>
    </row>
    <row r="56" ht="17" customHeight="1">
      <c r="A56" t="s" s="71">
        <v>97</v>
      </c>
      <c r="B56" s="416">
        <v>5830.725</v>
      </c>
      <c r="C56" s="416">
        <v>5195.03328</v>
      </c>
      <c r="D56" s="416">
        <v>5537.98158</v>
      </c>
      <c r="E56" s="416">
        <v>16563.73986</v>
      </c>
      <c r="F56" s="416">
        <v>5222.157499999999</v>
      </c>
      <c r="G56" s="416">
        <v>4832.7786</v>
      </c>
      <c r="H56" s="416">
        <v>1394</v>
      </c>
      <c r="I56" s="416">
        <v>11448.9361</v>
      </c>
      <c r="J56" s="416">
        <v>28012.67596</v>
      </c>
      <c r="K56" s="416">
        <v>0</v>
      </c>
      <c r="L56" s="416">
        <v>0</v>
      </c>
      <c r="M56" s="416">
        <v>0</v>
      </c>
      <c r="N56" s="416">
        <v>0</v>
      </c>
      <c r="O56" s="416">
        <v>28012.67596</v>
      </c>
      <c r="P56" s="416">
        <v>4424</v>
      </c>
      <c r="Q56" s="416">
        <v>5822</v>
      </c>
      <c r="R56" s="416">
        <v>7149</v>
      </c>
      <c r="S56" s="416">
        <v>17395</v>
      </c>
      <c r="T56" s="416">
        <v>45407.67596</v>
      </c>
      <c r="U56" s="416">
        <v>8183.601000000001</v>
      </c>
      <c r="V56" s="416">
        <v>7195.8771</v>
      </c>
      <c r="W56" s="416">
        <v>7082.906349999999</v>
      </c>
      <c r="X56" s="416">
        <v>22462.38445</v>
      </c>
      <c r="Y56" s="416">
        <v>5297.441</v>
      </c>
      <c r="Z56" s="416">
        <v>5294.5123</v>
      </c>
      <c r="AA56" s="416">
        <v>0</v>
      </c>
      <c r="AB56" s="416">
        <v>10591.9533</v>
      </c>
      <c r="AC56" s="416">
        <v>33054.33775</v>
      </c>
      <c r="AD56" s="416">
        <v>0</v>
      </c>
      <c r="AE56" s="416">
        <v>0</v>
      </c>
      <c r="AF56" s="416">
        <v>0</v>
      </c>
      <c r="AG56" s="416">
        <v>0</v>
      </c>
      <c r="AH56" s="416">
        <v>33054.33775</v>
      </c>
      <c r="AI56" s="416">
        <v>4533.4</v>
      </c>
      <c r="AJ56" s="416">
        <v>5493</v>
      </c>
      <c r="AK56" s="416">
        <v>5814.000000000001</v>
      </c>
      <c r="AL56" s="416">
        <v>15840.4</v>
      </c>
      <c r="AM56" s="416">
        <v>48894.73775</v>
      </c>
      <c r="AN56" s="416">
        <v>6281</v>
      </c>
      <c r="AO56" s="416">
        <v>5904</v>
      </c>
      <c r="AP56" s="416">
        <v>5425.02214</v>
      </c>
      <c r="AQ56" s="416">
        <v>17610.02214</v>
      </c>
      <c r="AR56" s="416">
        <v>5848</v>
      </c>
      <c r="AS56" s="416">
        <v>6074</v>
      </c>
      <c r="AT56" s="416">
        <v>4622.7155</v>
      </c>
      <c r="AU56" s="416">
        <v>16544.7155</v>
      </c>
      <c r="AV56" s="416">
        <v>34154.73764</v>
      </c>
      <c r="AW56" s="416">
        <v>0</v>
      </c>
      <c r="AX56" s="416">
        <v>0</v>
      </c>
      <c r="AY56" s="416">
        <v>521.0368000000001</v>
      </c>
      <c r="AZ56" s="416">
        <v>521.0368000000001</v>
      </c>
      <c r="BA56" s="416">
        <v>34675.77444</v>
      </c>
      <c r="BB56" s="416">
        <v>6138</v>
      </c>
      <c r="BC56" s="416">
        <v>7355</v>
      </c>
      <c r="BD56" s="416">
        <v>7144</v>
      </c>
      <c r="BE56" s="416">
        <v>20637</v>
      </c>
      <c r="BF56" s="416">
        <v>55312.77444</v>
      </c>
      <c r="BG56" s="416">
        <v>6418.036690000001</v>
      </c>
      <c r="BH56" s="314">
        <v>0.1312623195325351</v>
      </c>
      <c r="BI56" s="416">
        <v>6231</v>
      </c>
      <c r="BJ56" s="416">
        <v>5055</v>
      </c>
      <c r="BK56" s="416">
        <v>5323</v>
      </c>
      <c r="BL56" s="416">
        <v>16609</v>
      </c>
      <c r="BM56" s="416">
        <v>5127</v>
      </c>
      <c r="BN56" s="416">
        <v>5230</v>
      </c>
      <c r="BO56" s="416">
        <v>955</v>
      </c>
      <c r="BP56" s="416">
        <v>11312</v>
      </c>
      <c r="BQ56" s="416">
        <v>27921</v>
      </c>
      <c r="BR56" s="416">
        <v>-6233.737639999999</v>
      </c>
      <c r="BS56" s="314">
        <v>-0.1825145813065598</v>
      </c>
      <c r="BT56" s="416">
        <v>0</v>
      </c>
      <c r="BU56" s="416">
        <v>0</v>
      </c>
      <c r="BV56" s="314"/>
      <c r="BW56" s="416">
        <v>0</v>
      </c>
      <c r="BX56" s="42">
        <v>0</v>
      </c>
      <c r="BY56" s="43"/>
      <c r="BZ56" s="416">
        <v>0</v>
      </c>
      <c r="CA56" s="42">
        <f>BZ56-AY56</f>
        <v>-521.0368000000001</v>
      </c>
      <c r="CB56" s="43">
        <f>CA56/AY56</f>
        <v>-1</v>
      </c>
      <c r="CC56" s="416">
        <v>0</v>
      </c>
      <c r="CD56" s="42">
        <f>CC56-AZ56</f>
        <v>-521.0368000000001</v>
      </c>
      <c r="CE56" s="43">
        <f>CD56/AZ56</f>
        <v>-1</v>
      </c>
      <c r="CF56" s="416">
        <v>27921</v>
      </c>
      <c r="CG56" s="42">
        <f>CF56-BA56</f>
        <v>-6754.774440000001</v>
      </c>
      <c r="CH56" s="43">
        <f>CG56/BA56</f>
        <v>-0.1947980845153981</v>
      </c>
      <c r="CI56" s="416">
        <v>3469</v>
      </c>
      <c r="CJ56" s="42">
        <f>CI56-BB56</f>
        <v>-2669</v>
      </c>
      <c r="CK56" s="43">
        <f>CJ56/BB56</f>
        <v>-0.434832192896709</v>
      </c>
      <c r="CL56" s="416">
        <v>5490</v>
      </c>
      <c r="CM56" s="42">
        <f>CL56-BC56</f>
        <v>-1865</v>
      </c>
      <c r="CN56" s="43">
        <f>CM56/BC56</f>
        <v>-0.2535690006798096</v>
      </c>
      <c r="CO56" s="416">
        <v>6341</v>
      </c>
      <c r="CP56" s="42">
        <f>CO56-BD56</f>
        <v>-803</v>
      </c>
      <c r="CQ56" s="43">
        <f>CP56/BD56</f>
        <v>-0.1124020156774916</v>
      </c>
      <c r="CR56" s="416">
        <v>15300</v>
      </c>
      <c r="CS56" s="42">
        <f>CR56-BE56</f>
        <v>-5337</v>
      </c>
      <c r="CT56" s="43">
        <f>CS56/BE56</f>
        <v>-0.2586131705189708</v>
      </c>
      <c r="CU56" s="416">
        <v>43221</v>
      </c>
      <c r="CV56" s="42">
        <f>CU56-BF56</f>
        <v>-12091.77444</v>
      </c>
      <c r="CW56" s="140">
        <f>CV56/BF56</f>
        <v>-0.2186072668098838</v>
      </c>
    </row>
    <row r="57" ht="17" customHeight="1">
      <c r="A57" t="s" s="71">
        <v>98</v>
      </c>
      <c r="B57" s="416">
        <v>3281.7473</v>
      </c>
      <c r="C57" s="416">
        <v>2975.35441</v>
      </c>
      <c r="D57" s="416">
        <v>2708.64714</v>
      </c>
      <c r="E57" s="416">
        <v>8965.74885</v>
      </c>
      <c r="F57" s="416">
        <v>2572.5091</v>
      </c>
      <c r="G57" s="416">
        <v>1313.9766</v>
      </c>
      <c r="H57" s="416">
        <v>2043</v>
      </c>
      <c r="I57" s="416">
        <v>5929.4857</v>
      </c>
      <c r="J57" s="416">
        <v>14895.23455</v>
      </c>
      <c r="K57" s="416">
        <v>2100.0172</v>
      </c>
      <c r="L57" s="416">
        <v>2312.7374</v>
      </c>
      <c r="M57" s="416">
        <v>3025.3</v>
      </c>
      <c r="N57" s="416">
        <v>7438.0546</v>
      </c>
      <c r="O57" s="416">
        <v>22333.28915</v>
      </c>
      <c r="P57" s="416">
        <v>1468</v>
      </c>
      <c r="Q57" s="416">
        <v>1999</v>
      </c>
      <c r="R57" s="416">
        <v>2166</v>
      </c>
      <c r="S57" s="416">
        <v>5633</v>
      </c>
      <c r="T57" s="416">
        <v>27966.28915</v>
      </c>
      <c r="U57" s="416">
        <v>2818.768</v>
      </c>
      <c r="V57" s="416">
        <v>2684.00491</v>
      </c>
      <c r="W57" s="416">
        <v>2552.0606</v>
      </c>
      <c r="X57" s="416">
        <v>8054.833509999999</v>
      </c>
      <c r="Y57" s="416">
        <v>2074.05712</v>
      </c>
      <c r="Z57" s="416">
        <v>1031.0804</v>
      </c>
      <c r="AA57" s="416">
        <v>2466.04082</v>
      </c>
      <c r="AB57" s="416">
        <v>5571.17834</v>
      </c>
      <c r="AC57" s="416">
        <v>13626.01185</v>
      </c>
      <c r="AD57" s="416">
        <v>2079</v>
      </c>
      <c r="AE57" s="416">
        <v>2282</v>
      </c>
      <c r="AF57" s="416">
        <v>3233</v>
      </c>
      <c r="AG57" s="416">
        <v>7594</v>
      </c>
      <c r="AH57" s="416">
        <v>21220.01185</v>
      </c>
      <c r="AI57" s="416">
        <v>1222.7</v>
      </c>
      <c r="AJ57" s="416">
        <v>1571</v>
      </c>
      <c r="AK57" s="416">
        <v>2775</v>
      </c>
      <c r="AL57" s="416">
        <v>5568.7</v>
      </c>
      <c r="AM57" s="416">
        <v>26788.71185</v>
      </c>
      <c r="AN57" s="416">
        <v>2984</v>
      </c>
      <c r="AO57" s="416">
        <v>3275</v>
      </c>
      <c r="AP57" s="416">
        <v>2713.15973</v>
      </c>
      <c r="AQ57" s="416">
        <v>8972.159729999999</v>
      </c>
      <c r="AR57" s="416">
        <v>1509</v>
      </c>
      <c r="AS57" s="416">
        <v>291</v>
      </c>
      <c r="AT57" s="416">
        <v>452.99</v>
      </c>
      <c r="AU57" s="416">
        <v>2252.99</v>
      </c>
      <c r="AV57" s="416">
        <v>11225.14973</v>
      </c>
      <c r="AW57" s="416">
        <v>2168</v>
      </c>
      <c r="AX57" s="416">
        <v>2349</v>
      </c>
      <c r="AY57" s="416">
        <v>2671.4825</v>
      </c>
      <c r="AZ57" s="416">
        <v>7188.4825</v>
      </c>
      <c r="BA57" s="416">
        <v>18413.63223</v>
      </c>
      <c r="BB57" s="416">
        <v>880</v>
      </c>
      <c r="BC57" s="416">
        <v>1030</v>
      </c>
      <c r="BD57" s="416">
        <v>1699</v>
      </c>
      <c r="BE57" s="416">
        <v>3609</v>
      </c>
      <c r="BF57" s="416">
        <v>22022.63223</v>
      </c>
      <c r="BG57" s="416">
        <v>-4766.07962</v>
      </c>
      <c r="BH57" s="314">
        <v>-0.1779137289873085</v>
      </c>
      <c r="BI57" s="416">
        <v>2834</v>
      </c>
      <c r="BJ57" s="416">
        <v>2028</v>
      </c>
      <c r="BK57" s="416">
        <v>2975</v>
      </c>
      <c r="BL57" s="416">
        <v>7837</v>
      </c>
      <c r="BM57" s="416">
        <v>1788</v>
      </c>
      <c r="BN57" s="416">
        <v>766</v>
      </c>
      <c r="BO57" s="416">
        <v>2351</v>
      </c>
      <c r="BP57" s="416">
        <v>4905</v>
      </c>
      <c r="BQ57" s="416">
        <v>12742</v>
      </c>
      <c r="BR57" s="416">
        <v>1516.850270000001</v>
      </c>
      <c r="BS57" s="314">
        <v>0.1351296246807392</v>
      </c>
      <c r="BT57" s="416">
        <v>2072</v>
      </c>
      <c r="BU57" s="416">
        <v>-96</v>
      </c>
      <c r="BV57" s="314">
        <v>-0.04428044280442804</v>
      </c>
      <c r="BW57" s="416">
        <v>2066</v>
      </c>
      <c r="BX57" s="42">
        <v>-283</v>
      </c>
      <c r="BY57" s="43">
        <v>-0.1204767986377182</v>
      </c>
      <c r="BZ57" s="416">
        <v>2791</v>
      </c>
      <c r="CA57" s="42">
        <f>BZ57-AY57</f>
        <v>119.5174999999999</v>
      </c>
      <c r="CB57" s="43">
        <f>CA57/AY57</f>
        <v>0.04473826798416233</v>
      </c>
      <c r="CC57" s="416">
        <v>6929</v>
      </c>
      <c r="CD57" s="42">
        <f>CC57-AZ57</f>
        <v>-259.4825000000001</v>
      </c>
      <c r="CE57" s="43">
        <f>CD57/AZ57</f>
        <v>-0.03609697874342743</v>
      </c>
      <c r="CF57" s="416">
        <v>19671</v>
      </c>
      <c r="CG57" s="42">
        <f>CF57-BA57</f>
        <v>1257.367770000001</v>
      </c>
      <c r="CH57" s="43">
        <f>CG57/BA57</f>
        <v>0.06828461404542784</v>
      </c>
      <c r="CI57" s="416">
        <v>1836</v>
      </c>
      <c r="CJ57" s="42">
        <f>CI57-BB57</f>
        <v>956</v>
      </c>
      <c r="CK57" s="43">
        <f>CJ57/BB57</f>
        <v>1.086363636363636</v>
      </c>
      <c r="CL57" s="416">
        <v>1368</v>
      </c>
      <c r="CM57" s="42">
        <f>CL57-BC57</f>
        <v>338</v>
      </c>
      <c r="CN57" s="43">
        <f>CM57/BC57</f>
        <v>0.3281553398058252</v>
      </c>
      <c r="CO57" s="416">
        <v>2180</v>
      </c>
      <c r="CP57" s="42">
        <f>CO57-BD57</f>
        <v>481</v>
      </c>
      <c r="CQ57" s="43">
        <f>CP57/BD57</f>
        <v>0.2831077104178929</v>
      </c>
      <c r="CR57" s="416">
        <v>5384</v>
      </c>
      <c r="CS57" s="42">
        <f>CR57-BE57</f>
        <v>1775</v>
      </c>
      <c r="CT57" s="43">
        <f>CS57/BE57</f>
        <v>0.4918259905791078</v>
      </c>
      <c r="CU57" s="416">
        <v>25055</v>
      </c>
      <c r="CV57" s="42">
        <f>CU57-BF57</f>
        <v>3032.367770000001</v>
      </c>
      <c r="CW57" s="140">
        <f>CV57/BF57</f>
        <v>0.137693248396947</v>
      </c>
    </row>
    <row r="58" ht="17" customHeight="1">
      <c r="A58" t="s" s="71">
        <v>99</v>
      </c>
      <c r="B58" s="416">
        <v>5684.7106</v>
      </c>
      <c r="C58" s="416">
        <v>5013.04558</v>
      </c>
      <c r="D58" s="416">
        <v>4323.01736</v>
      </c>
      <c r="E58" s="416">
        <v>15020.77354</v>
      </c>
      <c r="F58" s="416">
        <v>5329.228</v>
      </c>
      <c r="G58" s="416">
        <v>4136.05007</v>
      </c>
      <c r="H58" s="416">
        <v>2641</v>
      </c>
      <c r="I58" s="416">
        <v>12106.27807</v>
      </c>
      <c r="J58" s="416">
        <v>27127.05161</v>
      </c>
      <c r="K58" s="416">
        <v>1482.152</v>
      </c>
      <c r="L58" s="416">
        <v>3064.884</v>
      </c>
      <c r="M58" s="416">
        <v>3650</v>
      </c>
      <c r="N58" s="416">
        <v>8197.036</v>
      </c>
      <c r="O58" s="416">
        <v>35324.08761</v>
      </c>
      <c r="P58" s="416">
        <v>4394.000000000001</v>
      </c>
      <c r="Q58" s="416">
        <v>4751</v>
      </c>
      <c r="R58" s="416">
        <v>5424</v>
      </c>
      <c r="S58" s="416">
        <v>14569</v>
      </c>
      <c r="T58" s="416">
        <v>49893.08761</v>
      </c>
      <c r="U58" s="416">
        <v>5754.44</v>
      </c>
      <c r="V58" s="416">
        <v>5416.97714</v>
      </c>
      <c r="W58" s="416">
        <v>5745.065130000001</v>
      </c>
      <c r="X58" s="416">
        <v>16916.48227</v>
      </c>
      <c r="Y58" s="416">
        <v>5641.554099999999</v>
      </c>
      <c r="Z58" s="416">
        <v>4666.7432</v>
      </c>
      <c r="AA58" s="416">
        <v>2877.39215</v>
      </c>
      <c r="AB58" s="416">
        <v>13185.68945</v>
      </c>
      <c r="AC58" s="416">
        <v>30102.17172</v>
      </c>
      <c r="AD58" s="416">
        <v>1549</v>
      </c>
      <c r="AE58" s="416">
        <v>2669.9844</v>
      </c>
      <c r="AF58" s="416">
        <v>2995</v>
      </c>
      <c r="AG58" s="416">
        <v>7213.984399999999</v>
      </c>
      <c r="AH58" s="416">
        <v>37316.15612</v>
      </c>
      <c r="AI58" s="416">
        <v>3731</v>
      </c>
      <c r="AJ58" s="416">
        <v>4896</v>
      </c>
      <c r="AK58" s="416">
        <v>5568</v>
      </c>
      <c r="AL58" s="416">
        <v>14195</v>
      </c>
      <c r="AM58" s="416">
        <v>51511.15612</v>
      </c>
      <c r="AN58" s="416">
        <v>5757</v>
      </c>
      <c r="AO58" s="416">
        <v>5359</v>
      </c>
      <c r="AP58" s="416">
        <v>5961.98907</v>
      </c>
      <c r="AQ58" s="416">
        <v>17077.98907</v>
      </c>
      <c r="AR58" s="416">
        <v>6053</v>
      </c>
      <c r="AS58" s="416">
        <v>6675.000000000001</v>
      </c>
      <c r="AT58" s="416">
        <v>3330.17975</v>
      </c>
      <c r="AU58" s="416">
        <v>16058.17975</v>
      </c>
      <c r="AV58" s="416">
        <v>33136.16882</v>
      </c>
      <c r="AW58" s="416">
        <v>2488</v>
      </c>
      <c r="AX58" s="416">
        <v>3421</v>
      </c>
      <c r="AY58" s="416">
        <v>3331.4148</v>
      </c>
      <c r="AZ58" s="416">
        <v>9240.4148</v>
      </c>
      <c r="BA58" s="416">
        <v>42376.58362</v>
      </c>
      <c r="BB58" s="416">
        <v>3973</v>
      </c>
      <c r="BC58" s="416">
        <v>5630</v>
      </c>
      <c r="BD58" s="416">
        <v>5362</v>
      </c>
      <c r="BE58" s="416">
        <v>14965</v>
      </c>
      <c r="BF58" s="416">
        <v>57341.58362</v>
      </c>
      <c r="BG58" s="416">
        <v>5830.427499999998</v>
      </c>
      <c r="BH58" s="314">
        <v>0.1131876653363686</v>
      </c>
      <c r="BI58" s="416">
        <v>6393</v>
      </c>
      <c r="BJ58" s="416">
        <v>5482</v>
      </c>
      <c r="BK58" s="416">
        <v>5904</v>
      </c>
      <c r="BL58" s="416">
        <v>17779</v>
      </c>
      <c r="BM58" s="416">
        <v>5576</v>
      </c>
      <c r="BN58" s="416">
        <v>5636</v>
      </c>
      <c r="BO58" s="416">
        <v>6612</v>
      </c>
      <c r="BP58" s="416">
        <v>17824</v>
      </c>
      <c r="BQ58" s="416">
        <v>35603</v>
      </c>
      <c r="BR58" s="416">
        <v>2466.831180000001</v>
      </c>
      <c r="BS58" s="314">
        <v>0.07444527438884532</v>
      </c>
      <c r="BT58" s="416">
        <v>4339</v>
      </c>
      <c r="BU58" s="416">
        <v>1851</v>
      </c>
      <c r="BV58" s="314">
        <v>0.7439710610932476</v>
      </c>
      <c r="BW58" s="416">
        <v>3077</v>
      </c>
      <c r="BX58" s="42">
        <v>-344</v>
      </c>
      <c r="BY58" s="43">
        <v>-0.1005553931598948</v>
      </c>
      <c r="BZ58" s="416">
        <v>3344</v>
      </c>
      <c r="CA58" s="42">
        <f>BZ58-AY58</f>
        <v>12.58519999999999</v>
      </c>
      <c r="CB58" s="43">
        <f>CA58/AY58</f>
        <v>0.003777734312761048</v>
      </c>
      <c r="CC58" s="416">
        <v>10760</v>
      </c>
      <c r="CD58" s="42">
        <f>CC58-AZ58</f>
        <v>1519.5852</v>
      </c>
      <c r="CE58" s="43">
        <f>CD58/AZ58</f>
        <v>0.1644498902798172</v>
      </c>
      <c r="CF58" s="416">
        <v>46363</v>
      </c>
      <c r="CG58" s="42">
        <f>CF58-BA58</f>
        <v>3986.416380000002</v>
      </c>
      <c r="CH58" s="43">
        <f>CG58/BA58</f>
        <v>0.09407120724377079</v>
      </c>
      <c r="CI58" s="416">
        <v>3574</v>
      </c>
      <c r="CJ58" s="42">
        <f>CI58-BB58</f>
        <v>-399</v>
      </c>
      <c r="CK58" s="43">
        <f>CJ58/BB58</f>
        <v>-0.1004278882456582</v>
      </c>
      <c r="CL58" s="416">
        <v>4736</v>
      </c>
      <c r="CM58" s="42">
        <f>CL58-BC58</f>
        <v>-894</v>
      </c>
      <c r="CN58" s="43">
        <f>CM58/BC58</f>
        <v>-0.1587921847246892</v>
      </c>
      <c r="CO58" s="416">
        <v>5326</v>
      </c>
      <c r="CP58" s="42">
        <f>CO58-BD58</f>
        <v>-36</v>
      </c>
      <c r="CQ58" s="43">
        <f>CP58/BD58</f>
        <v>-0.006713912719134651</v>
      </c>
      <c r="CR58" s="416">
        <v>13636</v>
      </c>
      <c r="CS58" s="42">
        <f>CR58-BE58</f>
        <v>-1329</v>
      </c>
      <c r="CT58" s="43">
        <f>CS58/BE58</f>
        <v>-0.08880721683929169</v>
      </c>
      <c r="CU58" s="416">
        <v>59999</v>
      </c>
      <c r="CV58" s="42">
        <f>CU58-BF58</f>
        <v>2657.416380000002</v>
      </c>
      <c r="CW58" s="140">
        <f>CV58/BF58</f>
        <v>0.04634361683504552</v>
      </c>
    </row>
    <row r="59" ht="17" customHeight="1">
      <c r="A59" t="s" s="71">
        <v>100</v>
      </c>
      <c r="B59" s="416">
        <v>6158.6952</v>
      </c>
      <c r="C59" s="416">
        <v>5575.01961</v>
      </c>
      <c r="D59" s="416">
        <v>5432.942550000001</v>
      </c>
      <c r="E59" s="416">
        <v>17166.65736</v>
      </c>
      <c r="F59" s="416">
        <v>5328.7597</v>
      </c>
      <c r="G59" s="416">
        <v>4593.9537</v>
      </c>
      <c r="H59" s="416">
        <v>3338</v>
      </c>
      <c r="I59" s="416">
        <v>13260.7134</v>
      </c>
      <c r="J59" s="416">
        <v>30427.37076</v>
      </c>
      <c r="K59" s="416">
        <v>2867.0344</v>
      </c>
      <c r="L59" s="416">
        <v>2824.9449</v>
      </c>
      <c r="M59" s="416">
        <v>3624.6357</v>
      </c>
      <c r="N59" s="416">
        <v>9316.615</v>
      </c>
      <c r="O59" s="416">
        <v>39743.98576</v>
      </c>
      <c r="P59" s="416">
        <v>4477</v>
      </c>
      <c r="Q59" s="416">
        <v>4477</v>
      </c>
      <c r="R59" s="416">
        <v>5501</v>
      </c>
      <c r="S59" s="416">
        <v>14455</v>
      </c>
      <c r="T59" s="416">
        <v>54198.98576</v>
      </c>
      <c r="U59" s="416">
        <v>5506.8487</v>
      </c>
      <c r="V59" s="416">
        <v>5280.02816</v>
      </c>
      <c r="W59" s="416">
        <v>5019.97952</v>
      </c>
      <c r="X59" s="416">
        <v>15806.85638</v>
      </c>
      <c r="Y59" s="416">
        <v>4344.8777</v>
      </c>
      <c r="Z59" s="416">
        <v>3626.0122</v>
      </c>
      <c r="AA59" s="416">
        <v>2606.95668</v>
      </c>
      <c r="AB59" s="416">
        <v>10577.84658</v>
      </c>
      <c r="AC59" s="416">
        <v>26384.70296</v>
      </c>
      <c r="AD59" s="416">
        <v>2243.6</v>
      </c>
      <c r="AE59" s="416">
        <v>3033.9024</v>
      </c>
      <c r="AF59" s="416">
        <v>3791.6329</v>
      </c>
      <c r="AG59" s="416">
        <v>9069.1353</v>
      </c>
      <c r="AH59" s="416">
        <v>35453.83826</v>
      </c>
      <c r="AI59" s="416">
        <v>4246</v>
      </c>
      <c r="AJ59" s="416">
        <v>5153</v>
      </c>
      <c r="AK59" s="416">
        <v>5840</v>
      </c>
      <c r="AL59" s="416">
        <v>15239</v>
      </c>
      <c r="AM59" s="416">
        <v>50692.83826</v>
      </c>
      <c r="AN59" s="416">
        <v>6153</v>
      </c>
      <c r="AO59" s="416">
        <v>5994.800000000001</v>
      </c>
      <c r="AP59" s="416">
        <v>5324.50058</v>
      </c>
      <c r="AQ59" s="416">
        <v>17472.30058</v>
      </c>
      <c r="AR59" s="416">
        <v>4894.700000000001</v>
      </c>
      <c r="AS59" s="416">
        <v>4243.7</v>
      </c>
      <c r="AT59" s="416">
        <v>3049.51275</v>
      </c>
      <c r="AU59" s="416">
        <v>12187.91275</v>
      </c>
      <c r="AV59" s="416">
        <v>29660.213330000006</v>
      </c>
      <c r="AW59" s="416">
        <v>2287</v>
      </c>
      <c r="AX59" s="416">
        <v>3157</v>
      </c>
      <c r="AY59" s="416">
        <v>3566.7228</v>
      </c>
      <c r="AZ59" s="416">
        <v>9010.7228</v>
      </c>
      <c r="BA59" s="416">
        <v>38670.93613</v>
      </c>
      <c r="BB59" s="416">
        <v>4525</v>
      </c>
      <c r="BC59" s="416">
        <v>5081</v>
      </c>
      <c r="BD59" s="416">
        <v>5342</v>
      </c>
      <c r="BE59" s="416">
        <v>14948</v>
      </c>
      <c r="BF59" s="416">
        <v>53618.93613</v>
      </c>
      <c r="BG59" s="416">
        <v>2926.097869999998</v>
      </c>
      <c r="BH59" s="314">
        <v>0.05772211559732066</v>
      </c>
      <c r="BI59" s="416">
        <v>5580</v>
      </c>
      <c r="BJ59" s="416">
        <v>4779</v>
      </c>
      <c r="BK59" s="416">
        <v>5017</v>
      </c>
      <c r="BL59" s="416">
        <v>15376</v>
      </c>
      <c r="BM59" s="416">
        <v>4592</v>
      </c>
      <c r="BN59" s="416">
        <v>4063</v>
      </c>
      <c r="BO59" s="416">
        <v>3362</v>
      </c>
      <c r="BP59" s="416">
        <v>12017</v>
      </c>
      <c r="BQ59" s="416">
        <v>27393</v>
      </c>
      <c r="BR59" s="416">
        <v>-2267.213330000006</v>
      </c>
      <c r="BS59" s="314">
        <v>-0.07643954899362841</v>
      </c>
      <c r="BT59" s="416">
        <v>2073</v>
      </c>
      <c r="BU59" s="416">
        <v>-214</v>
      </c>
      <c r="BV59" s="314">
        <v>-0.09357236554438128</v>
      </c>
      <c r="BW59" s="416">
        <v>2475.5</v>
      </c>
      <c r="BX59" s="42">
        <v>-681.5</v>
      </c>
      <c r="BY59" s="43">
        <v>-0.2158694963573012</v>
      </c>
      <c r="BZ59" s="416">
        <v>3673</v>
      </c>
      <c r="CA59" s="42">
        <f>BZ59-AY59</f>
        <v>106.2772</v>
      </c>
      <c r="CB59" s="43">
        <f>CA59/AY59</f>
        <v>0.02979687684167662</v>
      </c>
      <c r="CC59" s="416">
        <v>8221.5</v>
      </c>
      <c r="CD59" s="42">
        <f>CC59-AZ59</f>
        <v>-789.2227999999996</v>
      </c>
      <c r="CE59" s="43">
        <f>CD59/AZ59</f>
        <v>-0.08758706904178648</v>
      </c>
      <c r="CF59" s="416">
        <v>35614.5</v>
      </c>
      <c r="CG59" s="42">
        <f>CF59-BA59</f>
        <v>-3056.436130000002</v>
      </c>
      <c r="CH59" s="43">
        <f>CG59/BA59</f>
        <v>-0.07903703493820753</v>
      </c>
      <c r="CI59" s="416">
        <v>4458</v>
      </c>
      <c r="CJ59" s="42">
        <f>CI59-BB59</f>
        <v>-67</v>
      </c>
      <c r="CK59" s="43">
        <f>CJ59/BB59</f>
        <v>-0.01480662983425414</v>
      </c>
      <c r="CL59" s="416">
        <v>4957</v>
      </c>
      <c r="CM59" s="42">
        <f>CL59-BC59</f>
        <v>-124</v>
      </c>
      <c r="CN59" s="43">
        <f>CM59/BC59</f>
        <v>-0.02440464475496949</v>
      </c>
      <c r="CO59" s="416">
        <v>5898</v>
      </c>
      <c r="CP59" s="42">
        <f>CO59-BD59</f>
        <v>556</v>
      </c>
      <c r="CQ59" s="43">
        <f>CP59/BD59</f>
        <v>0.1040808685885436</v>
      </c>
      <c r="CR59" s="416">
        <v>15313</v>
      </c>
      <c r="CS59" s="42">
        <f>CR59-BE59</f>
        <v>365</v>
      </c>
      <c r="CT59" s="43">
        <f>CS59/BE59</f>
        <v>0.02441798233877442</v>
      </c>
      <c r="CU59" s="416">
        <v>50927.5</v>
      </c>
      <c r="CV59" s="42">
        <f>CU59-BF59</f>
        <v>-2691.436130000002</v>
      </c>
      <c r="CW59" s="140">
        <f>CV59/BF59</f>
        <v>-0.05019562722159519</v>
      </c>
    </row>
    <row r="60" ht="17" customHeight="1">
      <c r="A60" t="s" s="61">
        <v>101</v>
      </c>
      <c r="B60" s="414">
        <v>109320.90156823</v>
      </c>
      <c r="C60" s="414">
        <v>96006.86611392</v>
      </c>
      <c r="D60" s="414">
        <v>98514.62749148</v>
      </c>
      <c r="E60" s="414">
        <v>303704.7462907878</v>
      </c>
      <c r="F60" s="414">
        <v>89583.01432253</v>
      </c>
      <c r="G60" s="414">
        <v>84163.811216229995</v>
      </c>
      <c r="H60" s="414">
        <v>74001.35553313</v>
      </c>
      <c r="I60" s="414">
        <v>247635.40656087</v>
      </c>
      <c r="J60" s="414">
        <v>551340.1528516578</v>
      </c>
      <c r="K60" s="414">
        <v>69034.279688</v>
      </c>
      <c r="L60" s="414">
        <v>72554.185438999993</v>
      </c>
      <c r="M60" s="414">
        <v>74280.555335504</v>
      </c>
      <c r="N60" s="414">
        <v>215869.742293348</v>
      </c>
      <c r="O60" s="414">
        <v>767209.8951450058</v>
      </c>
      <c r="P60" s="414">
        <v>86662.6805736</v>
      </c>
      <c r="Q60" s="414">
        <v>91903.100622112979</v>
      </c>
      <c r="R60" s="414">
        <v>111050.560658</v>
      </c>
      <c r="S60" s="414">
        <v>289616.35680367</v>
      </c>
      <c r="T60" s="414">
        <v>1056826.251948676</v>
      </c>
      <c r="U60" s="414">
        <v>111037.55106282</v>
      </c>
      <c r="V60" s="414">
        <v>107996.98416025</v>
      </c>
      <c r="W60" s="414">
        <v>102946.63113472</v>
      </c>
      <c r="X60" s="414">
        <v>321981.1792562</v>
      </c>
      <c r="Y60" s="414">
        <v>86253.2392444</v>
      </c>
      <c r="Z60" s="414">
        <v>80697.73774583</v>
      </c>
      <c r="AA60" s="414">
        <v>71596.62363169</v>
      </c>
      <c r="AB60" s="414">
        <v>238548.5721038</v>
      </c>
      <c r="AC60" s="414">
        <v>560529.75136</v>
      </c>
      <c r="AD60" s="414">
        <v>71240.951159212</v>
      </c>
      <c r="AE60" s="414">
        <v>64864.83857384</v>
      </c>
      <c r="AF60" s="414">
        <v>60311.4567023</v>
      </c>
      <c r="AG60" s="414">
        <v>196418.236885072</v>
      </c>
      <c r="AH60" s="414">
        <v>756947.988245072</v>
      </c>
      <c r="AI60" s="414">
        <v>79866.9996974</v>
      </c>
      <c r="AJ60" s="414">
        <v>88018.648574000006</v>
      </c>
      <c r="AK60" s="414">
        <v>105927.645196</v>
      </c>
      <c r="AL60" s="414">
        <v>273813.200485455</v>
      </c>
      <c r="AM60" s="416">
        <v>1030761.188730527</v>
      </c>
      <c r="AN60" s="414">
        <v>108936.6</v>
      </c>
      <c r="AO60" s="414">
        <v>95996.5</v>
      </c>
      <c r="AP60" s="414">
        <v>93907.7</v>
      </c>
      <c r="AQ60" s="414">
        <v>298840.8</v>
      </c>
      <c r="AR60" s="414">
        <v>82152.399999999994</v>
      </c>
      <c r="AS60" s="414">
        <v>77426.5</v>
      </c>
      <c r="AT60" s="414">
        <v>59065.9</v>
      </c>
      <c r="AU60" s="414">
        <v>218644.8</v>
      </c>
      <c r="AV60" s="414">
        <v>517485.6</v>
      </c>
      <c r="AW60" s="414">
        <v>58940</v>
      </c>
      <c r="AX60" s="414">
        <v>63541.32204</v>
      </c>
      <c r="AY60" s="414">
        <v>61421.38818</v>
      </c>
      <c r="AZ60" s="414">
        <v>183902.71022</v>
      </c>
      <c r="BA60" s="414">
        <v>701388.31022</v>
      </c>
      <c r="BB60" s="414">
        <v>75770.399999999994</v>
      </c>
      <c r="BC60" s="414">
        <v>80640.600000000006</v>
      </c>
      <c r="BD60" s="414">
        <v>92202.100000000006</v>
      </c>
      <c r="BE60" s="414">
        <v>248613.1</v>
      </c>
      <c r="BF60" s="414">
        <v>950001.41022</v>
      </c>
      <c r="BG60" s="414">
        <v>-80759.778510526987</v>
      </c>
      <c r="BH60" s="420">
        <v>-0.07834965013573103</v>
      </c>
      <c r="BI60" s="414">
        <v>96593.7</v>
      </c>
      <c r="BJ60" s="414">
        <v>82393.8</v>
      </c>
      <c r="BK60" s="414">
        <v>83634.399999999994</v>
      </c>
      <c r="BL60" s="414">
        <v>262621.9</v>
      </c>
      <c r="BM60" s="414">
        <v>73006.600000000006</v>
      </c>
      <c r="BN60" s="414">
        <v>68943</v>
      </c>
      <c r="BO60" s="414">
        <v>55283.5</v>
      </c>
      <c r="BP60" s="414">
        <v>197233.1</v>
      </c>
      <c r="BQ60" s="414">
        <v>459855</v>
      </c>
      <c r="BR60" s="414">
        <v>-57630.599999999977</v>
      </c>
      <c r="BS60" s="420">
        <v>-0.1113665771569295</v>
      </c>
      <c r="BT60" s="414">
        <v>52793.4</v>
      </c>
      <c r="BU60" s="414">
        <v>-6146.599999999999</v>
      </c>
      <c r="BV60" s="420">
        <v>-0.1042857142857143</v>
      </c>
      <c r="BW60" s="414">
        <v>52088.1</v>
      </c>
      <c r="BX60" s="42">
        <v>-11453.22204</v>
      </c>
      <c r="BY60" s="43">
        <v>-0.1802484064273964</v>
      </c>
      <c r="BZ60" s="416">
        <v>52980.8</v>
      </c>
      <c r="CA60" s="42">
        <f>BZ60-AY60</f>
        <v>-8440.588179999999</v>
      </c>
      <c r="CB60" s="43">
        <f>CA60/AY60</f>
        <v>-0.1374209934048417</v>
      </c>
      <c r="CC60" s="416">
        <v>157862.3</v>
      </c>
      <c r="CD60" s="42">
        <f>CC60-AZ60</f>
        <v>-26040.410220000020</v>
      </c>
      <c r="CE60" s="43">
        <f>CD60/AZ60</f>
        <v>-0.1415988388036711</v>
      </c>
      <c r="CF60" s="416">
        <v>617717.3</v>
      </c>
      <c r="CG60" s="42">
        <f>CF60-BA60</f>
        <v>-83671.010219999938</v>
      </c>
      <c r="CH60" s="43">
        <f>CG60/BA60</f>
        <v>-0.1192934199227749</v>
      </c>
      <c r="CI60" s="416">
        <v>72511.100000000006</v>
      </c>
      <c r="CJ60" s="42">
        <f>CI60-BB60</f>
        <v>-3259.299999999988</v>
      </c>
      <c r="CK60" s="43">
        <f>CJ60/BB60</f>
        <v>-0.04301547833982648</v>
      </c>
      <c r="CL60" s="416">
        <v>80318.399999999994</v>
      </c>
      <c r="CM60" s="42">
        <f>CL60-BC60</f>
        <v>-322.2000000000116</v>
      </c>
      <c r="CN60" s="43">
        <f>CM60/BC60</f>
        <v>-0.003995505985818702</v>
      </c>
      <c r="CO60" s="416">
        <v>90798.399999999994</v>
      </c>
      <c r="CP60" s="42">
        <f>CO60-BD60</f>
        <v>-1403.700000000012</v>
      </c>
      <c r="CQ60" s="43">
        <f>CP60/BD60</f>
        <v>-0.01522416517628136</v>
      </c>
      <c r="CR60" s="416">
        <v>243627.9</v>
      </c>
      <c r="CS60" s="42">
        <f>CR60-BE60</f>
        <v>-4985.200000000012</v>
      </c>
      <c r="CT60" s="43">
        <f>CS60/BE60</f>
        <v>-0.02005204070099287</v>
      </c>
      <c r="CU60" s="416">
        <v>861345.2000000001</v>
      </c>
      <c r="CV60" s="42">
        <f>CU60-BF60</f>
        <v>-88656.210219999892</v>
      </c>
      <c r="CW60" s="140">
        <f>CV60/BF60</f>
        <v>-0.09332218801598306</v>
      </c>
    </row>
    <row r="61" ht="17" customHeight="1">
      <c r="A61" t="s" s="71">
        <v>102</v>
      </c>
      <c r="B61" s="416">
        <v>109245</v>
      </c>
      <c r="C61" s="416">
        <v>95942</v>
      </c>
      <c r="D61" s="416">
        <v>98449</v>
      </c>
      <c r="E61" s="416">
        <v>303636</v>
      </c>
      <c r="F61" s="416">
        <v>89526</v>
      </c>
      <c r="G61" s="416">
        <v>84105</v>
      </c>
      <c r="H61" s="416">
        <v>73948</v>
      </c>
      <c r="I61" s="416">
        <v>247579</v>
      </c>
      <c r="J61" s="416">
        <v>551215</v>
      </c>
      <c r="K61" s="416">
        <v>68983</v>
      </c>
      <c r="L61" s="416">
        <v>72484</v>
      </c>
      <c r="M61" s="416">
        <v>74225</v>
      </c>
      <c r="N61" s="416">
        <v>215692</v>
      </c>
      <c r="O61" s="416">
        <v>766907</v>
      </c>
      <c r="P61" s="416">
        <v>86598</v>
      </c>
      <c r="Q61" s="416">
        <v>91837.999999999985</v>
      </c>
      <c r="R61" s="416">
        <v>110976.57238</v>
      </c>
      <c r="S61" s="416">
        <v>289412.57238</v>
      </c>
      <c r="T61" s="416">
        <v>1056319.57238</v>
      </c>
      <c r="U61" s="416">
        <v>110960</v>
      </c>
      <c r="V61" s="416">
        <v>107923</v>
      </c>
      <c r="W61" s="416">
        <v>102873</v>
      </c>
      <c r="X61" s="416">
        <v>321756</v>
      </c>
      <c r="Y61" s="416">
        <v>86191</v>
      </c>
      <c r="Z61" s="416">
        <v>80641</v>
      </c>
      <c r="AA61" s="416">
        <v>71537</v>
      </c>
      <c r="AB61" s="416">
        <v>238369</v>
      </c>
      <c r="AC61" s="416">
        <v>560125</v>
      </c>
      <c r="AD61" s="416">
        <v>71185</v>
      </c>
      <c r="AE61" s="416">
        <v>64802</v>
      </c>
      <c r="AF61" s="416">
        <v>60259</v>
      </c>
      <c r="AG61" s="416">
        <v>196246</v>
      </c>
      <c r="AH61" s="416">
        <v>756371</v>
      </c>
      <c r="AI61" s="416">
        <v>79801</v>
      </c>
      <c r="AJ61" s="416">
        <v>87951</v>
      </c>
      <c r="AK61" s="416">
        <v>105854</v>
      </c>
      <c r="AL61" s="416">
        <v>273606</v>
      </c>
      <c r="AM61" s="416">
        <v>1029977</v>
      </c>
      <c r="AN61" s="416">
        <v>108849</v>
      </c>
      <c r="AO61" s="416">
        <v>95920</v>
      </c>
      <c r="AP61" s="416">
        <v>93831</v>
      </c>
      <c r="AQ61" s="416">
        <v>298600</v>
      </c>
      <c r="AR61" s="416">
        <v>82088</v>
      </c>
      <c r="AS61" s="416">
        <v>77364</v>
      </c>
      <c r="AT61" s="416">
        <v>59021</v>
      </c>
      <c r="AU61" s="416">
        <v>218473</v>
      </c>
      <c r="AV61" s="416">
        <v>517073</v>
      </c>
      <c r="AW61" s="416">
        <v>58900</v>
      </c>
      <c r="AX61" s="416">
        <v>63481.12204</v>
      </c>
      <c r="AY61" s="416">
        <v>61369.98818</v>
      </c>
      <c r="AZ61" s="416">
        <v>183751.11022</v>
      </c>
      <c r="BA61" s="416">
        <v>700824.11022</v>
      </c>
      <c r="BB61" s="416">
        <v>75712</v>
      </c>
      <c r="BC61" s="416">
        <v>80580</v>
      </c>
      <c r="BD61" s="416">
        <v>92135</v>
      </c>
      <c r="BE61" s="416">
        <v>248427</v>
      </c>
      <c r="BF61" s="416">
        <v>949251.11022</v>
      </c>
      <c r="BG61" s="416">
        <v>-80725.889779999969</v>
      </c>
      <c r="BH61" s="314">
        <v>-0.07837640042447547</v>
      </c>
      <c r="BI61" s="416">
        <v>96522</v>
      </c>
      <c r="BJ61" s="416">
        <v>82330</v>
      </c>
      <c r="BK61" s="416">
        <v>83566</v>
      </c>
      <c r="BL61" s="416">
        <v>262418</v>
      </c>
      <c r="BM61" s="416">
        <v>72944</v>
      </c>
      <c r="BN61" s="416">
        <v>68890</v>
      </c>
      <c r="BO61" s="416">
        <v>55237</v>
      </c>
      <c r="BP61" s="416">
        <v>197071</v>
      </c>
      <c r="BQ61" s="416">
        <v>459489</v>
      </c>
      <c r="BR61" s="416">
        <v>-57584</v>
      </c>
      <c r="BS61" s="314">
        <v>-0.1113653197904358</v>
      </c>
      <c r="BT61" s="416">
        <v>52751</v>
      </c>
      <c r="BU61" s="416">
        <v>-6149</v>
      </c>
      <c r="BV61" s="314">
        <v>-0.1043972835314092</v>
      </c>
      <c r="BW61" s="416">
        <v>52028</v>
      </c>
      <c r="BX61" s="42">
        <v>-11453.12204</v>
      </c>
      <c r="BY61" s="43">
        <v>-0.1804177631388319</v>
      </c>
      <c r="BZ61" s="416">
        <v>52935</v>
      </c>
      <c r="CA61" s="42">
        <f>BZ61-AY61</f>
        <v>-8434.98818</v>
      </c>
      <c r="CB61" s="43">
        <f>CA61/AY61</f>
        <v>-0.1374448395730488</v>
      </c>
      <c r="CC61" s="416">
        <v>157714</v>
      </c>
      <c r="CD61" s="42">
        <f>CC61-AZ61</f>
        <v>-26037.11022</v>
      </c>
      <c r="CE61" s="43">
        <f>CD61/AZ61</f>
        <v>-0.1416977028809595</v>
      </c>
      <c r="CF61" s="416">
        <v>617203</v>
      </c>
      <c r="CG61" s="42">
        <f>CF61-BA61</f>
        <v>-83621.110220000031</v>
      </c>
      <c r="CH61" s="43">
        <f>CG61/BA61</f>
        <v>-0.1193182554660541</v>
      </c>
      <c r="CI61" s="416">
        <v>72455</v>
      </c>
      <c r="CJ61" s="42">
        <f>CI61-BB61</f>
        <v>-3257</v>
      </c>
      <c r="CK61" s="43">
        <f>CJ61/BB61</f>
        <v>-0.04301827979712595</v>
      </c>
      <c r="CL61" s="416">
        <v>80259</v>
      </c>
      <c r="CM61" s="42">
        <f>CL61-BC61</f>
        <v>-321</v>
      </c>
      <c r="CN61" s="43">
        <f>CM61/BC61</f>
        <v>-0.003983618763961281</v>
      </c>
      <c r="CO61" s="416">
        <v>90739</v>
      </c>
      <c r="CP61" s="42">
        <f>CO61-BD61</f>
        <v>-1396</v>
      </c>
      <c r="CQ61" s="43">
        <f>CP61/BD61</f>
        <v>-0.0151516796005861</v>
      </c>
      <c r="CR61" s="416">
        <v>243453</v>
      </c>
      <c r="CS61" s="42">
        <f>CR61-BE61</f>
        <v>-4974</v>
      </c>
      <c r="CT61" s="43">
        <f>CS61/BE61</f>
        <v>-0.02002197828738422</v>
      </c>
      <c r="CU61" s="416">
        <v>860656</v>
      </c>
      <c r="CV61" s="42">
        <f>CU61-BF61</f>
        <v>-88595.110220000031</v>
      </c>
      <c r="CW61" s="140">
        <f>CV61/BF61</f>
        <v>-0.09333158451557363</v>
      </c>
    </row>
    <row r="62" ht="17" customHeight="1">
      <c r="A62" t="s" s="71">
        <v>103</v>
      </c>
      <c r="B62" s="416">
        <v>37638</v>
      </c>
      <c r="C62" s="416">
        <v>33283.999999999993</v>
      </c>
      <c r="D62" s="416">
        <v>31993</v>
      </c>
      <c r="E62" s="416">
        <v>102915</v>
      </c>
      <c r="F62" s="416">
        <v>29155</v>
      </c>
      <c r="G62" s="416">
        <v>21724</v>
      </c>
      <c r="H62" s="416">
        <v>36542</v>
      </c>
      <c r="I62" s="416">
        <v>87421</v>
      </c>
      <c r="J62" s="416">
        <v>190336</v>
      </c>
      <c r="K62" s="416">
        <v>39376</v>
      </c>
      <c r="L62" s="416">
        <v>44998</v>
      </c>
      <c r="M62" s="416">
        <v>42974</v>
      </c>
      <c r="N62" s="416">
        <v>127348</v>
      </c>
      <c r="O62" s="416">
        <v>317684.58759</v>
      </c>
      <c r="P62" s="416">
        <v>28185</v>
      </c>
      <c r="Q62" s="416">
        <v>29043</v>
      </c>
      <c r="R62" s="416">
        <v>40104.008479999990</v>
      </c>
      <c r="S62" s="416">
        <v>97332.008479999990</v>
      </c>
      <c r="T62" s="416">
        <v>415016.59607</v>
      </c>
      <c r="U62" s="416">
        <v>39311.999999999993</v>
      </c>
      <c r="V62" s="416">
        <v>39015</v>
      </c>
      <c r="W62" s="416">
        <v>35906</v>
      </c>
      <c r="X62" s="416">
        <v>114233</v>
      </c>
      <c r="Y62" s="416">
        <v>23698</v>
      </c>
      <c r="Z62" s="416">
        <v>24136</v>
      </c>
      <c r="AA62" s="416">
        <v>36358.999999999993</v>
      </c>
      <c r="AB62" s="416">
        <v>84193</v>
      </c>
      <c r="AC62" s="416">
        <v>198426</v>
      </c>
      <c r="AD62" s="416">
        <v>36194</v>
      </c>
      <c r="AE62" s="416">
        <v>36548</v>
      </c>
      <c r="AF62" s="416">
        <v>25544</v>
      </c>
      <c r="AG62" s="416">
        <v>98286</v>
      </c>
      <c r="AH62" s="416">
        <v>296712</v>
      </c>
      <c r="AI62" s="416">
        <v>14326</v>
      </c>
      <c r="AJ62" s="416">
        <v>17405</v>
      </c>
      <c r="AK62" s="416">
        <v>24915</v>
      </c>
      <c r="AL62" s="416">
        <v>56646</v>
      </c>
      <c r="AM62" s="416">
        <v>353358</v>
      </c>
      <c r="AN62" s="416">
        <v>21626</v>
      </c>
      <c r="AO62" s="416">
        <v>21819</v>
      </c>
      <c r="AP62" s="416">
        <v>15607</v>
      </c>
      <c r="AQ62" s="416">
        <v>59052</v>
      </c>
      <c r="AR62" s="416">
        <v>12835</v>
      </c>
      <c r="AS62" s="416">
        <v>14715</v>
      </c>
      <c r="AT62" s="416">
        <v>12675</v>
      </c>
      <c r="AU62" s="416">
        <v>40225</v>
      </c>
      <c r="AV62" s="416">
        <v>99277</v>
      </c>
      <c r="AW62" s="416">
        <v>14930</v>
      </c>
      <c r="AX62" s="416">
        <v>17837.12204</v>
      </c>
      <c r="AY62" s="416">
        <v>12549.98818</v>
      </c>
      <c r="AZ62" s="416">
        <v>45317.11022</v>
      </c>
      <c r="BA62" s="416">
        <v>144594.11022</v>
      </c>
      <c r="BB62" s="416">
        <v>13424</v>
      </c>
      <c r="BC62" s="416">
        <v>12280</v>
      </c>
      <c r="BD62" s="416">
        <v>12710</v>
      </c>
      <c r="BE62" s="416">
        <v>38414</v>
      </c>
      <c r="BF62" s="416">
        <v>183008.11022</v>
      </c>
      <c r="BG62" s="416">
        <v>-170349.88978</v>
      </c>
      <c r="BH62" s="314">
        <v>-0.4820886743189626</v>
      </c>
      <c r="BI62" s="416">
        <v>12984</v>
      </c>
      <c r="BJ62" s="416">
        <v>11268</v>
      </c>
      <c r="BK62" s="416">
        <v>12123</v>
      </c>
      <c r="BL62" s="416">
        <v>36375</v>
      </c>
      <c r="BM62" s="416">
        <v>11603</v>
      </c>
      <c r="BN62" s="416">
        <v>14461</v>
      </c>
      <c r="BO62" s="416">
        <v>3977</v>
      </c>
      <c r="BP62" s="416">
        <v>30041</v>
      </c>
      <c r="BQ62" s="416">
        <v>66416</v>
      </c>
      <c r="BR62" s="416">
        <v>-32861</v>
      </c>
      <c r="BS62" s="314">
        <v>-0.3310031527947057</v>
      </c>
      <c r="BT62" s="416">
        <v>0</v>
      </c>
      <c r="BU62" s="416">
        <v>-14930</v>
      </c>
      <c r="BV62" s="314">
        <v>-1</v>
      </c>
      <c r="BW62" s="416">
        <v>0</v>
      </c>
      <c r="BX62" s="42">
        <v>-17837.12204</v>
      </c>
      <c r="BY62" s="43">
        <v>-1</v>
      </c>
      <c r="BZ62" s="416">
        <v>0</v>
      </c>
      <c r="CA62" s="42">
        <f>BZ62-AY62</f>
        <v>-12549.98818</v>
      </c>
      <c r="CB62" s="43">
        <f>CA62/AY62</f>
        <v>-1</v>
      </c>
      <c r="CC62" s="416">
        <v>0</v>
      </c>
      <c r="CD62" s="42">
        <f>CC62-AZ62</f>
        <v>-45317.11022</v>
      </c>
      <c r="CE62" s="43">
        <f>CD62/AZ62</f>
        <v>-1</v>
      </c>
      <c r="CF62" s="416">
        <v>66416</v>
      </c>
      <c r="CG62" s="42">
        <f>CF62-BA62</f>
        <v>-78178.11022</v>
      </c>
      <c r="CH62" s="43">
        <f>CG62/BA62</f>
        <v>-0.5406728538323724</v>
      </c>
      <c r="CI62" s="416">
        <v>8194</v>
      </c>
      <c r="CJ62" s="42">
        <f>CI62-BB62</f>
        <v>-5230</v>
      </c>
      <c r="CK62" s="43">
        <f>CJ62/BB62</f>
        <v>-0.389600715137068</v>
      </c>
      <c r="CL62" s="416">
        <v>11731</v>
      </c>
      <c r="CM62" s="42">
        <f>CL62-BC62</f>
        <v>-549</v>
      </c>
      <c r="CN62" s="43">
        <f>CM62/BC62</f>
        <v>-0.04470684039087948</v>
      </c>
      <c r="CO62" s="416">
        <v>12351</v>
      </c>
      <c r="CP62" s="42">
        <f>CO62-BD62</f>
        <v>-359</v>
      </c>
      <c r="CQ62" s="43">
        <f>CP62/BD62</f>
        <v>-0.02824547600314713</v>
      </c>
      <c r="CR62" s="416">
        <v>32276</v>
      </c>
      <c r="CS62" s="42">
        <f>CR62-BE62</f>
        <v>-6138</v>
      </c>
      <c r="CT62" s="43">
        <f>CS62/BE62</f>
        <v>-0.1597854948716614</v>
      </c>
      <c r="CU62" s="416">
        <v>98692</v>
      </c>
      <c r="CV62" s="42">
        <f>CU62-BF62</f>
        <v>-84316.11022</v>
      </c>
      <c r="CW62" s="140">
        <f>CV62/BF62</f>
        <v>-0.46072335329096</v>
      </c>
    </row>
    <row r="63" ht="17" customHeight="1">
      <c r="A63" t="s" s="71">
        <v>123</v>
      </c>
      <c r="B63" s="416">
        <v>71607</v>
      </c>
      <c r="C63" s="416">
        <v>62658</v>
      </c>
      <c r="D63" s="416">
        <v>66456</v>
      </c>
      <c r="E63" s="416">
        <v>200721</v>
      </c>
      <c r="F63" s="416">
        <v>60371</v>
      </c>
      <c r="G63" s="416">
        <v>62381</v>
      </c>
      <c r="H63" s="416">
        <v>37406</v>
      </c>
      <c r="I63" s="416">
        <v>160158</v>
      </c>
      <c r="J63" s="416">
        <v>360879</v>
      </c>
      <c r="K63" s="416">
        <v>29607</v>
      </c>
      <c r="L63" s="416">
        <v>27486</v>
      </c>
      <c r="M63" s="416">
        <v>31251</v>
      </c>
      <c r="N63" s="416">
        <v>88344</v>
      </c>
      <c r="O63" s="416">
        <v>449225.05335</v>
      </c>
      <c r="P63" s="416">
        <v>58413</v>
      </c>
      <c r="Q63" s="416">
        <v>62794.999999999993</v>
      </c>
      <c r="R63" s="416">
        <v>70872.563899999994</v>
      </c>
      <c r="S63" s="416">
        <v>192080.5639</v>
      </c>
      <c r="T63" s="416">
        <v>641305.61725</v>
      </c>
      <c r="U63" s="416">
        <v>71648</v>
      </c>
      <c r="V63" s="416">
        <v>68908</v>
      </c>
      <c r="W63" s="416">
        <v>66967</v>
      </c>
      <c r="X63" s="416">
        <v>207523</v>
      </c>
      <c r="Y63" s="416">
        <v>62493</v>
      </c>
      <c r="Z63" s="416">
        <v>56505</v>
      </c>
      <c r="AA63" s="416">
        <v>35178.000000000007</v>
      </c>
      <c r="AB63" s="416">
        <v>154176</v>
      </c>
      <c r="AC63" s="416">
        <v>361699</v>
      </c>
      <c r="AD63" s="416">
        <v>34991.000000000007</v>
      </c>
      <c r="AE63" s="416">
        <v>28254</v>
      </c>
      <c r="AF63" s="416">
        <v>34715</v>
      </c>
      <c r="AG63" s="416">
        <v>97960</v>
      </c>
      <c r="AH63" s="416">
        <v>459659</v>
      </c>
      <c r="AI63" s="416">
        <v>65475</v>
      </c>
      <c r="AJ63" s="416">
        <v>70546</v>
      </c>
      <c r="AK63" s="416">
        <v>80939</v>
      </c>
      <c r="AL63" s="416">
        <v>216960</v>
      </c>
      <c r="AM63" s="416">
        <v>676619</v>
      </c>
      <c r="AN63" s="416">
        <v>87223</v>
      </c>
      <c r="AO63" s="416">
        <v>74101</v>
      </c>
      <c r="AP63" s="416">
        <v>78224</v>
      </c>
      <c r="AQ63" s="416">
        <v>239548</v>
      </c>
      <c r="AR63" s="416">
        <v>69253</v>
      </c>
      <c r="AS63" s="416">
        <v>62649</v>
      </c>
      <c r="AT63" s="416">
        <v>46346</v>
      </c>
      <c r="AU63" s="416">
        <v>178248</v>
      </c>
      <c r="AV63" s="416">
        <v>417796</v>
      </c>
      <c r="AW63" s="416">
        <v>43970</v>
      </c>
      <c r="AX63" s="416">
        <v>45644</v>
      </c>
      <c r="AY63" s="416">
        <v>48820</v>
      </c>
      <c r="AZ63" s="416">
        <v>138434</v>
      </c>
      <c r="BA63" s="416">
        <v>556230</v>
      </c>
      <c r="BB63" s="416">
        <v>62288</v>
      </c>
      <c r="BC63" s="416">
        <v>68300</v>
      </c>
      <c r="BD63" s="416">
        <v>79425</v>
      </c>
      <c r="BE63" s="416">
        <v>210013</v>
      </c>
      <c r="BF63" s="416">
        <v>766243</v>
      </c>
      <c r="BG63" s="416">
        <v>89624</v>
      </c>
      <c r="BH63" s="314">
        <v>0.1324585919106618</v>
      </c>
      <c r="BI63" s="416">
        <v>83538</v>
      </c>
      <c r="BJ63" s="416">
        <v>71062</v>
      </c>
      <c r="BK63" s="416">
        <v>71443</v>
      </c>
      <c r="BL63" s="416">
        <v>226043</v>
      </c>
      <c r="BM63" s="416">
        <v>61341</v>
      </c>
      <c r="BN63" s="416">
        <v>54429</v>
      </c>
      <c r="BO63" s="416">
        <v>51260</v>
      </c>
      <c r="BP63" s="416">
        <v>167030</v>
      </c>
      <c r="BQ63" s="416">
        <v>393073</v>
      </c>
      <c r="BR63" s="416">
        <v>-24723</v>
      </c>
      <c r="BS63" s="314">
        <v>-0.05917481258796159</v>
      </c>
      <c r="BT63" s="416">
        <v>52751</v>
      </c>
      <c r="BU63" s="416">
        <v>8781</v>
      </c>
      <c r="BV63" s="314">
        <v>0.199704343870821</v>
      </c>
      <c r="BW63" s="416">
        <v>52028</v>
      </c>
      <c r="BX63" s="42">
        <v>6384</v>
      </c>
      <c r="BY63" s="43">
        <v>0.1398650425028481</v>
      </c>
      <c r="BZ63" s="416">
        <v>52935</v>
      </c>
      <c r="CA63" s="42">
        <f>BZ63-AY63</f>
        <v>4115</v>
      </c>
      <c r="CB63" s="43">
        <f>CA63/AY63</f>
        <v>0.08428922572716099</v>
      </c>
      <c r="CC63" s="416">
        <v>157714</v>
      </c>
      <c r="CD63" s="42">
        <f>CC63-AZ63</f>
        <v>19280</v>
      </c>
      <c r="CE63" s="43">
        <f>CD63/AZ63</f>
        <v>0.1392721441264429</v>
      </c>
      <c r="CF63" s="416">
        <v>550787</v>
      </c>
      <c r="CG63" s="42">
        <f>CF63-BA63</f>
        <v>-5443</v>
      </c>
      <c r="CH63" s="43">
        <f>CG63/BA63</f>
        <v>-0.009785520378260791</v>
      </c>
      <c r="CI63" s="416">
        <v>64261</v>
      </c>
      <c r="CJ63" s="42">
        <f>CI63-BB63</f>
        <v>1973</v>
      </c>
      <c r="CK63" s="43">
        <f>CJ63/BB63</f>
        <v>0.03167544310300539</v>
      </c>
      <c r="CL63" s="416">
        <v>68528</v>
      </c>
      <c r="CM63" s="42">
        <f>CL63-BC63</f>
        <v>228</v>
      </c>
      <c r="CN63" s="43">
        <f>CM63/BC63</f>
        <v>0.003338213762811127</v>
      </c>
      <c r="CO63" s="416">
        <v>78388</v>
      </c>
      <c r="CP63" s="42">
        <f>CO63-BD63</f>
        <v>-1037</v>
      </c>
      <c r="CQ63" s="43">
        <f>CP63/BD63</f>
        <v>-0.01305634246144161</v>
      </c>
      <c r="CR63" s="416">
        <v>211177</v>
      </c>
      <c r="CS63" s="42">
        <f>CR63-BE63</f>
        <v>1164</v>
      </c>
      <c r="CT63" s="43">
        <f>CS63/BE63</f>
        <v>0.005542514034845462</v>
      </c>
      <c r="CU63" s="416">
        <v>761964</v>
      </c>
      <c r="CV63" s="42">
        <f>CU63-BF63</f>
        <v>-4279</v>
      </c>
      <c r="CW63" s="140">
        <f>CV63/BF63</f>
        <v>-0.005584390330482627</v>
      </c>
    </row>
    <row r="64" ht="17" customHeight="1">
      <c r="A64" t="s" s="71">
        <v>105</v>
      </c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416">
        <v>0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416">
        <v>0</v>
      </c>
      <c r="AN64" s="416">
        <v>87223</v>
      </c>
      <c r="AO64" s="416">
        <v>74101</v>
      </c>
      <c r="AP64" s="416">
        <v>78224</v>
      </c>
      <c r="AQ64" s="416">
        <v>239548</v>
      </c>
      <c r="AR64" s="416">
        <v>69253</v>
      </c>
      <c r="AS64" s="416">
        <v>62649</v>
      </c>
      <c r="AT64" s="416">
        <v>46346</v>
      </c>
      <c r="AU64" s="416">
        <v>178248</v>
      </c>
      <c r="AV64" s="416">
        <v>417796</v>
      </c>
      <c r="AW64" s="416">
        <v>28847</v>
      </c>
      <c r="AX64" s="416">
        <v>27350</v>
      </c>
      <c r="AY64" s="416">
        <v>26308</v>
      </c>
      <c r="AZ64" s="416">
        <v>82505</v>
      </c>
      <c r="BA64" s="416">
        <v>424339</v>
      </c>
      <c r="BB64" s="416">
        <v>41082</v>
      </c>
      <c r="BC64" s="416">
        <v>47420</v>
      </c>
      <c r="BD64" s="416">
        <v>56870</v>
      </c>
      <c r="BE64" s="416">
        <v>145372</v>
      </c>
      <c r="BF64" s="416">
        <v>520093</v>
      </c>
      <c r="BG64" s="416">
        <v>520093</v>
      </c>
      <c r="BH64" s="314"/>
      <c r="BI64" s="416">
        <v>53525</v>
      </c>
      <c r="BJ64" s="416">
        <v>44891</v>
      </c>
      <c r="BK64" s="416">
        <v>44982</v>
      </c>
      <c r="BL64" s="416">
        <v>143398</v>
      </c>
      <c r="BM64" s="416">
        <v>38148</v>
      </c>
      <c r="BN64" s="416">
        <v>30954</v>
      </c>
      <c r="BO64" s="416">
        <v>26031</v>
      </c>
      <c r="BP64" s="416">
        <v>95133</v>
      </c>
      <c r="BQ64" s="416">
        <v>238531</v>
      </c>
      <c r="BR64" s="416">
        <v>-179265</v>
      </c>
      <c r="BS64" s="314">
        <v>-0.4290730404312152</v>
      </c>
      <c r="BT64" s="416">
        <v>25132</v>
      </c>
      <c r="BU64" s="416">
        <v>-3715</v>
      </c>
      <c r="BV64" s="314">
        <v>-0.128782889035255</v>
      </c>
      <c r="BW64" s="416">
        <v>21224</v>
      </c>
      <c r="BX64" s="42">
        <v>-6126</v>
      </c>
      <c r="BY64" s="43">
        <v>-0.2239853747714808</v>
      </c>
      <c r="BZ64" s="416">
        <v>19193</v>
      </c>
      <c r="CA64" s="42">
        <f>BZ64-AY64</f>
        <v>-7115</v>
      </c>
      <c r="CB64" s="43">
        <f>CA64/AY64</f>
        <v>-0.2704500532157519</v>
      </c>
      <c r="CC64" s="416">
        <v>65549</v>
      </c>
      <c r="CD64" s="42">
        <f>CC64-AZ64</f>
        <v>-16956</v>
      </c>
      <c r="CE64" s="43">
        <f>CD64/AZ64</f>
        <v>-0.205514817283801</v>
      </c>
      <c r="CF64" s="416">
        <v>424339</v>
      </c>
      <c r="CG64" s="42">
        <f>CF64-BA64</f>
        <v>0</v>
      </c>
      <c r="CH64" s="43">
        <f>CG64/BA64</f>
        <v>0</v>
      </c>
      <c r="CI64" s="416">
        <v>33443</v>
      </c>
      <c r="CJ64" s="42">
        <f>CI64-BB64</f>
        <v>-7639</v>
      </c>
      <c r="CK64" s="43">
        <f>CJ64/BB64</f>
        <v>-0.1859451828051215</v>
      </c>
      <c r="CL64" s="416">
        <v>44672</v>
      </c>
      <c r="CM64" s="42">
        <f>CL64-BC64</f>
        <v>-2748</v>
      </c>
      <c r="CN64" s="43">
        <f>CM64/BC64</f>
        <v>-0.05795023196963307</v>
      </c>
      <c r="CO64" s="416">
        <v>49977</v>
      </c>
      <c r="CP64" s="42">
        <f>CO64-BD64</f>
        <v>-6893</v>
      </c>
      <c r="CQ64" s="43">
        <f>CP64/BD64</f>
        <v>-0.1212062598909794</v>
      </c>
      <c r="CR64" s="416">
        <v>128092</v>
      </c>
      <c r="CS64" s="42">
        <f>CR64-BE64</f>
        <v>-17280</v>
      </c>
      <c r="CT64" s="43">
        <f>CS64/BE64</f>
        <v>-0.1188674572820075</v>
      </c>
      <c r="CU64" s="416">
        <v>467331</v>
      </c>
      <c r="CV64" s="42">
        <f>CU64-BF64</f>
        <v>-52762</v>
      </c>
      <c r="CW64" s="140">
        <f>CV64/BF64</f>
        <v>-0.1014472411664837</v>
      </c>
    </row>
    <row r="65" ht="17" customHeight="1">
      <c r="A65" t="s" s="71">
        <v>106</v>
      </c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416">
        <v>0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416">
        <v>0</v>
      </c>
      <c r="AN65" s="416">
        <v>14285</v>
      </c>
      <c r="AO65" s="416">
        <v>10687</v>
      </c>
      <c r="AP65" s="416">
        <v>12570</v>
      </c>
      <c r="AQ65" s="416">
        <v>37542.09112</v>
      </c>
      <c r="AR65" s="416">
        <v>9464</v>
      </c>
      <c r="AS65" s="416">
        <v>14236</v>
      </c>
      <c r="AT65" s="416">
        <v>14719</v>
      </c>
      <c r="AU65" s="416">
        <v>38419</v>
      </c>
      <c r="AV65" s="416">
        <v>67374</v>
      </c>
      <c r="AW65" s="416">
        <v>15123</v>
      </c>
      <c r="AX65" s="416">
        <v>12511</v>
      </c>
      <c r="AY65" s="416">
        <v>11675</v>
      </c>
      <c r="AZ65" s="416">
        <v>39309</v>
      </c>
      <c r="BA65" s="416">
        <v>115270</v>
      </c>
      <c r="BB65" s="416">
        <v>9808</v>
      </c>
      <c r="BC65" s="416">
        <v>5491</v>
      </c>
      <c r="BD65" s="416">
        <v>9135</v>
      </c>
      <c r="BE65" s="416">
        <v>24434</v>
      </c>
      <c r="BF65" s="416">
        <v>131117</v>
      </c>
      <c r="BG65" s="416">
        <v>131117</v>
      </c>
      <c r="BH65" s="314"/>
      <c r="BI65" s="416">
        <v>11985</v>
      </c>
      <c r="BJ65" s="416">
        <v>9849</v>
      </c>
      <c r="BK65" s="416">
        <v>8675</v>
      </c>
      <c r="BL65" s="416">
        <v>30509</v>
      </c>
      <c r="BM65" s="416">
        <v>8116</v>
      </c>
      <c r="BN65" s="416">
        <v>8128</v>
      </c>
      <c r="BO65" s="416">
        <v>11274</v>
      </c>
      <c r="BP65" s="416">
        <v>27518</v>
      </c>
      <c r="BQ65" s="416">
        <v>58027</v>
      </c>
      <c r="BR65" s="416">
        <v>-9347</v>
      </c>
      <c r="BS65" s="314">
        <v>-0.1387330424199246</v>
      </c>
      <c r="BT65" s="416">
        <v>14080</v>
      </c>
      <c r="BU65" s="416">
        <v>-1043</v>
      </c>
      <c r="BV65" s="314">
        <v>-0.06896779739469681</v>
      </c>
      <c r="BW65" s="416">
        <v>14704</v>
      </c>
      <c r="BX65" s="42">
        <v>2193</v>
      </c>
      <c r="BY65" s="43">
        <v>0.1752857485412837</v>
      </c>
      <c r="BZ65" s="416">
        <v>13405</v>
      </c>
      <c r="CA65" s="42">
        <f>BZ65-AY65</f>
        <v>1730</v>
      </c>
      <c r="CB65" s="43">
        <f>CA65/AY65</f>
        <v>0.1481798715203426</v>
      </c>
      <c r="CC65" s="416">
        <v>42189</v>
      </c>
      <c r="CD65" s="42">
        <f>CC65-AZ65</f>
        <v>2880</v>
      </c>
      <c r="CE65" s="43">
        <f>CD65/AZ65</f>
        <v>0.07326566435167518</v>
      </c>
      <c r="CF65" s="416">
        <v>115270</v>
      </c>
      <c r="CG65" s="42">
        <f>CF65-BA65</f>
        <v>0</v>
      </c>
      <c r="CH65" s="43">
        <f>CG65/BA65</f>
        <v>0</v>
      </c>
      <c r="CI65" s="416">
        <v>10166</v>
      </c>
      <c r="CJ65" s="42">
        <f>CI65-BB65</f>
        <v>358</v>
      </c>
      <c r="CK65" s="43">
        <f>CJ65/BB65</f>
        <v>0.03650081566068516</v>
      </c>
      <c r="CL65" s="416">
        <v>6772</v>
      </c>
      <c r="CM65" s="42">
        <f>CL65-BC65</f>
        <v>1281</v>
      </c>
      <c r="CN65" s="43">
        <f>CM65/BC65</f>
        <v>0.2332908395556365</v>
      </c>
      <c r="CO65" s="416">
        <v>8151</v>
      </c>
      <c r="CP65" s="42">
        <f>CO65-BD65</f>
        <v>-984</v>
      </c>
      <c r="CQ65" s="43">
        <f>CP65/BD65</f>
        <v>-0.1077175697865353</v>
      </c>
      <c r="CR65" s="416">
        <v>25089</v>
      </c>
      <c r="CS65" s="42">
        <f>CR65-BE65</f>
        <v>655</v>
      </c>
      <c r="CT65" s="43">
        <f>CS65/BE65</f>
        <v>0.02680690840631906</v>
      </c>
      <c r="CU65" s="416">
        <v>197234</v>
      </c>
      <c r="CV65" s="42">
        <f>CU65-BF65</f>
        <v>66117</v>
      </c>
      <c r="CW65" s="140">
        <f>CV65/BF65</f>
        <v>0.504259554443741</v>
      </c>
    </row>
    <row r="66" ht="17" customHeight="1">
      <c r="A66" t="s" s="71">
        <v>107</v>
      </c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416">
        <v>0</v>
      </c>
      <c r="AT66" s="24"/>
      <c r="AU66" s="24"/>
      <c r="AV66" s="416">
        <v>0</v>
      </c>
      <c r="AW66" s="416">
        <v>0</v>
      </c>
      <c r="AX66" s="416">
        <v>5783</v>
      </c>
      <c r="AY66" s="416">
        <v>10837</v>
      </c>
      <c r="AZ66" s="416">
        <v>16620</v>
      </c>
      <c r="BA66" s="416">
        <v>41083</v>
      </c>
      <c r="BB66" s="416">
        <v>11398</v>
      </c>
      <c r="BC66" s="416">
        <v>15389</v>
      </c>
      <c r="BD66" s="416">
        <v>13420</v>
      </c>
      <c r="BE66" s="416">
        <v>40207</v>
      </c>
      <c r="BF66" s="416">
        <v>56827</v>
      </c>
      <c r="BG66" s="416">
        <v>56827</v>
      </c>
      <c r="BH66" s="314"/>
      <c r="BI66" s="416">
        <v>18028</v>
      </c>
      <c r="BJ66" s="416">
        <v>16322</v>
      </c>
      <c r="BK66" s="416">
        <v>17786</v>
      </c>
      <c r="BL66" s="416">
        <v>52136</v>
      </c>
      <c r="BM66" s="416">
        <v>15077</v>
      </c>
      <c r="BN66" s="416">
        <v>15347</v>
      </c>
      <c r="BO66" s="416">
        <v>13955</v>
      </c>
      <c r="BP66" s="24"/>
      <c r="BQ66" s="416">
        <v>52136</v>
      </c>
      <c r="BR66" s="416">
        <v>52136</v>
      </c>
      <c r="BS66" s="314"/>
      <c r="BT66" s="416">
        <v>13539</v>
      </c>
      <c r="BU66" s="416">
        <v>13539</v>
      </c>
      <c r="BV66" s="314"/>
      <c r="BW66" s="416">
        <v>16100</v>
      </c>
      <c r="BX66" s="42">
        <v>10317</v>
      </c>
      <c r="BY66" s="43">
        <v>1.784022133840567</v>
      </c>
      <c r="BZ66" s="416">
        <v>20337</v>
      </c>
      <c r="CA66" s="42">
        <f>BZ66-AY66</f>
        <v>9500</v>
      </c>
      <c r="CB66" s="43">
        <f>CA66/AY66</f>
        <v>0.8766263726123465</v>
      </c>
      <c r="CC66" s="416">
        <v>58564</v>
      </c>
      <c r="CD66" s="42">
        <f>CC66-AZ66</f>
        <v>41944</v>
      </c>
      <c r="CE66" s="43">
        <f>CD66/AZ66</f>
        <v>2.523706377858002</v>
      </c>
      <c r="CF66" s="416">
        <v>155079</v>
      </c>
      <c r="CG66" s="42">
        <f>CF66-BA66</f>
        <v>113996</v>
      </c>
      <c r="CH66" s="43">
        <f>CG66/BA66</f>
        <v>2.774773020470754</v>
      </c>
      <c r="CI66" s="416">
        <v>20652</v>
      </c>
      <c r="CJ66" s="42">
        <f>CI66-BB66</f>
        <v>9254</v>
      </c>
      <c r="CK66" s="43">
        <f>CJ66/BB66</f>
        <v>0.8118968240042113</v>
      </c>
      <c r="CL66" s="416">
        <v>17084</v>
      </c>
      <c r="CM66" s="42">
        <f>CL66-BC66</f>
        <v>1695</v>
      </c>
      <c r="CN66" s="43">
        <f>CM66/BC66</f>
        <v>0.1101436090714146</v>
      </c>
      <c r="CO66" s="416">
        <v>20260</v>
      </c>
      <c r="CP66" s="42">
        <f>CO66-BD66</f>
        <v>6840</v>
      </c>
      <c r="CQ66" s="43">
        <f>CP66/BD66</f>
        <v>0.5096870342771982</v>
      </c>
      <c r="CR66" s="24"/>
      <c r="CS66" s="42">
        <f>CR66-BE66</f>
        <v>-40207</v>
      </c>
      <c r="CT66" s="43">
        <f>CS66/BE66</f>
        <v>-1</v>
      </c>
      <c r="CU66" s="416">
        <v>218420</v>
      </c>
      <c r="CV66" s="42">
        <f>CU66-BF66</f>
        <v>161593</v>
      </c>
      <c r="CW66" s="140">
        <f>CV66/BF66</f>
        <v>2.843595473982438</v>
      </c>
    </row>
    <row r="67" ht="17" customHeight="1">
      <c r="A67" t="s" s="71">
        <v>108</v>
      </c>
      <c r="B67" s="416">
        <v>75.90156823</v>
      </c>
      <c r="C67" s="416">
        <v>64.86611391999999</v>
      </c>
      <c r="D67" s="416">
        <v>65.62749148</v>
      </c>
      <c r="E67" s="416">
        <v>68.74629078777777</v>
      </c>
      <c r="F67" s="416">
        <v>57.01432253000001</v>
      </c>
      <c r="G67" s="416">
        <v>58.81121623</v>
      </c>
      <c r="H67" s="416">
        <v>53.35553313</v>
      </c>
      <c r="I67" s="416">
        <v>56.40656087000001</v>
      </c>
      <c r="J67" s="416">
        <v>125.1528516577778</v>
      </c>
      <c r="K67" s="416">
        <v>51.27968799999999</v>
      </c>
      <c r="L67" s="416">
        <v>70.185439</v>
      </c>
      <c r="M67" s="416">
        <v>55.555335504</v>
      </c>
      <c r="N67" s="416">
        <v>177.742293348</v>
      </c>
      <c r="O67" s="416">
        <v>302.8951450057778</v>
      </c>
      <c r="P67" s="416">
        <v>64.6805736</v>
      </c>
      <c r="Q67" s="416">
        <v>65.100622113</v>
      </c>
      <c r="R67" s="416">
        <v>73.98827800000001</v>
      </c>
      <c r="S67" s="416">
        <v>203.78442367</v>
      </c>
      <c r="T67" s="416">
        <v>506.6795686757778</v>
      </c>
      <c r="U67" s="416">
        <v>77.55106282</v>
      </c>
      <c r="V67" s="416">
        <v>73.98416025</v>
      </c>
      <c r="W67" s="416">
        <v>73.63113472000001</v>
      </c>
      <c r="X67" s="416">
        <v>225.1792562</v>
      </c>
      <c r="Y67" s="416">
        <v>62.2392444</v>
      </c>
      <c r="Z67" s="416">
        <v>56.73774583</v>
      </c>
      <c r="AA67" s="416">
        <v>59.62363169</v>
      </c>
      <c r="AB67" s="416">
        <v>179.5721038</v>
      </c>
      <c r="AC67" s="416">
        <v>404.75136</v>
      </c>
      <c r="AD67" s="416">
        <v>55.951159212</v>
      </c>
      <c r="AE67" s="416">
        <v>62.83857384</v>
      </c>
      <c r="AF67" s="416">
        <v>52.4567023</v>
      </c>
      <c r="AG67" s="416">
        <v>172.236885072</v>
      </c>
      <c r="AH67" s="416">
        <v>576.988245072</v>
      </c>
      <c r="AI67" s="416">
        <v>65.9996974</v>
      </c>
      <c r="AJ67" s="416">
        <v>67.648574</v>
      </c>
      <c r="AK67" s="416">
        <v>73.645196</v>
      </c>
      <c r="AL67" s="416">
        <v>207.200485455</v>
      </c>
      <c r="AM67" s="416">
        <v>784.188730527</v>
      </c>
      <c r="AN67" s="416">
        <v>87.59999999999999</v>
      </c>
      <c r="AO67" s="416">
        <v>76.50000000000001</v>
      </c>
      <c r="AP67" s="416">
        <v>76.7</v>
      </c>
      <c r="AQ67" s="416">
        <v>240.8</v>
      </c>
      <c r="AR67" s="416">
        <v>64.40000000000001</v>
      </c>
      <c r="AS67" s="416">
        <v>62.5</v>
      </c>
      <c r="AT67" s="416">
        <v>44.9</v>
      </c>
      <c r="AU67" s="416">
        <v>171.8</v>
      </c>
      <c r="AV67" s="416">
        <v>412.6</v>
      </c>
      <c r="AW67" s="416">
        <v>40</v>
      </c>
      <c r="AX67" s="416">
        <v>60.2</v>
      </c>
      <c r="AY67" s="416">
        <v>51.4</v>
      </c>
      <c r="AZ67" s="416">
        <v>151.6</v>
      </c>
      <c r="BA67" s="416">
        <v>564.2</v>
      </c>
      <c r="BB67" s="416">
        <v>58.4</v>
      </c>
      <c r="BC67" s="416">
        <v>60.6</v>
      </c>
      <c r="BD67" s="416">
        <v>67.09999999999999</v>
      </c>
      <c r="BE67" s="416">
        <v>186.1</v>
      </c>
      <c r="BF67" s="416">
        <v>750.3000000000001</v>
      </c>
      <c r="BG67" s="416">
        <v>-33.88873052699989</v>
      </c>
      <c r="BH67" s="314">
        <v>-0.04321501853798071</v>
      </c>
      <c r="BI67" s="416">
        <v>71.7</v>
      </c>
      <c r="BJ67" s="416">
        <v>63.8</v>
      </c>
      <c r="BK67" s="416">
        <v>68.40000000000001</v>
      </c>
      <c r="BL67" s="416">
        <v>203.9</v>
      </c>
      <c r="BM67" s="416">
        <v>62.6</v>
      </c>
      <c r="BN67" s="416">
        <v>53</v>
      </c>
      <c r="BO67" s="416">
        <v>46.5</v>
      </c>
      <c r="BP67" s="416">
        <v>162.1</v>
      </c>
      <c r="BQ67" s="416">
        <v>366</v>
      </c>
      <c r="BR67" s="416">
        <v>-46.60000000000002</v>
      </c>
      <c r="BS67" s="314">
        <v>-0.1129423170140572</v>
      </c>
      <c r="BT67" s="416">
        <v>42.4</v>
      </c>
      <c r="BU67" s="416">
        <v>2.399999999999999</v>
      </c>
      <c r="BV67" s="314">
        <v>0.05999999999999996</v>
      </c>
      <c r="BW67" s="416">
        <v>60.1</v>
      </c>
      <c r="BX67" s="42">
        <v>-0.1000000000000014</v>
      </c>
      <c r="BY67" s="43">
        <v>-0.001661129568106336</v>
      </c>
      <c r="BZ67" s="416">
        <v>45.8</v>
      </c>
      <c r="CA67" s="42">
        <f>BZ67-AY67</f>
        <v>-5.600000000000001</v>
      </c>
      <c r="CB67" s="43">
        <f>CA67/AY67</f>
        <v>-0.1089494163424125</v>
      </c>
      <c r="CC67" s="416">
        <v>148.3</v>
      </c>
      <c r="CD67" s="42">
        <f>CC67-AZ67</f>
        <v>-3.299999999999983</v>
      </c>
      <c r="CE67" s="43">
        <f>CD67/AZ67</f>
        <v>-0.02176781002638511</v>
      </c>
      <c r="CF67" s="416">
        <v>514.3</v>
      </c>
      <c r="CG67" s="42">
        <f>CF67-BA67</f>
        <v>-49.90000000000009</v>
      </c>
      <c r="CH67" s="43">
        <f>CG67/BA67</f>
        <v>-0.08844381425026601</v>
      </c>
      <c r="CI67" s="416">
        <v>56.1</v>
      </c>
      <c r="CJ67" s="42">
        <f>CI67-BB67</f>
        <v>-2.299999999999997</v>
      </c>
      <c r="CK67" s="43">
        <f>CJ67/BB67</f>
        <v>-0.03938356164383557</v>
      </c>
      <c r="CL67" s="416">
        <v>59.4</v>
      </c>
      <c r="CM67" s="42">
        <f>CL67-BC67</f>
        <v>-1.200000000000003</v>
      </c>
      <c r="CN67" s="43">
        <f>CM67/BC67</f>
        <v>-0.01980198019801985</v>
      </c>
      <c r="CO67" s="416">
        <v>59.4</v>
      </c>
      <c r="CP67" s="42">
        <f>CO67-BD67</f>
        <v>-7.699999999999996</v>
      </c>
      <c r="CQ67" s="43">
        <f>CP67/BD67</f>
        <v>-0.1147540983606557</v>
      </c>
      <c r="CR67" s="416">
        <v>174.9</v>
      </c>
      <c r="CS67" s="42">
        <f>CR67-BE67</f>
        <v>-11.19999999999999</v>
      </c>
      <c r="CT67" s="43">
        <f>CS67/BE67</f>
        <v>-0.06018269747447603</v>
      </c>
      <c r="CU67" s="416">
        <v>689.1999999999999</v>
      </c>
      <c r="CV67" s="42">
        <f>CU67-BF67</f>
        <v>-61.10000000000014</v>
      </c>
      <c r="CW67" s="140">
        <f>CV67/BF67</f>
        <v>-0.08143409302945506</v>
      </c>
    </row>
    <row r="68" ht="17" customHeight="1">
      <c r="A68" t="s" s="61">
        <v>109</v>
      </c>
      <c r="B68" s="414">
        <v>157425.139902115</v>
      </c>
      <c r="C68" s="414">
        <v>138269.6169953194</v>
      </c>
      <c r="D68" s="414">
        <v>119606.2679929827</v>
      </c>
      <c r="E68" s="414">
        <v>415301.0249933337</v>
      </c>
      <c r="F68" s="414">
        <v>91697.347992450756</v>
      </c>
      <c r="G68" s="414">
        <v>74431.941989381347</v>
      </c>
      <c r="H68" s="414">
        <v>57981.4599986028</v>
      </c>
      <c r="I68" s="414">
        <v>224110.7499886617</v>
      </c>
      <c r="J68" s="414">
        <v>639411.7749819953</v>
      </c>
      <c r="K68" s="414">
        <v>60051.329</v>
      </c>
      <c r="L68" s="414">
        <v>60386.496</v>
      </c>
      <c r="M68" s="414">
        <v>87168.92</v>
      </c>
      <c r="N68" s="414">
        <v>207606.745</v>
      </c>
      <c r="O68" s="414">
        <v>847018.5199819953</v>
      </c>
      <c r="P68" s="414">
        <v>120398.272</v>
      </c>
      <c r="Q68" s="414">
        <v>155834.89</v>
      </c>
      <c r="R68" s="414">
        <v>186248.661</v>
      </c>
      <c r="S68" s="414">
        <v>462481.823</v>
      </c>
      <c r="T68" s="414">
        <v>1309500.342981995</v>
      </c>
      <c r="U68" s="414">
        <v>186544.3450051646</v>
      </c>
      <c r="V68" s="414">
        <v>163498.4080009355</v>
      </c>
      <c r="W68" s="414">
        <v>154996.5790094924</v>
      </c>
      <c r="X68" s="414">
        <v>505039.3319991691</v>
      </c>
      <c r="Y68" s="414">
        <v>110307.7599941909</v>
      </c>
      <c r="Z68" s="414">
        <v>84302.435999169873</v>
      </c>
      <c r="AA68" s="414">
        <v>56361.721999207439</v>
      </c>
      <c r="AB68" s="414">
        <v>250971.9179998988</v>
      </c>
      <c r="AC68" s="414">
        <v>756011.2499990679</v>
      </c>
      <c r="AD68" s="414">
        <v>57615.648700000005</v>
      </c>
      <c r="AE68" s="414">
        <v>62190.316000644314</v>
      </c>
      <c r="AF68" s="414">
        <v>84135.716</v>
      </c>
      <c r="AG68" s="414">
        <v>203941.6807006443</v>
      </c>
      <c r="AH68" s="414">
        <v>959952.9306997122</v>
      </c>
      <c r="AI68" s="414">
        <v>129131.89</v>
      </c>
      <c r="AJ68" s="414">
        <v>159448.368</v>
      </c>
      <c r="AK68" s="414">
        <v>190723.721</v>
      </c>
      <c r="AL68" s="414">
        <v>479303.979</v>
      </c>
      <c r="AM68" s="416">
        <v>1439256.909699712</v>
      </c>
      <c r="AN68" s="414">
        <v>204550.633</v>
      </c>
      <c r="AO68" s="414">
        <v>169843.738</v>
      </c>
      <c r="AP68" s="414">
        <v>156956.4237</v>
      </c>
      <c r="AQ68" s="414">
        <v>531350.4237</v>
      </c>
      <c r="AR68" s="414">
        <v>113452.522</v>
      </c>
      <c r="AS68" s="414">
        <v>89002.769</v>
      </c>
      <c r="AT68" s="414">
        <v>61716.1681</v>
      </c>
      <c r="AU68" s="414">
        <v>264171.1681</v>
      </c>
      <c r="AV68" s="414">
        <v>795521</v>
      </c>
      <c r="AW68" s="414">
        <v>61426.088</v>
      </c>
      <c r="AX68" s="414">
        <v>59353</v>
      </c>
      <c r="AY68" s="414">
        <v>88765.950800000006</v>
      </c>
      <c r="AZ68" s="414">
        <v>209545.0388</v>
      </c>
      <c r="BA68" s="414">
        <v>1005066.0388</v>
      </c>
      <c r="BB68" s="414">
        <v>117931.6018</v>
      </c>
      <c r="BC68" s="414">
        <v>151060</v>
      </c>
      <c r="BD68" s="414">
        <v>169938</v>
      </c>
      <c r="BE68" s="414">
        <v>440863.9263</v>
      </c>
      <c r="BF68" s="414">
        <v>1445929.9651</v>
      </c>
      <c r="BG68" s="414">
        <v>6673.055400287732</v>
      </c>
      <c r="BH68" s="420">
        <v>0.004636458824908374</v>
      </c>
      <c r="BI68" s="414">
        <v>193438</v>
      </c>
      <c r="BJ68" s="414">
        <v>158505</v>
      </c>
      <c r="BK68" s="414">
        <v>139314.1</v>
      </c>
      <c r="BL68" s="414">
        <v>491257.1</v>
      </c>
      <c r="BM68" s="414">
        <v>109116.6</v>
      </c>
      <c r="BN68" s="414">
        <v>86411</v>
      </c>
      <c r="BO68" s="414">
        <v>59354</v>
      </c>
      <c r="BP68" s="414">
        <v>254881.6</v>
      </c>
      <c r="BQ68" s="414">
        <v>746138.7</v>
      </c>
      <c r="BR68" s="414">
        <v>-49382.300000000047</v>
      </c>
      <c r="BS68" s="420">
        <v>-0.06207541975636099</v>
      </c>
      <c r="BT68" s="414">
        <v>60916.8</v>
      </c>
      <c r="BU68" s="414">
        <v>-509.2880000000005</v>
      </c>
      <c r="BV68" s="420">
        <v>-0.00829107007433064</v>
      </c>
      <c r="BW68" s="414">
        <v>60673.8</v>
      </c>
      <c r="BX68" s="42">
        <v>1320.800000000003</v>
      </c>
      <c r="BY68" s="43">
        <v>0.02225329806412486</v>
      </c>
      <c r="BZ68" s="416">
        <v>91418.2</v>
      </c>
      <c r="CA68" s="42">
        <f>BZ68-AY68</f>
        <v>2652.249199999991</v>
      </c>
      <c r="CB68" s="43">
        <f>CA68/AY68</f>
        <v>0.02987912793246384</v>
      </c>
      <c r="CC68" s="416">
        <v>213008.8</v>
      </c>
      <c r="CD68" s="42">
        <f>CC68-AZ68</f>
        <v>3463.761200000008</v>
      </c>
      <c r="CE68" s="43">
        <f>CD68/AZ68</f>
        <v>0.01652991270915266</v>
      </c>
      <c r="CF68" s="416">
        <v>985496.8508</v>
      </c>
      <c r="CG68" s="42">
        <f>CF68-BA68</f>
        <v>-19569.187999999966</v>
      </c>
      <c r="CH68" s="43">
        <f>CG68/BA68</f>
        <v>-0.01947054944107417</v>
      </c>
      <c r="CI68" s="416">
        <v>129674.9</v>
      </c>
      <c r="CJ68" s="42">
        <f>CI68-BB68</f>
        <v>11743.298199999990</v>
      </c>
      <c r="CK68" s="43">
        <f>CJ68/BB68</f>
        <v>0.09957719577077762</v>
      </c>
      <c r="CL68" s="416">
        <v>155895.3</v>
      </c>
      <c r="CM68" s="42">
        <f>CL68-BC68</f>
        <v>4835.299999999988</v>
      </c>
      <c r="CN68" s="43">
        <f>CM68/BC68</f>
        <v>0.0320091354428703</v>
      </c>
      <c r="CO68" s="416">
        <v>192361.6</v>
      </c>
      <c r="CP68" s="42">
        <f>CO68-BD68</f>
        <v>22423.600000000006</v>
      </c>
      <c r="CQ68" s="43">
        <f>CP68/BD68</f>
        <v>0.1319516529557839</v>
      </c>
      <c r="CR68" s="416">
        <v>477931.8</v>
      </c>
      <c r="CS68" s="42">
        <f>CR68-BE68</f>
        <v>37067.8737</v>
      </c>
      <c r="CT68" s="43">
        <f>CS68/BE68</f>
        <v>0.08408007888306102</v>
      </c>
      <c r="CU68" s="416">
        <v>1437080.558</v>
      </c>
      <c r="CV68" s="42">
        <f>CU68-BF68</f>
        <v>-8849.407099999953</v>
      </c>
      <c r="CW68" s="140">
        <f>CV68/BF68</f>
        <v>-0.006120218346389918</v>
      </c>
    </row>
    <row r="69" ht="17" customHeight="1">
      <c r="A69" t="s" s="71">
        <v>110</v>
      </c>
      <c r="B69" s="416">
        <v>124056</v>
      </c>
      <c r="C69" s="416">
        <v>108193</v>
      </c>
      <c r="D69" s="416">
        <v>91105</v>
      </c>
      <c r="E69" s="416">
        <v>323354</v>
      </c>
      <c r="F69" s="416">
        <v>72417.999999999985</v>
      </c>
      <c r="G69" s="416">
        <v>60529</v>
      </c>
      <c r="H69" s="416">
        <v>51398.000000000007</v>
      </c>
      <c r="I69" s="416">
        <v>184345</v>
      </c>
      <c r="J69" s="416">
        <v>507699</v>
      </c>
      <c r="K69" s="416">
        <v>55274</v>
      </c>
      <c r="L69" s="416">
        <v>55233</v>
      </c>
      <c r="M69" s="416">
        <v>67558</v>
      </c>
      <c r="N69" s="416">
        <v>178065</v>
      </c>
      <c r="O69" s="416">
        <v>685764</v>
      </c>
      <c r="P69" s="416">
        <v>84793</v>
      </c>
      <c r="Q69" s="416">
        <v>105309</v>
      </c>
      <c r="R69" s="416">
        <v>126894</v>
      </c>
      <c r="S69" s="416">
        <v>316996</v>
      </c>
      <c r="T69" s="416">
        <v>1002760</v>
      </c>
      <c r="U69" s="416">
        <v>123765</v>
      </c>
      <c r="V69" s="416">
        <v>111905</v>
      </c>
      <c r="W69" s="416">
        <v>105176</v>
      </c>
      <c r="X69" s="416">
        <v>340846</v>
      </c>
      <c r="Y69" s="416">
        <v>75932</v>
      </c>
      <c r="Z69" s="416">
        <v>61741</v>
      </c>
      <c r="AA69" s="416">
        <v>49659</v>
      </c>
      <c r="AB69" s="416">
        <v>187332</v>
      </c>
      <c r="AC69" s="416">
        <v>528178</v>
      </c>
      <c r="AD69" s="416">
        <v>52332.967700000008</v>
      </c>
      <c r="AE69" s="416">
        <v>56479</v>
      </c>
      <c r="AF69" s="416">
        <v>65779</v>
      </c>
      <c r="AG69" s="416">
        <v>174590.9677</v>
      </c>
      <c r="AH69" s="416">
        <v>702768.9677</v>
      </c>
      <c r="AI69" s="416">
        <v>91796</v>
      </c>
      <c r="AJ69" s="416">
        <v>112506</v>
      </c>
      <c r="AK69" s="416">
        <v>135137</v>
      </c>
      <c r="AL69" s="416">
        <v>339439</v>
      </c>
      <c r="AM69" s="416">
        <v>1042207.9677</v>
      </c>
      <c r="AN69" s="416">
        <v>139582</v>
      </c>
      <c r="AO69" s="416">
        <v>113767</v>
      </c>
      <c r="AP69" s="416">
        <v>106887.4237</v>
      </c>
      <c r="AQ69" s="416">
        <v>360236.4237</v>
      </c>
      <c r="AR69" s="416">
        <v>78247</v>
      </c>
      <c r="AS69" s="416">
        <v>64097</v>
      </c>
      <c r="AT69" s="416">
        <v>54952.1681</v>
      </c>
      <c r="AU69" s="416">
        <v>197296.1681</v>
      </c>
      <c r="AV69" s="416">
        <v>557532</v>
      </c>
      <c r="AW69" s="416">
        <v>56451</v>
      </c>
      <c r="AX69" s="416">
        <v>53755</v>
      </c>
      <c r="AY69" s="416">
        <v>69638.950800000006</v>
      </c>
      <c r="AZ69" s="416">
        <v>179844.9508</v>
      </c>
      <c r="BA69" s="416">
        <v>737376.9508</v>
      </c>
      <c r="BB69" s="416">
        <v>87077.8878</v>
      </c>
      <c r="BC69" s="416">
        <v>107047</v>
      </c>
      <c r="BD69" s="416">
        <v>119581</v>
      </c>
      <c r="BE69" s="416">
        <v>315640.2123</v>
      </c>
      <c r="BF69" s="416">
        <v>1053017.1631</v>
      </c>
      <c r="BG69" s="416">
        <v>10809.195399999968</v>
      </c>
      <c r="BH69" s="314">
        <v>0.01037143807665775</v>
      </c>
      <c r="BI69" s="416">
        <v>135577</v>
      </c>
      <c r="BJ69" s="416">
        <v>109477</v>
      </c>
      <c r="BK69" s="416">
        <v>98302</v>
      </c>
      <c r="BL69" s="416">
        <v>343356</v>
      </c>
      <c r="BM69" s="416">
        <v>71770</v>
      </c>
      <c r="BN69" s="416">
        <v>61413</v>
      </c>
      <c r="BO69" s="416">
        <v>51538</v>
      </c>
      <c r="BP69" s="416">
        <v>184721</v>
      </c>
      <c r="BQ69" s="416">
        <v>528077</v>
      </c>
      <c r="BR69" s="416">
        <v>-29455</v>
      </c>
      <c r="BS69" s="314">
        <v>-0.05283104826270062</v>
      </c>
      <c r="BT69" s="416">
        <v>55778</v>
      </c>
      <c r="BU69" s="416">
        <v>-673</v>
      </c>
      <c r="BV69" s="314">
        <v>-0.01192184372287471</v>
      </c>
      <c r="BW69" s="416">
        <v>55064</v>
      </c>
      <c r="BX69" s="42">
        <v>1309</v>
      </c>
      <c r="BY69" s="43">
        <v>0.0243512231420333</v>
      </c>
      <c r="BZ69" s="416">
        <v>72110</v>
      </c>
      <c r="CA69" s="42">
        <f>BZ69-AY69</f>
        <v>2471.049199999994</v>
      </c>
      <c r="CB69" s="43">
        <f>CA69/AY69</f>
        <v>0.03548372242276795</v>
      </c>
      <c r="CC69" s="416">
        <v>182952</v>
      </c>
      <c r="CD69" s="42">
        <f>CC69-AZ69</f>
        <v>3107.049200000009</v>
      </c>
      <c r="CE69" s="43">
        <f>CD69/AZ69</f>
        <v>0.01727626595119294</v>
      </c>
      <c r="CF69" s="416">
        <v>737376.9508</v>
      </c>
      <c r="CG69" s="42">
        <f>CF69-BA69</f>
        <v>0</v>
      </c>
      <c r="CH69" s="43">
        <f>CG69/BA69</f>
        <v>0</v>
      </c>
      <c r="CI69" s="416">
        <v>95283</v>
      </c>
      <c r="CJ69" s="42">
        <f>CI69-BB69</f>
        <v>8205.112200000003</v>
      </c>
      <c r="CK69" s="43">
        <f>CJ69/BB69</f>
        <v>0.09422727637635697</v>
      </c>
      <c r="CL69" s="416">
        <v>108642</v>
      </c>
      <c r="CM69" s="42">
        <f>CL69-BC69</f>
        <v>1595</v>
      </c>
      <c r="CN69" s="43">
        <f>CM69/BC69</f>
        <v>0.01489999719749269</v>
      </c>
      <c r="CO69" s="416">
        <v>134616</v>
      </c>
      <c r="CP69" s="42">
        <f>CO69-BD69</f>
        <v>15035</v>
      </c>
      <c r="CQ69" s="43">
        <f>CP69/BD69</f>
        <v>0.125730676278004</v>
      </c>
      <c r="CR69" s="416">
        <v>338541</v>
      </c>
      <c r="CS69" s="42">
        <f>CR69-BE69</f>
        <v>22900.787699999986</v>
      </c>
      <c r="CT69" s="43">
        <f>CS69/BE69</f>
        <v>0.07255345424186303</v>
      </c>
      <c r="CU69" s="416">
        <v>1049570</v>
      </c>
      <c r="CV69" s="42">
        <f>CU69-BF69</f>
        <v>-3447.163100000005</v>
      </c>
      <c r="CW69" s="140">
        <f>CV69/BF69</f>
        <v>-0.003273605807004918</v>
      </c>
    </row>
    <row r="70" ht="17" customHeight="1">
      <c r="A70" t="s" s="71">
        <v>111</v>
      </c>
      <c r="B70" s="416">
        <v>89314.999999999985</v>
      </c>
      <c r="C70" s="416">
        <v>77617</v>
      </c>
      <c r="D70" s="416">
        <v>72867</v>
      </c>
      <c r="E70" s="416">
        <v>239799</v>
      </c>
      <c r="F70" s="416">
        <v>62433.999999999985</v>
      </c>
      <c r="G70" s="416">
        <v>55884</v>
      </c>
      <c r="H70" s="416">
        <v>48230.000000000007</v>
      </c>
      <c r="I70" s="416">
        <v>166548</v>
      </c>
      <c r="J70" s="416">
        <v>406347</v>
      </c>
      <c r="K70" s="416">
        <v>51508</v>
      </c>
      <c r="L70" s="416">
        <v>52735</v>
      </c>
      <c r="M70" s="416">
        <v>60644</v>
      </c>
      <c r="N70" s="416">
        <v>164887</v>
      </c>
      <c r="O70" s="416">
        <v>571234</v>
      </c>
      <c r="P70" s="416">
        <v>69004</v>
      </c>
      <c r="Q70" s="416">
        <v>77299</v>
      </c>
      <c r="R70" s="416">
        <v>91165.999999999985</v>
      </c>
      <c r="S70" s="416">
        <v>237469</v>
      </c>
      <c r="T70" s="416">
        <v>808703</v>
      </c>
      <c r="U70" s="416">
        <v>89235</v>
      </c>
      <c r="V70" s="416">
        <v>81331</v>
      </c>
      <c r="W70" s="416">
        <v>79236</v>
      </c>
      <c r="X70" s="416">
        <v>249802</v>
      </c>
      <c r="Y70" s="416">
        <v>66443</v>
      </c>
      <c r="Z70" s="416">
        <v>57573</v>
      </c>
      <c r="AA70" s="416">
        <v>46161</v>
      </c>
      <c r="AB70" s="416">
        <v>170177</v>
      </c>
      <c r="AC70" s="416">
        <v>419979</v>
      </c>
      <c r="AD70" s="416">
        <v>48468.071500000005</v>
      </c>
      <c r="AE70" s="416">
        <v>53640</v>
      </c>
      <c r="AF70" s="416">
        <v>60996.000000000007</v>
      </c>
      <c r="AG70" s="416">
        <v>163104.0715</v>
      </c>
      <c r="AH70" s="416">
        <v>583083.0715000001</v>
      </c>
      <c r="AI70" s="416">
        <v>76112</v>
      </c>
      <c r="AJ70" s="416">
        <v>81582</v>
      </c>
      <c r="AK70" s="416">
        <v>97222.999999999985</v>
      </c>
      <c r="AL70" s="416">
        <v>254917</v>
      </c>
      <c r="AM70" s="416">
        <v>838000.0715000001</v>
      </c>
      <c r="AN70" s="416">
        <v>100345</v>
      </c>
      <c r="AO70" s="416">
        <v>83016</v>
      </c>
      <c r="AP70" s="416">
        <v>82551</v>
      </c>
      <c r="AQ70" s="416">
        <v>265912</v>
      </c>
      <c r="AR70" s="416">
        <v>69620</v>
      </c>
      <c r="AS70" s="416">
        <v>59456</v>
      </c>
      <c r="AT70" s="416">
        <v>51274.1846</v>
      </c>
      <c r="AU70" s="416">
        <v>180350.1846</v>
      </c>
      <c r="AV70" s="416">
        <v>446262.1846</v>
      </c>
      <c r="AW70" s="416">
        <v>53041</v>
      </c>
      <c r="AX70" s="416">
        <v>51811</v>
      </c>
      <c r="AY70" s="416">
        <v>62865</v>
      </c>
      <c r="AZ70" s="416">
        <v>167717</v>
      </c>
      <c r="BA70" s="416">
        <v>613979.1846</v>
      </c>
      <c r="BB70" s="416">
        <v>71939.2071</v>
      </c>
      <c r="BC70" s="416">
        <v>79078</v>
      </c>
      <c r="BD70" s="416">
        <v>87473</v>
      </c>
      <c r="BE70" s="416">
        <v>238490.2071</v>
      </c>
      <c r="BF70" s="416">
        <v>852469</v>
      </c>
      <c r="BG70" s="416">
        <v>14468.928499999922</v>
      </c>
      <c r="BH70" s="314">
        <v>0.01726602298983204</v>
      </c>
      <c r="BI70" s="416">
        <v>96204</v>
      </c>
      <c r="BJ70" s="416">
        <v>79076</v>
      </c>
      <c r="BK70" s="416">
        <v>74734</v>
      </c>
      <c r="BL70" s="416">
        <v>250014</v>
      </c>
      <c r="BM70" s="416">
        <v>64843</v>
      </c>
      <c r="BN70" s="416">
        <v>56460</v>
      </c>
      <c r="BO70" s="416">
        <v>48114</v>
      </c>
      <c r="BP70" s="416">
        <v>169417</v>
      </c>
      <c r="BQ70" s="416">
        <v>419431</v>
      </c>
      <c r="BR70" s="416">
        <v>-26831.184600000037</v>
      </c>
      <c r="BS70" s="314">
        <v>-0.06012426220709187</v>
      </c>
      <c r="BT70" s="416">
        <v>51900</v>
      </c>
      <c r="BU70" s="416">
        <v>-1141</v>
      </c>
      <c r="BV70" s="314">
        <v>-0.02151166079070907</v>
      </c>
      <c r="BW70" s="416">
        <v>53390</v>
      </c>
      <c r="BX70" s="42">
        <v>1579</v>
      </c>
      <c r="BY70" s="43">
        <v>0.03047615371253209</v>
      </c>
      <c r="BZ70" s="416">
        <v>63835</v>
      </c>
      <c r="CA70" s="42">
        <f>BZ70-AY70</f>
        <v>970</v>
      </c>
      <c r="CB70" s="43">
        <f>CA70/AY70</f>
        <v>0.01542988944563748</v>
      </c>
      <c r="CC70" s="416">
        <v>169125</v>
      </c>
      <c r="CD70" s="42">
        <f>CC70-AZ70</f>
        <v>1408</v>
      </c>
      <c r="CE70" s="43">
        <f>CD70/AZ70</f>
        <v>0.008395094116875451</v>
      </c>
      <c r="CF70" s="416">
        <v>613979.1846</v>
      </c>
      <c r="CG70" s="42">
        <f>CF70-BA70</f>
        <v>0</v>
      </c>
      <c r="CH70" s="43">
        <f>CG70/BA70</f>
        <v>0</v>
      </c>
      <c r="CI70" s="416">
        <v>75459</v>
      </c>
      <c r="CJ70" s="42">
        <f>CI70-BB70</f>
        <v>3519.7929</v>
      </c>
      <c r="CK70" s="43">
        <f>CJ70/BB70</f>
        <v>0.04892732408222498</v>
      </c>
      <c r="CL70" s="416">
        <v>80916</v>
      </c>
      <c r="CM70" s="42">
        <f>CL70-BC70</f>
        <v>1838</v>
      </c>
      <c r="CN70" s="43">
        <f>CM70/BC70</f>
        <v>0.02324287412428236</v>
      </c>
      <c r="CO70" s="416">
        <v>97061</v>
      </c>
      <c r="CP70" s="42">
        <f>CO70-BD70</f>
        <v>9588</v>
      </c>
      <c r="CQ70" s="43">
        <f>CP70/BD70</f>
        <v>0.1096109656694066</v>
      </c>
      <c r="CR70" s="416">
        <v>253436</v>
      </c>
      <c r="CS70" s="42">
        <f>CR70-BE70</f>
        <v>14945.7929</v>
      </c>
      <c r="CT70" s="43">
        <f>CS70/BE70</f>
        <v>0.06266837150983379</v>
      </c>
      <c r="CU70" s="416">
        <v>841992</v>
      </c>
      <c r="CV70" s="42">
        <f>CU70-BF70</f>
        <v>-10477</v>
      </c>
      <c r="CW70" s="140">
        <f>CV70/BF70</f>
        <v>-0.01229018298612618</v>
      </c>
    </row>
    <row r="71" ht="17" customHeight="1">
      <c r="A71" t="s" s="71">
        <v>112</v>
      </c>
      <c r="B71" s="416">
        <v>29709</v>
      </c>
      <c r="C71" s="416">
        <v>26138</v>
      </c>
      <c r="D71" s="416">
        <v>14398</v>
      </c>
      <c r="E71" s="416">
        <v>70245.000000000015</v>
      </c>
      <c r="F71" s="416">
        <v>5369</v>
      </c>
      <c r="G71" s="416">
        <v>2929</v>
      </c>
      <c r="H71" s="416">
        <v>2409</v>
      </c>
      <c r="I71" s="416">
        <v>10707</v>
      </c>
      <c r="J71" s="416">
        <v>80952.000000000015</v>
      </c>
      <c r="K71" s="416">
        <v>2543</v>
      </c>
      <c r="L71" s="416">
        <v>1640</v>
      </c>
      <c r="M71" s="416">
        <v>4564</v>
      </c>
      <c r="N71" s="416">
        <v>8747</v>
      </c>
      <c r="O71" s="416">
        <v>89699.000000000015</v>
      </c>
      <c r="P71" s="416">
        <v>12088</v>
      </c>
      <c r="Q71" s="416">
        <v>24033</v>
      </c>
      <c r="R71" s="416">
        <v>30674</v>
      </c>
      <c r="S71" s="416">
        <v>66795</v>
      </c>
      <c r="T71" s="416">
        <v>156494</v>
      </c>
      <c r="U71" s="416">
        <v>29843</v>
      </c>
      <c r="V71" s="416">
        <v>26574</v>
      </c>
      <c r="W71" s="416">
        <v>22144</v>
      </c>
      <c r="X71" s="416">
        <v>78561</v>
      </c>
      <c r="Y71" s="416">
        <v>5663</v>
      </c>
      <c r="Z71" s="416">
        <v>2897</v>
      </c>
      <c r="AA71" s="416">
        <v>2533</v>
      </c>
      <c r="AB71" s="416">
        <v>11093</v>
      </c>
      <c r="AC71" s="416">
        <v>89654</v>
      </c>
      <c r="AD71" s="416">
        <v>2562.8962</v>
      </c>
      <c r="AE71" s="416">
        <v>1496</v>
      </c>
      <c r="AF71" s="416">
        <v>3073</v>
      </c>
      <c r="AG71" s="416">
        <v>7131.8962</v>
      </c>
      <c r="AH71" s="416">
        <v>96785.8962</v>
      </c>
      <c r="AI71" s="416">
        <v>12379</v>
      </c>
      <c r="AJ71" s="416">
        <v>26770</v>
      </c>
      <c r="AK71" s="416">
        <v>33395</v>
      </c>
      <c r="AL71" s="416">
        <v>72544</v>
      </c>
      <c r="AM71" s="416">
        <v>169329.8962</v>
      </c>
      <c r="AN71" s="416">
        <v>34477</v>
      </c>
      <c r="AO71" s="416">
        <v>26823</v>
      </c>
      <c r="AP71" s="416">
        <v>20124</v>
      </c>
      <c r="AQ71" s="416">
        <v>81424</v>
      </c>
      <c r="AR71" s="416">
        <v>4266</v>
      </c>
      <c r="AS71" s="416">
        <v>2945</v>
      </c>
      <c r="AT71" s="416">
        <v>2602.9839</v>
      </c>
      <c r="AU71" s="416">
        <v>9813.983899999999</v>
      </c>
      <c r="AV71" s="416">
        <v>91237.983899999992</v>
      </c>
      <c r="AW71" s="416">
        <v>2658</v>
      </c>
      <c r="AX71" s="416">
        <v>1166</v>
      </c>
      <c r="AY71" s="416">
        <v>5171</v>
      </c>
      <c r="AZ71" s="416">
        <v>8995</v>
      </c>
      <c r="BA71" s="416">
        <v>100232.9839</v>
      </c>
      <c r="BB71" s="416">
        <v>14425.6755</v>
      </c>
      <c r="BC71" s="416">
        <v>24102</v>
      </c>
      <c r="BD71" s="416">
        <v>27884</v>
      </c>
      <c r="BE71" s="416">
        <v>66415</v>
      </c>
      <c r="BF71" s="416">
        <v>166648</v>
      </c>
      <c r="BG71" s="416">
        <v>-2681.896200000017</v>
      </c>
      <c r="BH71" s="314">
        <v>-0.01583829117117252</v>
      </c>
      <c r="BI71" s="416">
        <v>34431</v>
      </c>
      <c r="BJ71" s="416">
        <v>26641</v>
      </c>
      <c r="BK71" s="416">
        <v>19993</v>
      </c>
      <c r="BL71" s="416">
        <v>81065</v>
      </c>
      <c r="BM71" s="416">
        <v>3487</v>
      </c>
      <c r="BN71" s="416">
        <v>3091</v>
      </c>
      <c r="BO71" s="416">
        <v>2617</v>
      </c>
      <c r="BP71" s="416">
        <v>9195</v>
      </c>
      <c r="BQ71" s="416">
        <v>90260</v>
      </c>
      <c r="BR71" s="416">
        <v>-977.983899999992</v>
      </c>
      <c r="BS71" s="314">
        <v>-0.01071904329968422</v>
      </c>
      <c r="BT71" s="416">
        <v>2675</v>
      </c>
      <c r="BU71" s="416">
        <v>17</v>
      </c>
      <c r="BV71" s="314">
        <v>0.006395786305492852</v>
      </c>
      <c r="BW71" s="416">
        <v>1074</v>
      </c>
      <c r="BX71" s="42">
        <v>-92</v>
      </c>
      <c r="BY71" s="43">
        <v>-0.07890222984562607</v>
      </c>
      <c r="BZ71" s="416">
        <v>6313</v>
      </c>
      <c r="CA71" s="42">
        <f>BZ71-AY71</f>
        <v>1142</v>
      </c>
      <c r="CB71" s="43">
        <f>CA71/AY71</f>
        <v>0.2208470315219493</v>
      </c>
      <c r="CC71" s="416">
        <v>10062</v>
      </c>
      <c r="CD71" s="42">
        <f>CC71-AZ71</f>
        <v>1067</v>
      </c>
      <c r="CE71" s="43">
        <f>CD71/AZ71</f>
        <v>0.118621456364647</v>
      </c>
      <c r="CF71" s="416">
        <v>100232.9839</v>
      </c>
      <c r="CG71" s="42">
        <f>CF71-BA71</f>
        <v>0</v>
      </c>
      <c r="CH71" s="43">
        <f>CG71/BA71</f>
        <v>0</v>
      </c>
      <c r="CI71" s="416">
        <v>16747</v>
      </c>
      <c r="CJ71" s="42">
        <f>CI71-BB71</f>
        <v>2321.324500000001</v>
      </c>
      <c r="CK71" s="43">
        <f>CJ71/BB71</f>
        <v>0.1609161733882064</v>
      </c>
      <c r="CL71" s="416">
        <v>24091</v>
      </c>
      <c r="CM71" s="42">
        <f>CL71-BC71</f>
        <v>-11</v>
      </c>
      <c r="CN71" s="43">
        <f>CM71/BC71</f>
        <v>-0.0004563936602771554</v>
      </c>
      <c r="CO71" s="416">
        <v>32759</v>
      </c>
      <c r="CP71" s="42">
        <f>CO71-BD71</f>
        <v>4875</v>
      </c>
      <c r="CQ71" s="43">
        <f>CP71/BD71</f>
        <v>0.1748314445560178</v>
      </c>
      <c r="CR71" s="416">
        <v>73597</v>
      </c>
      <c r="CS71" s="42">
        <f>CR71-BE71</f>
        <v>7182</v>
      </c>
      <c r="CT71" s="43">
        <f>CS71/BE71</f>
        <v>0.1081382217872469</v>
      </c>
      <c r="CU71" s="416">
        <v>173919</v>
      </c>
      <c r="CV71" s="42">
        <f>CU71-BF71</f>
        <v>7271</v>
      </c>
      <c r="CW71" s="140">
        <f>CV71/BF71</f>
        <v>0.04363088665930584</v>
      </c>
    </row>
    <row r="72" ht="17" customHeight="1">
      <c r="A72" t="s" s="71">
        <v>137</v>
      </c>
      <c r="B72" s="416">
        <v>4072</v>
      </c>
      <c r="C72" s="416">
        <v>3607</v>
      </c>
      <c r="D72" s="416">
        <v>2830</v>
      </c>
      <c r="E72" s="416">
        <v>10509</v>
      </c>
      <c r="F72" s="416">
        <v>1860</v>
      </c>
      <c r="G72" s="416">
        <v>751</v>
      </c>
      <c r="H72" s="416">
        <v>28</v>
      </c>
      <c r="I72" s="416">
        <v>2639</v>
      </c>
      <c r="J72" s="416">
        <v>13148</v>
      </c>
      <c r="K72" s="416">
        <v>23</v>
      </c>
      <c r="L72" s="416">
        <v>21</v>
      </c>
      <c r="M72" s="416">
        <v>840</v>
      </c>
      <c r="N72" s="416">
        <v>884</v>
      </c>
      <c r="O72" s="422">
        <v>14032</v>
      </c>
      <c r="P72" s="422">
        <v>2176</v>
      </c>
      <c r="Q72" s="422">
        <v>3045</v>
      </c>
      <c r="R72" s="422">
        <v>4004</v>
      </c>
      <c r="S72" s="422">
        <v>9225</v>
      </c>
      <c r="T72" s="422">
        <v>23257</v>
      </c>
      <c r="U72" s="422">
        <v>3864</v>
      </c>
      <c r="V72" s="422">
        <v>3301</v>
      </c>
      <c r="W72" s="422">
        <v>2642</v>
      </c>
      <c r="X72" s="422">
        <v>9807</v>
      </c>
      <c r="Y72" s="422">
        <v>2577</v>
      </c>
      <c r="Z72" s="422">
        <v>595</v>
      </c>
      <c r="AA72" s="422">
        <v>15</v>
      </c>
      <c r="AB72" s="422">
        <v>3187</v>
      </c>
      <c r="AC72" s="422">
        <v>12994</v>
      </c>
      <c r="AD72" s="422">
        <v>19</v>
      </c>
      <c r="AE72" s="422">
        <v>26</v>
      </c>
      <c r="AF72" s="422">
        <v>441</v>
      </c>
      <c r="AG72" s="422">
        <v>486</v>
      </c>
      <c r="AH72" s="422">
        <v>13480</v>
      </c>
      <c r="AI72" s="422">
        <v>2352</v>
      </c>
      <c r="AJ72" s="422">
        <v>3150</v>
      </c>
      <c r="AK72" s="422">
        <v>3669</v>
      </c>
      <c r="AL72" s="422">
        <v>9171</v>
      </c>
      <c r="AM72" s="422">
        <v>22651</v>
      </c>
      <c r="AN72" s="422">
        <v>3923</v>
      </c>
      <c r="AO72" s="416">
        <v>3203</v>
      </c>
      <c r="AP72" s="416">
        <v>2863.3809</v>
      </c>
      <c r="AQ72" s="416">
        <v>9989.3809</v>
      </c>
      <c r="AR72" s="422">
        <v>2733</v>
      </c>
      <c r="AS72" s="416">
        <v>685</v>
      </c>
      <c r="AT72" s="422">
        <v>36</v>
      </c>
      <c r="AU72" s="416">
        <v>3454</v>
      </c>
      <c r="AV72" s="416">
        <v>13443.3809</v>
      </c>
      <c r="AW72" s="422">
        <v>35</v>
      </c>
      <c r="AX72" s="422">
        <v>37</v>
      </c>
      <c r="AY72" s="422">
        <v>705</v>
      </c>
      <c r="AZ72" s="422">
        <v>777</v>
      </c>
      <c r="BA72" s="422">
        <v>14220.3809</v>
      </c>
      <c r="BB72" s="422"/>
      <c r="BC72" s="422">
        <v>2841</v>
      </c>
      <c r="BD72" s="422">
        <v>3365</v>
      </c>
      <c r="BE72" s="422">
        <v>8137</v>
      </c>
      <c r="BF72" s="422">
        <v>22357.3809</v>
      </c>
      <c r="BG72" s="422">
        <v>-293.6190999999999</v>
      </c>
      <c r="BH72" s="264">
        <v>-0.01296274336673875</v>
      </c>
      <c r="BI72" s="422">
        <v>4107</v>
      </c>
      <c r="BJ72" s="422">
        <v>3082</v>
      </c>
      <c r="BK72" s="422">
        <v>2288</v>
      </c>
      <c r="BL72" s="422">
        <v>9477</v>
      </c>
      <c r="BM72" s="422">
        <v>2290</v>
      </c>
      <c r="BN72" s="416">
        <v>1259</v>
      </c>
      <c r="BO72" s="416">
        <v>40</v>
      </c>
      <c r="BP72" s="416">
        <v>3589</v>
      </c>
      <c r="BQ72" s="416">
        <v>13066</v>
      </c>
      <c r="BR72" s="422">
        <v>-377.3809000000001</v>
      </c>
      <c r="BS72" s="264">
        <v>-0.02807187438987168</v>
      </c>
      <c r="BT72" s="422">
        <v>36</v>
      </c>
      <c r="BU72" s="422">
        <v>1</v>
      </c>
      <c r="BV72" s="264">
        <v>0.02857142857142857</v>
      </c>
      <c r="BW72" s="422">
        <v>32</v>
      </c>
      <c r="BX72" s="42">
        <v>-5</v>
      </c>
      <c r="BY72" s="43">
        <v>-0.1351351351351351</v>
      </c>
      <c r="BZ72" s="416">
        <v>1274</v>
      </c>
      <c r="CA72" s="42">
        <f>BZ72-AY72</f>
        <v>569</v>
      </c>
      <c r="CB72" s="43">
        <f>CA72/AY72</f>
        <v>0.8070921985815603</v>
      </c>
      <c r="CC72" s="416">
        <v>1342</v>
      </c>
      <c r="CD72" s="42">
        <f>CC72-AZ72</f>
        <v>565</v>
      </c>
      <c r="CE72" s="43">
        <f>CD72/AZ72</f>
        <v>0.7271557271557272</v>
      </c>
      <c r="CF72" s="416">
        <v>14220.3809</v>
      </c>
      <c r="CG72" s="42">
        <f>CF72-BA72</f>
        <v>0</v>
      </c>
      <c r="CH72" s="43">
        <f>CG72/BA72</f>
        <v>0</v>
      </c>
      <c r="CI72" s="416">
        <v>2353</v>
      </c>
      <c r="CJ72" s="42">
        <f>CI72-BB72</f>
        <v>2353</v>
      </c>
      <c r="CK72" s="43">
        <f>CJ72/BB72</f>
      </c>
      <c r="CL72" s="416">
        <v>2794</v>
      </c>
      <c r="CM72" s="42">
        <f>CL72-BC72</f>
        <v>-47</v>
      </c>
      <c r="CN72" s="43">
        <f>CM72/BC72</f>
        <v>-0.01654347060894051</v>
      </c>
      <c r="CO72" s="416">
        <v>3931</v>
      </c>
      <c r="CP72" s="42">
        <f>CO72-BD72</f>
        <v>566</v>
      </c>
      <c r="CQ72" s="43">
        <f>CP72/BD72</f>
        <v>0.1682020802377415</v>
      </c>
      <c r="CR72" s="416">
        <v>9078</v>
      </c>
      <c r="CS72" s="42">
        <f>CR72-BE72</f>
        <v>941</v>
      </c>
      <c r="CT72" s="43">
        <f>CS72/BE72</f>
        <v>0.1156445864569252</v>
      </c>
      <c r="CU72" s="416">
        <v>23486</v>
      </c>
      <c r="CV72" s="42">
        <f>CU72-BF72</f>
        <v>1128.6191</v>
      </c>
      <c r="CW72" s="140">
        <f>CV72/BF72</f>
        <v>0.05048082801147785</v>
      </c>
    </row>
    <row r="73" ht="17" customHeight="1">
      <c r="A73" t="s" s="71">
        <v>186</v>
      </c>
      <c r="B73" s="416">
        <v>99</v>
      </c>
      <c r="C73" s="416">
        <v>62</v>
      </c>
      <c r="D73" s="416">
        <v>47</v>
      </c>
      <c r="E73" s="416">
        <v>208</v>
      </c>
      <c r="F73" s="416">
        <v>31</v>
      </c>
      <c r="G73" s="416">
        <v>17</v>
      </c>
      <c r="H73" s="24"/>
      <c r="I73" s="416">
        <v>48</v>
      </c>
      <c r="J73" s="416">
        <v>256</v>
      </c>
      <c r="K73" s="24"/>
      <c r="L73" s="24"/>
      <c r="M73" s="24"/>
      <c r="N73" s="416">
        <v>0</v>
      </c>
      <c r="O73" s="416">
        <v>256</v>
      </c>
      <c r="P73" s="24"/>
      <c r="Q73" s="24"/>
      <c r="R73" s="416">
        <v>0</v>
      </c>
      <c r="S73" s="24"/>
      <c r="T73" s="416">
        <v>256</v>
      </c>
      <c r="U73" s="24"/>
      <c r="V73" s="24"/>
      <c r="W73" s="24"/>
      <c r="X73" s="24"/>
      <c r="Y73" s="24"/>
      <c r="Z73" s="24"/>
      <c r="AA73" s="24"/>
      <c r="AB73" s="24"/>
      <c r="AC73" s="416">
        <v>0</v>
      </c>
      <c r="AD73" s="24"/>
      <c r="AE73" s="24"/>
      <c r="AF73" s="24"/>
      <c r="AG73" s="416">
        <v>0</v>
      </c>
      <c r="AH73" s="416">
        <v>0</v>
      </c>
      <c r="AI73" s="24"/>
      <c r="AJ73" s="416">
        <v>0</v>
      </c>
      <c r="AK73" s="416">
        <v>0</v>
      </c>
      <c r="AL73" s="24"/>
      <c r="AM73" s="416">
        <v>0</v>
      </c>
      <c r="AN73" s="24"/>
      <c r="AO73" s="24"/>
      <c r="AP73" s="24"/>
      <c r="AQ73" s="24"/>
      <c r="AR73" s="24"/>
      <c r="AS73" s="24"/>
      <c r="AT73" s="24"/>
      <c r="AU73" s="24"/>
      <c r="AV73" s="416">
        <v>0</v>
      </c>
      <c r="AW73" s="24"/>
      <c r="AX73" s="24"/>
      <c r="AY73" s="24"/>
      <c r="AZ73" s="416">
        <v>0</v>
      </c>
      <c r="BA73" s="416">
        <v>0</v>
      </c>
      <c r="BB73" s="24"/>
      <c r="BC73" s="24"/>
      <c r="BD73" s="24"/>
      <c r="BE73" s="24"/>
      <c r="BF73" s="24"/>
      <c r="BG73" s="416">
        <v>0</v>
      </c>
      <c r="BH73" s="314"/>
      <c r="BI73" s="24"/>
      <c r="BJ73" s="24"/>
      <c r="BK73" s="24"/>
      <c r="BL73" s="416">
        <v>0</v>
      </c>
      <c r="BM73" s="24"/>
      <c r="BN73" s="24"/>
      <c r="BO73" s="24"/>
      <c r="BP73" s="416">
        <v>0</v>
      </c>
      <c r="BQ73" s="416">
        <v>0</v>
      </c>
      <c r="BR73" s="416">
        <v>0</v>
      </c>
      <c r="BS73" s="314"/>
      <c r="BT73" s="24"/>
      <c r="BU73" s="416">
        <v>0</v>
      </c>
      <c r="BV73" s="314"/>
      <c r="BW73" s="24"/>
      <c r="BX73" s="42">
        <v>0</v>
      </c>
      <c r="BY73" s="43"/>
      <c r="BZ73" s="24"/>
      <c r="CA73" s="42">
        <f>BZ73-AY73</f>
        <v>0</v>
      </c>
      <c r="CB73" s="43">
        <f>CA73/AY73</f>
      </c>
      <c r="CC73" s="416">
        <v>0</v>
      </c>
      <c r="CD73" s="42">
        <f>CC73-AZ73</f>
        <v>0</v>
      </c>
      <c r="CE73" s="43">
        <f>CD73/AZ73</f>
      </c>
      <c r="CF73" s="416">
        <v>0</v>
      </c>
      <c r="CG73" s="42">
        <f>CF73-BA73</f>
        <v>0</v>
      </c>
      <c r="CH73" s="43">
        <f>CG73/BA73</f>
      </c>
      <c r="CI73" s="24"/>
      <c r="CJ73" s="42">
        <f>CI73-BB73</f>
        <v>0</v>
      </c>
      <c r="CK73" s="43">
        <f>CJ73/BB73</f>
      </c>
      <c r="CL73" s="24"/>
      <c r="CM73" s="42">
        <f>CL73-BC73</f>
        <v>0</v>
      </c>
      <c r="CN73" s="43">
        <f>CM73/BC73</f>
      </c>
      <c r="CO73" s="24"/>
      <c r="CP73" s="42">
        <f>CO73-BD73</f>
        <v>0</v>
      </c>
      <c r="CQ73" s="43">
        <f>CP73/BD73</f>
      </c>
      <c r="CR73" s="416">
        <v>0</v>
      </c>
      <c r="CS73" s="42">
        <f>CR73-BE73</f>
        <v>0</v>
      </c>
      <c r="CT73" s="43">
        <f>CS73/BE73</f>
      </c>
      <c r="CU73" s="24"/>
      <c r="CV73" s="42">
        <f>CU73-BF73</f>
        <v>0</v>
      </c>
      <c r="CW73" s="140">
        <f>CV73/BF73</f>
      </c>
    </row>
    <row r="74" ht="17" customHeight="1">
      <c r="A74" t="s" s="71">
        <v>141</v>
      </c>
      <c r="B74" s="24"/>
      <c r="C74" s="24"/>
      <c r="D74" s="24"/>
      <c r="E74" s="416">
        <v>0</v>
      </c>
      <c r="F74" s="24"/>
      <c r="G74" s="24"/>
      <c r="H74" s="24"/>
      <c r="I74" s="416">
        <v>0</v>
      </c>
      <c r="J74" s="24"/>
      <c r="K74" s="24"/>
      <c r="L74" s="24"/>
      <c r="M74" s="24"/>
      <c r="N74" s="416">
        <v>0</v>
      </c>
      <c r="O74" s="416">
        <v>0</v>
      </c>
      <c r="P74" s="24"/>
      <c r="Q74" s="24"/>
      <c r="R74" s="24"/>
      <c r="S74" s="416">
        <v>0</v>
      </c>
      <c r="T74" s="416">
        <v>0</v>
      </c>
      <c r="U74" s="24"/>
      <c r="V74" s="24"/>
      <c r="W74" s="24"/>
      <c r="X74" s="416">
        <v>0</v>
      </c>
      <c r="Y74" s="24"/>
      <c r="Z74" s="24"/>
      <c r="AA74" s="24"/>
      <c r="AB74" s="416">
        <v>0</v>
      </c>
      <c r="AC74" s="416">
        <v>0</v>
      </c>
      <c r="AD74" s="24"/>
      <c r="AE74" s="24"/>
      <c r="AF74" s="24"/>
      <c r="AG74" s="416">
        <v>0</v>
      </c>
      <c r="AH74" s="416">
        <v>0</v>
      </c>
      <c r="AI74" s="24"/>
      <c r="AJ74" s="24"/>
      <c r="AK74" s="24"/>
      <c r="AL74" s="416">
        <v>0</v>
      </c>
      <c r="AM74" s="416">
        <v>0</v>
      </c>
      <c r="AN74" s="24"/>
      <c r="AO74" s="24"/>
      <c r="AP74" s="24"/>
      <c r="AQ74" s="416">
        <v>0</v>
      </c>
      <c r="AR74" s="24"/>
      <c r="AS74" s="24"/>
      <c r="AT74" s="24"/>
      <c r="AU74" s="416">
        <v>0</v>
      </c>
      <c r="AV74" s="416">
        <v>0</v>
      </c>
      <c r="AW74" s="24"/>
      <c r="AX74" s="24"/>
      <c r="AY74" s="24"/>
      <c r="AZ74" s="416">
        <v>0</v>
      </c>
      <c r="BA74" s="416">
        <v>0</v>
      </c>
      <c r="BB74" s="24"/>
      <c r="BC74" s="24"/>
      <c r="BD74" s="24"/>
      <c r="BE74" s="24"/>
      <c r="BF74" s="24"/>
      <c r="BG74" s="416">
        <v>0</v>
      </c>
      <c r="BH74" s="314"/>
      <c r="BI74" s="24"/>
      <c r="BJ74" s="24"/>
      <c r="BK74" s="24"/>
      <c r="BL74" s="416">
        <v>0</v>
      </c>
      <c r="BM74" s="24"/>
      <c r="BN74" s="24"/>
      <c r="BO74" s="24"/>
      <c r="BP74" s="416">
        <v>0</v>
      </c>
      <c r="BQ74" s="416">
        <v>0</v>
      </c>
      <c r="BR74" s="416">
        <v>0</v>
      </c>
      <c r="BS74" s="314"/>
      <c r="BT74" s="24"/>
      <c r="BU74" s="416">
        <v>0</v>
      </c>
      <c r="BV74" s="314"/>
      <c r="BW74" s="24"/>
      <c r="BX74" s="42">
        <v>0</v>
      </c>
      <c r="BY74" s="43"/>
      <c r="BZ74" s="24"/>
      <c r="CA74" s="42">
        <f>BZ74-AY74</f>
        <v>0</v>
      </c>
      <c r="CB74" s="43">
        <f>CA74/AY74</f>
      </c>
      <c r="CC74" s="416">
        <v>0</v>
      </c>
      <c r="CD74" s="42">
        <f>CC74-AZ74</f>
        <v>0</v>
      </c>
      <c r="CE74" s="43">
        <f>CD74/AZ74</f>
      </c>
      <c r="CF74" s="416">
        <v>0</v>
      </c>
      <c r="CG74" s="42">
        <f>CF74-BA74</f>
        <v>0</v>
      </c>
      <c r="CH74" s="43">
        <f>CG74/BA74</f>
      </c>
      <c r="CI74" s="24"/>
      <c r="CJ74" s="42">
        <f>CI74-BB74</f>
        <v>0</v>
      </c>
      <c r="CK74" s="43">
        <f>CJ74/BB74</f>
      </c>
      <c r="CL74" s="24"/>
      <c r="CM74" s="42">
        <f>CL74-BC74</f>
        <v>0</v>
      </c>
      <c r="CN74" s="43">
        <f>CM74/BC74</f>
      </c>
      <c r="CO74" s="24"/>
      <c r="CP74" s="42">
        <f>CO74-BD74</f>
        <v>0</v>
      </c>
      <c r="CQ74" s="43">
        <f>CP74/BD74</f>
      </c>
      <c r="CR74" s="416">
        <v>0</v>
      </c>
      <c r="CS74" s="42">
        <f>CR74-BE74</f>
        <v>0</v>
      </c>
      <c r="CT74" s="43">
        <f>CS74/BE74</f>
      </c>
      <c r="CU74" s="24"/>
      <c r="CV74" s="42">
        <f>CU74-BF74</f>
        <v>0</v>
      </c>
      <c r="CW74" s="140">
        <f>CV74/BF74</f>
      </c>
    </row>
    <row r="75" ht="17" customHeight="1">
      <c r="A75" t="s" s="423">
        <v>187</v>
      </c>
      <c r="B75" s="416">
        <v>677</v>
      </c>
      <c r="C75" s="416">
        <v>557</v>
      </c>
      <c r="D75" s="416">
        <v>723</v>
      </c>
      <c r="E75" s="416">
        <v>1957</v>
      </c>
      <c r="F75" s="416">
        <v>1288</v>
      </c>
      <c r="G75" s="416">
        <v>806.0000000000001</v>
      </c>
      <c r="H75" s="416">
        <v>581</v>
      </c>
      <c r="I75" s="416">
        <v>2675</v>
      </c>
      <c r="J75" s="416">
        <v>4632</v>
      </c>
      <c r="K75" s="416">
        <v>784</v>
      </c>
      <c r="L75" s="416">
        <v>601.0000000000001</v>
      </c>
      <c r="M75" s="416">
        <v>748</v>
      </c>
      <c r="N75" s="416">
        <v>2133</v>
      </c>
      <c r="O75" s="416">
        <v>6765</v>
      </c>
      <c r="P75" s="416">
        <v>1112</v>
      </c>
      <c r="Q75" s="416">
        <v>657.9999999999999</v>
      </c>
      <c r="R75" s="416">
        <v>777</v>
      </c>
      <c r="S75" s="416">
        <v>2547</v>
      </c>
      <c r="T75" s="416">
        <v>9312</v>
      </c>
      <c r="U75" s="416">
        <v>623.9999999999999</v>
      </c>
      <c r="V75" s="416">
        <v>564</v>
      </c>
      <c r="W75" s="416">
        <v>594</v>
      </c>
      <c r="X75" s="416">
        <v>1782</v>
      </c>
      <c r="Y75" s="416">
        <v>939.0000000000002</v>
      </c>
      <c r="Z75" s="416">
        <v>432</v>
      </c>
      <c r="AA75" s="416">
        <v>554</v>
      </c>
      <c r="AB75" s="416">
        <v>1925</v>
      </c>
      <c r="AC75" s="416">
        <v>3707</v>
      </c>
      <c r="AD75" s="416">
        <v>938</v>
      </c>
      <c r="AE75" s="416">
        <v>796</v>
      </c>
      <c r="AF75" s="416">
        <v>671.9999999999999</v>
      </c>
      <c r="AG75" s="416">
        <v>2406</v>
      </c>
      <c r="AH75" s="416">
        <v>6113</v>
      </c>
      <c r="AI75" s="416">
        <v>696</v>
      </c>
      <c r="AJ75" s="416">
        <v>726</v>
      </c>
      <c r="AK75" s="416">
        <v>652.9999999999999</v>
      </c>
      <c r="AL75" s="416">
        <v>2075</v>
      </c>
      <c r="AM75" s="416">
        <v>8188</v>
      </c>
      <c r="AN75" s="416">
        <v>646.9999999999999</v>
      </c>
      <c r="AO75" s="416">
        <v>580</v>
      </c>
      <c r="AP75" s="416">
        <v>741.0312</v>
      </c>
      <c r="AQ75" s="416">
        <v>1968.0312</v>
      </c>
      <c r="AR75" s="416">
        <v>879.0000000000001</v>
      </c>
      <c r="AS75" s="416">
        <v>460</v>
      </c>
      <c r="AT75" s="416">
        <v>659.0015999999999</v>
      </c>
      <c r="AU75" s="416">
        <v>1998.0016</v>
      </c>
      <c r="AV75" s="416">
        <v>3966.0328</v>
      </c>
      <c r="AW75" s="416">
        <v>366.9999999999999</v>
      </c>
      <c r="AX75" s="416">
        <v>629</v>
      </c>
      <c r="AY75" s="416">
        <v>718.9486000000001</v>
      </c>
      <c r="AZ75" s="416">
        <v>1714.9486</v>
      </c>
      <c r="BA75" s="416">
        <v>5680.981400000001</v>
      </c>
      <c r="BB75" s="416">
        <v>555.0011999999999</v>
      </c>
      <c r="BC75" s="416">
        <v>794</v>
      </c>
      <c r="BD75" s="416">
        <v>625</v>
      </c>
      <c r="BE75" s="416">
        <v>1974.0012</v>
      </c>
      <c r="BF75" s="416">
        <v>7654.9826</v>
      </c>
      <c r="BG75" s="416">
        <v>-533.0173999999997</v>
      </c>
      <c r="BH75" s="314">
        <v>-0.06509738641914997</v>
      </c>
      <c r="BI75" s="416">
        <v>631</v>
      </c>
      <c r="BJ75" s="416">
        <v>549</v>
      </c>
      <c r="BK75" s="416">
        <v>685</v>
      </c>
      <c r="BL75" s="416">
        <v>1865</v>
      </c>
      <c r="BM75" s="416">
        <v>832</v>
      </c>
      <c r="BN75" s="416">
        <v>450</v>
      </c>
      <c r="BO75" s="416">
        <v>290</v>
      </c>
      <c r="BP75" s="416">
        <v>1572</v>
      </c>
      <c r="BQ75" s="416">
        <v>3437</v>
      </c>
      <c r="BR75" s="416">
        <v>-529.0328</v>
      </c>
      <c r="BS75" s="314">
        <v>-0.1333909290916606</v>
      </c>
      <c r="BT75" s="416">
        <v>443</v>
      </c>
      <c r="BU75" s="416">
        <v>76.00000000000006</v>
      </c>
      <c r="BV75" s="314">
        <v>0.2070844686648503</v>
      </c>
      <c r="BW75" s="416">
        <v>439</v>
      </c>
      <c r="BX75" s="42">
        <v>-190</v>
      </c>
      <c r="BY75" s="43">
        <v>-0.302066772655008</v>
      </c>
      <c r="BZ75" s="416">
        <v>562</v>
      </c>
      <c r="CA75" s="42">
        <f>BZ75-AY75</f>
        <v>-156.9486000000001</v>
      </c>
      <c r="CB75" s="43">
        <f>CA75/AY75</f>
        <v>-0.2183029496128097</v>
      </c>
      <c r="CC75" s="416">
        <v>1444</v>
      </c>
      <c r="CD75" s="42">
        <f>CC75-AZ75</f>
        <v>-270.9486000000002</v>
      </c>
      <c r="CE75" s="43">
        <f>CD75/AZ75</f>
        <v>-0.1579922570274119</v>
      </c>
      <c r="CF75" s="416">
        <v>5680.981400000001</v>
      </c>
      <c r="CG75" s="42">
        <f>CF75-BA75</f>
        <v>0</v>
      </c>
      <c r="CH75" s="43">
        <f>CG75/BA75</f>
        <v>0</v>
      </c>
      <c r="CI75" s="416">
        <v>580</v>
      </c>
      <c r="CJ75" s="42">
        <f>CI75-BB75</f>
        <v>24.99880000000007</v>
      </c>
      <c r="CK75" s="43">
        <f>CJ75/BB75</f>
        <v>0.04504278549307655</v>
      </c>
      <c r="CL75" s="416">
        <v>601</v>
      </c>
      <c r="CM75" s="42">
        <f>CL75-BC75</f>
        <v>-193</v>
      </c>
      <c r="CN75" s="43">
        <f>CM75/BC75</f>
        <v>-0.2430730478589421</v>
      </c>
      <c r="CO75" s="416">
        <v>632</v>
      </c>
      <c r="CP75" s="42">
        <f>CO75-BD75</f>
        <v>7</v>
      </c>
      <c r="CQ75" s="43">
        <f>CP75/BD75</f>
        <v>0.0112</v>
      </c>
      <c r="CR75" s="416">
        <v>1813</v>
      </c>
      <c r="CS75" s="42">
        <f>CR75-BE75</f>
        <v>-161.0011999999999</v>
      </c>
      <c r="CT75" s="43">
        <f>CS75/BE75</f>
        <v>-0.08156084200961981</v>
      </c>
      <c r="CU75" s="416">
        <v>6694</v>
      </c>
      <c r="CV75" s="42">
        <f>CU75-BF75</f>
        <v>-960.9826000000003</v>
      </c>
      <c r="CW75" s="140">
        <f>CV75/BF75</f>
        <v>-0.1255368758121018</v>
      </c>
    </row>
    <row r="76" ht="17" customHeight="1">
      <c r="A76" t="s" s="423">
        <v>188</v>
      </c>
      <c r="B76" s="416">
        <v>184</v>
      </c>
      <c r="C76" s="416">
        <v>212</v>
      </c>
      <c r="D76" s="416">
        <v>240</v>
      </c>
      <c r="E76" s="416">
        <v>636</v>
      </c>
      <c r="F76" s="416">
        <v>1436</v>
      </c>
      <c r="G76" s="416">
        <v>142</v>
      </c>
      <c r="H76" s="416">
        <v>150</v>
      </c>
      <c r="I76" s="416">
        <v>1728</v>
      </c>
      <c r="J76" s="416">
        <v>2364</v>
      </c>
      <c r="K76" s="416">
        <v>416</v>
      </c>
      <c r="L76" s="416">
        <v>236</v>
      </c>
      <c r="M76" s="416">
        <v>761.9999999999999</v>
      </c>
      <c r="N76" s="416">
        <v>1414</v>
      </c>
      <c r="O76" s="416">
        <v>3778</v>
      </c>
      <c r="P76" s="416">
        <v>413</v>
      </c>
      <c r="Q76" s="416">
        <v>274</v>
      </c>
      <c r="R76" s="416">
        <v>273</v>
      </c>
      <c r="S76" s="416">
        <v>960</v>
      </c>
      <c r="T76" s="416">
        <v>4738</v>
      </c>
      <c r="U76" s="416">
        <v>199</v>
      </c>
      <c r="V76" s="416">
        <v>135</v>
      </c>
      <c r="W76" s="416">
        <v>560</v>
      </c>
      <c r="X76" s="416">
        <v>894</v>
      </c>
      <c r="Y76" s="416">
        <v>310</v>
      </c>
      <c r="Z76" s="416">
        <v>244</v>
      </c>
      <c r="AA76" s="416">
        <v>395.9999999999999</v>
      </c>
      <c r="AB76" s="416">
        <v>950</v>
      </c>
      <c r="AC76" s="416">
        <v>1844</v>
      </c>
      <c r="AD76" s="416">
        <v>345.0000000000001</v>
      </c>
      <c r="AE76" s="416">
        <v>521.0000000000001</v>
      </c>
      <c r="AF76" s="416">
        <v>597</v>
      </c>
      <c r="AG76" s="416">
        <v>1463</v>
      </c>
      <c r="AH76" s="416">
        <v>3307</v>
      </c>
      <c r="AI76" s="416">
        <v>257</v>
      </c>
      <c r="AJ76" s="416">
        <v>278</v>
      </c>
      <c r="AK76" s="416">
        <v>197</v>
      </c>
      <c r="AL76" s="416">
        <v>732</v>
      </c>
      <c r="AM76" s="416">
        <v>4039</v>
      </c>
      <c r="AN76" s="416">
        <v>190</v>
      </c>
      <c r="AO76" s="416">
        <v>145</v>
      </c>
      <c r="AP76" s="416">
        <v>608.0116</v>
      </c>
      <c r="AQ76" s="416">
        <v>943.0116</v>
      </c>
      <c r="AR76" s="416">
        <v>749</v>
      </c>
      <c r="AS76" s="416">
        <v>551</v>
      </c>
      <c r="AT76" s="416">
        <v>379.998</v>
      </c>
      <c r="AU76" s="416">
        <v>1679.998</v>
      </c>
      <c r="AV76" s="416">
        <v>2623.0096</v>
      </c>
      <c r="AW76" s="416">
        <v>350</v>
      </c>
      <c r="AX76" s="416">
        <v>112</v>
      </c>
      <c r="AY76" s="416">
        <v>179.0022</v>
      </c>
      <c r="AZ76" s="416">
        <v>641.0022</v>
      </c>
      <c r="BA76" s="416">
        <v>3264.0118</v>
      </c>
      <c r="BB76" s="416">
        <v>158.004</v>
      </c>
      <c r="BC76" s="416">
        <v>232</v>
      </c>
      <c r="BD76" s="416">
        <v>234</v>
      </c>
      <c r="BE76" s="416">
        <v>624.004</v>
      </c>
      <c r="BF76" s="416">
        <v>3888.0158</v>
      </c>
      <c r="BG76" s="416">
        <v>-150.9841999999999</v>
      </c>
      <c r="BH76" s="314">
        <v>-0.03738157959891064</v>
      </c>
      <c r="BI76" s="416">
        <v>204</v>
      </c>
      <c r="BJ76" s="416">
        <v>129</v>
      </c>
      <c r="BK76" s="416">
        <v>602</v>
      </c>
      <c r="BL76" s="416">
        <v>935</v>
      </c>
      <c r="BM76" s="416">
        <v>318</v>
      </c>
      <c r="BN76" s="416">
        <v>153</v>
      </c>
      <c r="BO76" s="416">
        <v>477</v>
      </c>
      <c r="BP76" s="416">
        <v>948</v>
      </c>
      <c r="BQ76" s="416">
        <v>1883</v>
      </c>
      <c r="BR76" s="416">
        <v>-740.0096000000003</v>
      </c>
      <c r="BS76" s="314">
        <v>-0.2821223376384136</v>
      </c>
      <c r="BT76" s="416">
        <v>724</v>
      </c>
      <c r="BU76" s="416">
        <v>374</v>
      </c>
      <c r="BV76" s="314">
        <v>1.068571428571429</v>
      </c>
      <c r="BW76" s="416">
        <v>129</v>
      </c>
      <c r="BX76" s="42">
        <v>16.99999999999999</v>
      </c>
      <c r="BY76" s="43">
        <v>0.1517857142857141</v>
      </c>
      <c r="BZ76" s="416">
        <v>126</v>
      </c>
      <c r="CA76" s="42">
        <f>BZ76-AY76</f>
        <v>-53.00219999999999</v>
      </c>
      <c r="CB76" s="43">
        <f>CA76/AY76</f>
        <v>-0.2960980367839054</v>
      </c>
      <c r="CC76" s="416">
        <v>979</v>
      </c>
      <c r="CD76" s="42">
        <f>CC76-AZ76</f>
        <v>337.9978</v>
      </c>
      <c r="CE76" s="43">
        <f>CD76/AZ76</f>
        <v>0.5272958501546484</v>
      </c>
      <c r="CF76" s="416">
        <v>3264.0118</v>
      </c>
      <c r="CG76" s="42">
        <f>CF76-BA76</f>
        <v>0</v>
      </c>
      <c r="CH76" s="43">
        <f>CG76/BA76</f>
        <v>0</v>
      </c>
      <c r="CI76" s="416">
        <v>144</v>
      </c>
      <c r="CJ76" s="42">
        <f>CI76-BB76</f>
        <v>-14.00399999999999</v>
      </c>
      <c r="CK76" s="43">
        <f>CJ76/BB76</f>
        <v>-0.08863066757803595</v>
      </c>
      <c r="CL76" s="416">
        <v>240</v>
      </c>
      <c r="CM76" s="42">
        <f>CL76-BC76</f>
        <v>8</v>
      </c>
      <c r="CN76" s="43">
        <f>CM76/BC76</f>
        <v>0.03448275862068965</v>
      </c>
      <c r="CO76" s="416">
        <v>233</v>
      </c>
      <c r="CP76" s="42">
        <f>CO76-BD76</f>
        <v>-0.9999999999999716</v>
      </c>
      <c r="CQ76" s="43">
        <f>CP76/BD76</f>
        <v>-0.004273504273504153</v>
      </c>
      <c r="CR76" s="416">
        <v>617</v>
      </c>
      <c r="CS76" s="42">
        <f>CR76-BE76</f>
        <v>-7.004000000000019</v>
      </c>
      <c r="CT76" s="43">
        <f>CS76/BE76</f>
        <v>-0.01122428702380116</v>
      </c>
      <c r="CU76" s="416">
        <v>3479</v>
      </c>
      <c r="CV76" s="42">
        <f>CU76-BF76</f>
        <v>-409.0158000000001</v>
      </c>
      <c r="CW76" s="140">
        <f>CV76/BF76</f>
        <v>-0.1051991095303677</v>
      </c>
    </row>
    <row r="77" ht="17" customHeight="1">
      <c r="A77" s="4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416">
        <v>0</v>
      </c>
      <c r="P77" s="24"/>
      <c r="Q77" s="24"/>
      <c r="R77" s="24"/>
      <c r="S77" s="24"/>
      <c r="T77" s="416">
        <v>0</v>
      </c>
      <c r="U77" s="24"/>
      <c r="V77" s="24"/>
      <c r="W77" s="24"/>
      <c r="X77" s="24"/>
      <c r="Y77" s="24"/>
      <c r="Z77" s="24"/>
      <c r="AA77" s="24"/>
      <c r="AB77" s="24"/>
      <c r="AC77" s="416">
        <v>0</v>
      </c>
      <c r="AD77" s="24"/>
      <c r="AE77" s="24"/>
      <c r="AF77" s="24"/>
      <c r="AG77" s="24"/>
      <c r="AH77" s="416">
        <v>0</v>
      </c>
      <c r="AI77" s="24"/>
      <c r="AJ77" s="24"/>
      <c r="AK77" s="24"/>
      <c r="AL77" s="24"/>
      <c r="AM77" s="416">
        <v>0</v>
      </c>
      <c r="AN77" s="24"/>
      <c r="AO77" s="24"/>
      <c r="AP77" s="24"/>
      <c r="AQ77" s="24"/>
      <c r="AR77" s="24"/>
      <c r="AS77" s="24"/>
      <c r="AT77" s="24"/>
      <c r="AU77" s="24"/>
      <c r="AV77" s="416">
        <v>0</v>
      </c>
      <c r="AW77" s="24"/>
      <c r="AX77" s="24"/>
      <c r="AY77" s="24"/>
      <c r="AZ77" s="24"/>
      <c r="BA77" s="416">
        <v>0</v>
      </c>
      <c r="BB77" s="24"/>
      <c r="BC77" s="24"/>
      <c r="BD77" s="24"/>
      <c r="BE77" s="24"/>
      <c r="BF77" s="416">
        <v>0</v>
      </c>
      <c r="BG77" s="416">
        <v>0</v>
      </c>
      <c r="BH77" s="314"/>
      <c r="BI77" s="24"/>
      <c r="BJ77" s="24"/>
      <c r="BK77" s="24"/>
      <c r="BL77" s="24"/>
      <c r="BM77" s="24"/>
      <c r="BN77" s="24"/>
      <c r="BO77" s="24"/>
      <c r="BP77" s="24"/>
      <c r="BQ77" s="416">
        <v>0</v>
      </c>
      <c r="BR77" s="416">
        <v>0</v>
      </c>
      <c r="BS77" s="314"/>
      <c r="BT77" s="24"/>
      <c r="BU77" s="416">
        <v>0</v>
      </c>
      <c r="BV77" s="314"/>
      <c r="BW77" s="24"/>
      <c r="BX77" s="42">
        <v>0</v>
      </c>
      <c r="BY77" s="43"/>
      <c r="BZ77" s="24"/>
      <c r="CA77" s="42">
        <f>BZ77-AY77</f>
        <v>0</v>
      </c>
      <c r="CB77" s="43">
        <f>CA77/AY77</f>
      </c>
      <c r="CC77" s="24"/>
      <c r="CD77" s="42">
        <f>CC77-AZ77</f>
        <v>0</v>
      </c>
      <c r="CE77" s="43">
        <f>CD77/AZ77</f>
      </c>
      <c r="CF77" s="416">
        <v>0</v>
      </c>
      <c r="CG77" s="42">
        <f>CF77-BA77</f>
        <v>0</v>
      </c>
      <c r="CH77" s="43">
        <f>CG77/BA77</f>
      </c>
      <c r="CI77" s="24"/>
      <c r="CJ77" s="42">
        <f>CI77-BB77</f>
        <v>0</v>
      </c>
      <c r="CK77" s="43">
        <f>CJ77/BB77</f>
      </c>
      <c r="CL77" s="24"/>
      <c r="CM77" s="42">
        <f>CL77-BC77</f>
        <v>0</v>
      </c>
      <c r="CN77" s="43">
        <f>CM77/BC77</f>
      </c>
      <c r="CO77" s="24"/>
      <c r="CP77" s="42">
        <f>CO77-BD77</f>
        <v>0</v>
      </c>
      <c r="CQ77" s="43">
        <f>CP77/BD77</f>
      </c>
      <c r="CR77" s="24"/>
      <c r="CS77" s="42">
        <f>CR77-BE77</f>
        <v>0</v>
      </c>
      <c r="CT77" s="43">
        <f>CS77/BE77</f>
      </c>
      <c r="CU77" s="416">
        <v>0</v>
      </c>
      <c r="CV77" s="42">
        <f>CU77-BF77</f>
        <v>0</v>
      </c>
      <c r="CW77" s="140">
        <f>CV77/BF77</f>
      </c>
    </row>
    <row r="78" ht="17" customHeight="1">
      <c r="A78" t="s" s="71">
        <v>115</v>
      </c>
      <c r="B78" s="416">
        <v>14584.139902115</v>
      </c>
      <c r="C78" s="416">
        <v>13842.616995319411</v>
      </c>
      <c r="D78" s="416">
        <v>15164.267992982654</v>
      </c>
      <c r="E78" s="416">
        <v>43591.024993333689</v>
      </c>
      <c r="F78" s="416">
        <v>10612.347992450770</v>
      </c>
      <c r="G78" s="416">
        <v>9036.941989381341</v>
      </c>
      <c r="H78" s="416">
        <v>6074.459998602791</v>
      </c>
      <c r="I78" s="416">
        <v>25723.749988661682</v>
      </c>
      <c r="J78" s="416">
        <v>69314.774981995375</v>
      </c>
      <c r="K78" s="416">
        <v>4557.329000000001</v>
      </c>
      <c r="L78" s="416">
        <v>4827.496</v>
      </c>
      <c r="M78" s="416">
        <v>8282.919999999998</v>
      </c>
      <c r="N78" s="416">
        <v>17667.745</v>
      </c>
      <c r="O78" s="416">
        <v>86982.519981995370</v>
      </c>
      <c r="P78" s="416">
        <v>10480.272</v>
      </c>
      <c r="Q78" s="416">
        <v>12808.89</v>
      </c>
      <c r="R78" s="416">
        <v>15087.661</v>
      </c>
      <c r="S78" s="416">
        <v>38376.823</v>
      </c>
      <c r="T78" s="416">
        <v>125359.3429819954</v>
      </c>
      <c r="U78" s="416">
        <v>14972.345005164625</v>
      </c>
      <c r="V78" s="416">
        <v>14052.4080009355</v>
      </c>
      <c r="W78" s="416">
        <v>13091.579009492340</v>
      </c>
      <c r="X78" s="416">
        <v>42116.331999169059</v>
      </c>
      <c r="Y78" s="416">
        <v>10383.759994190921</v>
      </c>
      <c r="Z78" s="416">
        <v>8444.435999169878</v>
      </c>
      <c r="AA78" s="416">
        <v>5099.721999207437</v>
      </c>
      <c r="AB78" s="416">
        <v>23927.917999898833</v>
      </c>
      <c r="AC78" s="416">
        <v>66044.249999067892</v>
      </c>
      <c r="AD78" s="416">
        <v>4536.681</v>
      </c>
      <c r="AE78" s="416">
        <v>5148.316000644311</v>
      </c>
      <c r="AF78" s="416">
        <v>7988.715999999999</v>
      </c>
      <c r="AG78" s="416">
        <v>17673.713000644311</v>
      </c>
      <c r="AH78" s="416">
        <v>83717.962999712210</v>
      </c>
      <c r="AI78" s="416">
        <v>10599.89</v>
      </c>
      <c r="AJ78" s="416">
        <v>12552.368</v>
      </c>
      <c r="AK78" s="416">
        <v>13064.721</v>
      </c>
      <c r="AL78" s="416">
        <v>36216.979000000007</v>
      </c>
      <c r="AM78" s="416">
        <v>119934.9419997122</v>
      </c>
      <c r="AN78" s="416">
        <v>15904.633</v>
      </c>
      <c r="AO78" s="416">
        <v>14949.738</v>
      </c>
      <c r="AP78" s="416">
        <v>12587</v>
      </c>
      <c r="AQ78" s="416">
        <v>43441</v>
      </c>
      <c r="AR78" s="422">
        <v>10592.522</v>
      </c>
      <c r="AS78" s="416">
        <v>8957.769</v>
      </c>
      <c r="AT78" s="416">
        <v>4935</v>
      </c>
      <c r="AU78" s="416">
        <v>24485</v>
      </c>
      <c r="AV78" s="416">
        <v>67926</v>
      </c>
      <c r="AW78" s="416">
        <v>4766.088</v>
      </c>
      <c r="AX78" s="416">
        <v>5259</v>
      </c>
      <c r="AY78" s="416">
        <v>8426</v>
      </c>
      <c r="AZ78" s="416">
        <v>18451.088</v>
      </c>
      <c r="BA78" s="416">
        <v>86377.088</v>
      </c>
      <c r="BB78" s="416">
        <v>10304.714</v>
      </c>
      <c r="BC78" s="416">
        <v>13281</v>
      </c>
      <c r="BD78" s="416">
        <v>12921</v>
      </c>
      <c r="BE78" s="416">
        <v>36506.714</v>
      </c>
      <c r="BF78" s="416">
        <v>122884.764</v>
      </c>
      <c r="BG78" s="416">
        <v>2949.822000287793</v>
      </c>
      <c r="BH78" s="314">
        <v>0.02459518428161545</v>
      </c>
      <c r="BI78" s="416">
        <v>14698</v>
      </c>
      <c r="BJ78" s="416">
        <v>14607</v>
      </c>
      <c r="BK78" s="416">
        <v>11623.1</v>
      </c>
      <c r="BL78" s="416">
        <v>40928.1</v>
      </c>
      <c r="BM78" s="416">
        <v>10661.6</v>
      </c>
      <c r="BN78" s="416">
        <v>8816</v>
      </c>
      <c r="BO78" s="416">
        <v>6219</v>
      </c>
      <c r="BP78" s="416">
        <v>25696.6</v>
      </c>
      <c r="BQ78" s="416">
        <v>66624.7</v>
      </c>
      <c r="BR78" s="416">
        <v>-1301.300000000003</v>
      </c>
      <c r="BS78" s="314">
        <v>-0.0191576126961694</v>
      </c>
      <c r="BT78" s="416">
        <v>4636.8</v>
      </c>
      <c r="BU78" s="416">
        <v>-129.2879999999996</v>
      </c>
      <c r="BV78" s="314">
        <v>-0.02712664978070056</v>
      </c>
      <c r="BW78" s="416">
        <v>4835.8</v>
      </c>
      <c r="BX78" s="42">
        <v>-423.1999999999998</v>
      </c>
      <c r="BY78" s="43">
        <v>-0.08047157254230838</v>
      </c>
      <c r="BZ78" s="416">
        <v>7680.2</v>
      </c>
      <c r="CA78" s="42">
        <f>BZ78-AY78</f>
        <v>-745.8000000000002</v>
      </c>
      <c r="CB78" s="43">
        <f>CA78/AY78</f>
        <v>-0.0885117493472585</v>
      </c>
      <c r="CC78" s="416">
        <v>17152.8</v>
      </c>
      <c r="CD78" s="42">
        <f>CC78-AZ78</f>
        <v>-1298.288</v>
      </c>
      <c r="CE78" s="43">
        <f>CD78/AZ78</f>
        <v>-0.07036376391462663</v>
      </c>
      <c r="CF78" s="416">
        <v>83777.900000000009</v>
      </c>
      <c r="CG78" s="42">
        <f>CF78-BA78</f>
        <v>-2599.187999999995</v>
      </c>
      <c r="CH78" s="43">
        <f>CG78/BA78</f>
        <v>-0.03009117417804123</v>
      </c>
      <c r="CI78" s="416">
        <v>9937.900000000001</v>
      </c>
      <c r="CJ78" s="42">
        <f>CI78-BB78</f>
        <v>-366.8139999999985</v>
      </c>
      <c r="CK78" s="43">
        <f>CJ78/BB78</f>
        <v>-0.03559671816219242</v>
      </c>
      <c r="CL78" s="416">
        <v>12863.3</v>
      </c>
      <c r="CM78" s="42">
        <f>CL78-BC78</f>
        <v>-417.6999999999989</v>
      </c>
      <c r="CN78" s="43">
        <f>CM78/BC78</f>
        <v>-0.03145094495896385</v>
      </c>
      <c r="CO78" s="416">
        <v>15100.6</v>
      </c>
      <c r="CP78" s="42">
        <f>CO78-BD78</f>
        <v>2179.6</v>
      </c>
      <c r="CQ78" s="43">
        <f>CP78/BD78</f>
        <v>0.1686866341614426</v>
      </c>
      <c r="CR78" s="416">
        <v>37901.8</v>
      </c>
      <c r="CS78" s="42">
        <f>CR78-BE78</f>
        <v>1395.086000000003</v>
      </c>
      <c r="CT78" s="43">
        <f>CS78/BE78</f>
        <v>0.03821450487162452</v>
      </c>
      <c r="CU78" s="416">
        <v>121679.558</v>
      </c>
      <c r="CV78" s="42">
        <f>CU78-BF78</f>
        <v>-1205.206000000006</v>
      </c>
      <c r="CW78" s="140">
        <f>CV78/BF78</f>
        <v>-0.009807611299965597</v>
      </c>
    </row>
    <row r="79" ht="17" customHeight="1">
      <c r="A79" t="s" s="71">
        <v>189</v>
      </c>
      <c r="B79" s="416">
        <v>2746.880004708120</v>
      </c>
      <c r="C79" s="416">
        <v>2646.2016073128</v>
      </c>
      <c r="D79" s="416">
        <v>6033.448014529941</v>
      </c>
      <c r="E79" s="416">
        <v>11426.529995269375</v>
      </c>
      <c r="F79" s="416">
        <v>1914.795002207888</v>
      </c>
      <c r="G79" s="416">
        <v>1226.137998109</v>
      </c>
      <c r="H79" s="416">
        <v>435.459999964</v>
      </c>
      <c r="I79" s="416">
        <v>3576.393006522888</v>
      </c>
      <c r="J79" s="416">
        <v>15002.923001792264</v>
      </c>
      <c r="K79" s="416">
        <v>0</v>
      </c>
      <c r="L79" s="416">
        <v>0</v>
      </c>
      <c r="M79" s="416">
        <v>805.5999999999999</v>
      </c>
      <c r="N79" s="416">
        <v>805.5999999999999</v>
      </c>
      <c r="O79" s="416">
        <v>15808.523001792264</v>
      </c>
      <c r="P79" s="416">
        <v>2113.235</v>
      </c>
      <c r="Q79" s="416">
        <v>2832.951</v>
      </c>
      <c r="R79" s="416">
        <v>3031.804</v>
      </c>
      <c r="S79" s="416">
        <v>7977.99</v>
      </c>
      <c r="T79" s="416">
        <v>23786.513001792264</v>
      </c>
      <c r="U79" s="416">
        <v>2929.321005367923</v>
      </c>
      <c r="V79" s="416">
        <v>3362.919002453280</v>
      </c>
      <c r="W79" s="416">
        <v>3065.516003856425</v>
      </c>
      <c r="X79" s="416">
        <v>9357.756003724902</v>
      </c>
      <c r="Y79" s="416">
        <v>1318.874002930672</v>
      </c>
      <c r="Z79" s="416">
        <v>904.19600128</v>
      </c>
      <c r="AA79" s="416">
        <v>127.452000216</v>
      </c>
      <c r="AB79" s="416">
        <v>2350.522001257672</v>
      </c>
      <c r="AC79" s="416">
        <v>11708.278004982574</v>
      </c>
      <c r="AD79" s="416">
        <v>0</v>
      </c>
      <c r="AE79" s="416">
        <v>0</v>
      </c>
      <c r="AF79" s="416">
        <v>818.55</v>
      </c>
      <c r="AG79" s="416">
        <v>818.55</v>
      </c>
      <c r="AH79" s="416">
        <v>12526.828004982573</v>
      </c>
      <c r="AI79" s="416">
        <v>2121.211</v>
      </c>
      <c r="AJ79" s="416">
        <v>2887.667</v>
      </c>
      <c r="AK79" s="416">
        <v>2499.063</v>
      </c>
      <c r="AL79" s="416">
        <v>7507.941</v>
      </c>
      <c r="AM79" s="416">
        <v>20034.769004982572</v>
      </c>
      <c r="AN79" s="416">
        <v>3205.978</v>
      </c>
      <c r="AO79" s="416">
        <v>3420</v>
      </c>
      <c r="AP79" s="416">
        <v>3719</v>
      </c>
      <c r="AQ79" s="416">
        <v>10344</v>
      </c>
      <c r="AR79" s="416">
        <v>2237.024</v>
      </c>
      <c r="AS79" s="416">
        <v>783.918</v>
      </c>
      <c r="AT79" s="416">
        <v>226</v>
      </c>
      <c r="AU79" s="416">
        <v>3246.942</v>
      </c>
      <c r="AV79" s="416">
        <v>13590.942</v>
      </c>
      <c r="AW79" s="416">
        <v>0</v>
      </c>
      <c r="AX79" s="416">
        <v>0</v>
      </c>
      <c r="AY79" s="416">
        <v>1070</v>
      </c>
      <c r="AZ79" s="416">
        <v>1070</v>
      </c>
      <c r="BA79" s="416">
        <v>14661.918</v>
      </c>
      <c r="BB79" s="416">
        <v>1537.188</v>
      </c>
      <c r="BC79" s="422">
        <v>2903</v>
      </c>
      <c r="BD79" s="416">
        <v>2420</v>
      </c>
      <c r="BE79" s="416">
        <v>6860.188</v>
      </c>
      <c r="BF79" s="416">
        <v>21522.106</v>
      </c>
      <c r="BG79" s="416">
        <v>1487.336995017427</v>
      </c>
      <c r="BH79" s="314">
        <v>0.07423779104453532</v>
      </c>
      <c r="BI79" s="416">
        <v>2704</v>
      </c>
      <c r="BJ79" s="416">
        <v>2780</v>
      </c>
      <c r="BK79" s="416">
        <v>2297</v>
      </c>
      <c r="BL79" s="416">
        <v>7781</v>
      </c>
      <c r="BM79" s="416">
        <v>1838</v>
      </c>
      <c r="BN79" s="416">
        <v>1128</v>
      </c>
      <c r="BO79" s="416">
        <v>497</v>
      </c>
      <c r="BP79" s="416">
        <v>3463</v>
      </c>
      <c r="BQ79" s="416">
        <v>11244</v>
      </c>
      <c r="BR79" s="416">
        <v>-2346.941999999999</v>
      </c>
      <c r="BS79" s="314">
        <v>-0.1726842775136557</v>
      </c>
      <c r="BT79" s="416">
        <v>0</v>
      </c>
      <c r="BU79" s="416">
        <v>0</v>
      </c>
      <c r="BV79" s="314"/>
      <c r="BW79" s="416">
        <v>0</v>
      </c>
      <c r="BX79" s="42">
        <v>0</v>
      </c>
      <c r="BY79" s="43"/>
      <c r="BZ79" s="416">
        <v>654</v>
      </c>
      <c r="CA79" s="42">
        <f>BZ79-AY79</f>
        <v>-416</v>
      </c>
      <c r="CB79" s="43">
        <f>CA79/AY79</f>
        <v>-0.388785046728972</v>
      </c>
      <c r="CC79" s="416">
        <v>654</v>
      </c>
      <c r="CD79" s="42">
        <f>CC79-AZ79</f>
        <v>-416</v>
      </c>
      <c r="CE79" s="43">
        <f>CD79/AZ79</f>
        <v>-0.388785046728972</v>
      </c>
      <c r="CF79" s="416">
        <v>11898</v>
      </c>
      <c r="CG79" s="42">
        <f>CF79-BA79</f>
        <v>-2763.918000000001</v>
      </c>
      <c r="CH79" s="43">
        <f>CG79/BA79</f>
        <v>-0.1885099889386914</v>
      </c>
      <c r="CI79" s="416">
        <v>1418.021</v>
      </c>
      <c r="CJ79" s="42">
        <f>CI79-BB79</f>
        <v>-119.1670000000001</v>
      </c>
      <c r="CK79" s="43">
        <f>CJ79/BB79</f>
        <v>-0.0775227233103564</v>
      </c>
      <c r="CL79" s="416">
        <v>2597.854</v>
      </c>
      <c r="CM79" s="42">
        <f>CL79-BC79</f>
        <v>-305.1459999999997</v>
      </c>
      <c r="CN79" s="43">
        <f>CM79/BC79</f>
        <v>-0.1051140199793316</v>
      </c>
      <c r="CO79" s="416">
        <v>3144.348</v>
      </c>
      <c r="CP79" s="42">
        <f>CO79-BD79</f>
        <v>724.348</v>
      </c>
      <c r="CQ79" s="43">
        <f>CP79/BD79</f>
        <v>0.2993173553719008</v>
      </c>
      <c r="CR79" s="416">
        <v>7160.244000000001</v>
      </c>
      <c r="CS79" s="42">
        <f>CR79-BE79</f>
        <v>300.0560000000005</v>
      </c>
      <c r="CT79" s="43">
        <f>CS79/BE79</f>
        <v>0.04373874301987066</v>
      </c>
      <c r="CU79" s="416">
        <v>19057.537</v>
      </c>
      <c r="CV79" s="42">
        <f>CU79-BF79</f>
        <v>-2464.568999999996</v>
      </c>
      <c r="CW79" s="140">
        <f>CV79/BF79</f>
        <v>-0.1145133752245248</v>
      </c>
    </row>
    <row r="80" ht="17" customHeight="1">
      <c r="A80" t="s" s="71">
        <v>157</v>
      </c>
      <c r="B80" s="422">
        <v>18785</v>
      </c>
      <c r="C80" s="422">
        <v>16234</v>
      </c>
      <c r="D80" s="422">
        <v>13337</v>
      </c>
      <c r="E80" s="422">
        <v>48356</v>
      </c>
      <c r="F80" s="422">
        <v>8667</v>
      </c>
      <c r="G80" s="422">
        <v>4866</v>
      </c>
      <c r="H80" s="422">
        <v>509</v>
      </c>
      <c r="I80" s="422">
        <v>14042</v>
      </c>
      <c r="J80" s="422">
        <v>62398</v>
      </c>
      <c r="K80" s="422">
        <v>220</v>
      </c>
      <c r="L80" s="422">
        <v>326</v>
      </c>
      <c r="M80" s="422">
        <v>11328</v>
      </c>
      <c r="N80" s="422">
        <v>11874</v>
      </c>
      <c r="O80" s="422">
        <v>74272</v>
      </c>
      <c r="P80" s="422">
        <v>25125</v>
      </c>
      <c r="Q80" s="422">
        <v>37717</v>
      </c>
      <c r="R80" s="422">
        <v>44267</v>
      </c>
      <c r="S80" s="422">
        <v>107109</v>
      </c>
      <c r="T80" s="422">
        <v>181381</v>
      </c>
      <c r="U80" s="422">
        <v>47807</v>
      </c>
      <c r="V80" s="422">
        <v>37541</v>
      </c>
      <c r="W80" s="416">
        <v>36729</v>
      </c>
      <c r="X80" s="416">
        <v>122077</v>
      </c>
      <c r="Y80" s="416">
        <v>23992</v>
      </c>
      <c r="Z80" s="416">
        <v>14117</v>
      </c>
      <c r="AA80" s="416">
        <v>1603</v>
      </c>
      <c r="AB80" s="416">
        <v>39712</v>
      </c>
      <c r="AC80" s="416">
        <v>161789</v>
      </c>
      <c r="AD80" s="422">
        <v>746</v>
      </c>
      <c r="AE80" s="422">
        <v>563</v>
      </c>
      <c r="AF80" s="422">
        <v>10368</v>
      </c>
      <c r="AG80" s="422">
        <v>11677</v>
      </c>
      <c r="AH80" s="422">
        <v>173466</v>
      </c>
      <c r="AI80" s="422">
        <v>26736</v>
      </c>
      <c r="AJ80" s="422">
        <v>34390</v>
      </c>
      <c r="AK80" s="422">
        <v>42522</v>
      </c>
      <c r="AL80" s="422">
        <v>103648</v>
      </c>
      <c r="AM80" s="422">
        <v>277114</v>
      </c>
      <c r="AN80" s="416">
        <v>49064</v>
      </c>
      <c r="AO80" s="416">
        <v>41127</v>
      </c>
      <c r="AP80" s="416">
        <v>37482</v>
      </c>
      <c r="AQ80" s="416">
        <v>127673</v>
      </c>
      <c r="AR80" s="416">
        <v>24613</v>
      </c>
      <c r="AS80" s="416">
        <v>15948</v>
      </c>
      <c r="AT80" s="416">
        <v>1829</v>
      </c>
      <c r="AU80" s="416">
        <v>42390</v>
      </c>
      <c r="AV80" s="416">
        <v>170063</v>
      </c>
      <c r="AW80" s="422">
        <v>209</v>
      </c>
      <c r="AX80" s="422">
        <v>339</v>
      </c>
      <c r="AY80" s="422">
        <v>10701</v>
      </c>
      <c r="AZ80" s="422">
        <v>11249</v>
      </c>
      <c r="BA80" s="422">
        <v>181312</v>
      </c>
      <c r="BB80" s="422">
        <v>20549</v>
      </c>
      <c r="BC80" s="422">
        <v>30732</v>
      </c>
      <c r="BD80" s="422">
        <v>37436</v>
      </c>
      <c r="BE80" s="416">
        <v>88717</v>
      </c>
      <c r="BF80" s="416">
        <v>270029</v>
      </c>
      <c r="BG80" s="422">
        <v>-7085</v>
      </c>
      <c r="BH80" s="264">
        <v>-0.02556709513052391</v>
      </c>
      <c r="BI80" s="422">
        <v>43163</v>
      </c>
      <c r="BJ80" s="416">
        <v>34421</v>
      </c>
      <c r="BK80" s="416">
        <v>29389</v>
      </c>
      <c r="BL80" s="416">
        <v>106973</v>
      </c>
      <c r="BM80" s="416">
        <v>26685</v>
      </c>
      <c r="BN80" s="416">
        <v>16182</v>
      </c>
      <c r="BO80" s="416">
        <v>1597</v>
      </c>
      <c r="BP80" s="416">
        <v>44464</v>
      </c>
      <c r="BQ80" s="416">
        <v>151437</v>
      </c>
      <c r="BR80" s="422">
        <v>-18626</v>
      </c>
      <c r="BS80" s="264">
        <v>-0.1095241175329143</v>
      </c>
      <c r="BT80" s="422">
        <v>502</v>
      </c>
      <c r="BU80" s="422">
        <v>293</v>
      </c>
      <c r="BV80" s="264">
        <v>1.401913875598086</v>
      </c>
      <c r="BW80" s="422">
        <v>774</v>
      </c>
      <c r="BX80" s="42">
        <v>435</v>
      </c>
      <c r="BY80" s="43">
        <v>1.283185840707965</v>
      </c>
      <c r="BZ80" s="416">
        <v>11628</v>
      </c>
      <c r="CA80" s="42">
        <f>BZ80-AY80</f>
        <v>927</v>
      </c>
      <c r="CB80" s="43">
        <f>CA80/AY80</f>
        <v>0.08662741799831791</v>
      </c>
      <c r="CC80" s="416">
        <v>12904</v>
      </c>
      <c r="CD80" s="42">
        <f>CC80-AZ80</f>
        <v>1655</v>
      </c>
      <c r="CE80" s="43">
        <f>CD80/AZ80</f>
        <v>0.1471241888167837</v>
      </c>
      <c r="CF80" s="416">
        <v>164342</v>
      </c>
      <c r="CG80" s="42">
        <f>CF80-BA80</f>
        <v>-16970</v>
      </c>
      <c r="CH80" s="43">
        <f>CG80/BA80</f>
        <v>-0.09359557006706672</v>
      </c>
      <c r="CI80" s="416">
        <v>24454</v>
      </c>
      <c r="CJ80" s="42">
        <f>CI80-BB80</f>
        <v>3905</v>
      </c>
      <c r="CK80" s="43">
        <f>CJ80/BB80</f>
        <v>0.1900335782763151</v>
      </c>
      <c r="CL80" s="416">
        <v>34390</v>
      </c>
      <c r="CM80" s="42">
        <f>CL80-BC80</f>
        <v>3658</v>
      </c>
      <c r="CN80" s="43">
        <f>CM80/BC80</f>
        <v>0.1190290251203957</v>
      </c>
      <c r="CO80" s="416">
        <v>42645</v>
      </c>
      <c r="CP80" s="42">
        <f>CO80-BD80</f>
        <v>5209</v>
      </c>
      <c r="CQ80" s="43">
        <f>CP80/BD80</f>
        <v>0.1391441393311251</v>
      </c>
      <c r="CR80" s="416">
        <v>101489</v>
      </c>
      <c r="CS80" s="42">
        <f>CR80-BE80</f>
        <v>12772</v>
      </c>
      <c r="CT80" s="43">
        <f>CS80/BE80</f>
        <v>0.143963389203873</v>
      </c>
      <c r="CU80" s="416">
        <v>265831</v>
      </c>
      <c r="CV80" s="42">
        <f>CU80-BF80</f>
        <v>-4198</v>
      </c>
      <c r="CW80" s="140">
        <f>CV80/BF80</f>
        <v>-0.0155464783412152</v>
      </c>
    </row>
    <row r="81" ht="17" customHeight="1">
      <c r="A81" t="s" s="46">
        <v>118</v>
      </c>
      <c r="B81" s="415">
        <v>34430.950478333529</v>
      </c>
      <c r="C81" s="415">
        <v>31599.220475181774</v>
      </c>
      <c r="D81" s="415">
        <v>34032.7623589168</v>
      </c>
      <c r="E81" s="415">
        <v>100062.9333124321</v>
      </c>
      <c r="F81" s="415">
        <v>30119.820925301119</v>
      </c>
      <c r="G81" s="415">
        <v>26403.6595321947</v>
      </c>
      <c r="H81" s="415">
        <v>22571.532403541332</v>
      </c>
      <c r="I81" s="415">
        <v>79095.012861037161</v>
      </c>
      <c r="J81" s="415">
        <v>179157.9461734693</v>
      </c>
      <c r="K81" s="415">
        <v>19916.030944083308</v>
      </c>
      <c r="L81" s="415">
        <v>24047.058560351648</v>
      </c>
      <c r="M81" s="415">
        <v>31046.45</v>
      </c>
      <c r="N81" s="415">
        <v>75009.539504434943</v>
      </c>
      <c r="O81" s="415">
        <v>254167.4856779042</v>
      </c>
      <c r="P81" s="415">
        <v>34293.56</v>
      </c>
      <c r="Q81" s="415">
        <v>35442.648120452031</v>
      </c>
      <c r="R81" s="415">
        <v>37654.889379339780</v>
      </c>
      <c r="S81" s="415">
        <v>107391.0974997918</v>
      </c>
      <c r="T81" s="415">
        <v>361558.583177696</v>
      </c>
      <c r="U81" s="415">
        <v>37391.719056842070</v>
      </c>
      <c r="V81" s="415">
        <v>33506.271368739152</v>
      </c>
      <c r="W81" s="415">
        <v>36241.137691553333</v>
      </c>
      <c r="X81" s="415">
        <v>107139.1281171345</v>
      </c>
      <c r="Y81" s="415">
        <v>33212.248805750540</v>
      </c>
      <c r="Z81" s="415">
        <v>27150.117800541142</v>
      </c>
      <c r="AA81" s="415">
        <v>22183.261674422705</v>
      </c>
      <c r="AB81" s="415">
        <v>82545.628280714387</v>
      </c>
      <c r="AC81" s="415">
        <v>189684.7563978489</v>
      </c>
      <c r="AD81" s="415">
        <v>23111.837977908708</v>
      </c>
      <c r="AE81" s="415">
        <v>25866.7129800402</v>
      </c>
      <c r="AF81" s="415">
        <v>29587.91</v>
      </c>
      <c r="AG81" s="415">
        <v>78566.460957948919</v>
      </c>
      <c r="AH81" s="415">
        <v>268251.2173557978</v>
      </c>
      <c r="AI81" s="415">
        <v>36005.48</v>
      </c>
      <c r="AJ81" s="415">
        <v>36016.276275561293</v>
      </c>
      <c r="AK81" s="415">
        <v>36446.101701983192</v>
      </c>
      <c r="AL81" s="415">
        <v>108467.8579775445</v>
      </c>
      <c r="AM81" s="415">
        <v>376719.0753333423</v>
      </c>
      <c r="AN81" s="415">
        <v>21621.14</v>
      </c>
      <c r="AO81" s="415">
        <v>18314.1</v>
      </c>
      <c r="AP81" s="415">
        <v>21108.2532</v>
      </c>
      <c r="AQ81" s="415">
        <v>61042.3968</v>
      </c>
      <c r="AR81" s="415">
        <v>12931.862166563747</v>
      </c>
      <c r="AS81" s="415">
        <v>14284.777</v>
      </c>
      <c r="AT81" s="415">
        <v>11270.4324646</v>
      </c>
      <c r="AU81" s="415">
        <v>38487.071631163752</v>
      </c>
      <c r="AV81" s="415">
        <v>99529.468431163754</v>
      </c>
      <c r="AW81" s="415">
        <v>16003.668</v>
      </c>
      <c r="AX81" s="415">
        <v>17379.783</v>
      </c>
      <c r="AY81" s="415">
        <v>18089.5702914</v>
      </c>
      <c r="AZ81" s="415">
        <v>51473.0212914</v>
      </c>
      <c r="BA81" s="415">
        <v>151002.4897225637</v>
      </c>
      <c r="BB81" s="415">
        <v>14446.588</v>
      </c>
      <c r="BC81" s="415">
        <v>14570.51</v>
      </c>
      <c r="BD81" s="415">
        <v>15165.356</v>
      </c>
      <c r="BE81" s="415">
        <v>44182.454</v>
      </c>
      <c r="BF81" s="415">
        <v>195184.9437225637</v>
      </c>
      <c r="BG81" s="415">
        <v>-181534.1316107786</v>
      </c>
      <c r="BH81" s="244">
        <v>-0.4818819738558419</v>
      </c>
      <c r="BI81" s="415">
        <v>16157.2</v>
      </c>
      <c r="BJ81" s="415">
        <v>15407.42</v>
      </c>
      <c r="BK81" s="415">
        <v>15076.6</v>
      </c>
      <c r="BL81" s="415">
        <v>46641.22</v>
      </c>
      <c r="BM81" s="415">
        <v>13956.5</v>
      </c>
      <c r="BN81" s="415">
        <v>13766.8</v>
      </c>
      <c r="BO81" s="415">
        <v>11056.6</v>
      </c>
      <c r="BP81" s="415">
        <v>38779.9</v>
      </c>
      <c r="BQ81" s="415">
        <v>85421.12</v>
      </c>
      <c r="BR81" s="415">
        <v>-14108.348431163759</v>
      </c>
      <c r="BS81" s="244">
        <v>-0.1417504649984274</v>
      </c>
      <c r="BT81" s="415">
        <v>9447.4</v>
      </c>
      <c r="BU81" s="415">
        <v>-6556.268000000002</v>
      </c>
      <c r="BV81" s="244">
        <v>-0.4096728325031487</v>
      </c>
      <c r="BW81" s="415">
        <v>10923.4</v>
      </c>
      <c r="BX81" s="42">
        <v>-6456.383</v>
      </c>
      <c r="BY81" s="43">
        <v>-0.3714881250243458</v>
      </c>
      <c r="BZ81" s="416">
        <v>17804.6</v>
      </c>
      <c r="CA81" s="42">
        <f>BZ81-AY81</f>
        <v>-284.9702914000009</v>
      </c>
      <c r="CB81" s="43">
        <f>CA81/AY81</f>
        <v>-0.01575329246684645</v>
      </c>
      <c r="CC81" s="416">
        <v>38175.399999999994</v>
      </c>
      <c r="CD81" s="42">
        <f>CC81-AZ81</f>
        <v>-13297.621291400006</v>
      </c>
      <c r="CE81" s="43">
        <f>CD81/AZ81</f>
        <v>-0.2583415730761028</v>
      </c>
      <c r="CF81" s="416">
        <v>123591.62</v>
      </c>
      <c r="CG81" s="42">
        <f>CF81-BA81</f>
        <v>-27410.869722563744</v>
      </c>
      <c r="CH81" s="43">
        <f>CG81/BA81</f>
        <v>-0.181525945518684</v>
      </c>
      <c r="CI81" s="416">
        <v>22663.4</v>
      </c>
      <c r="CJ81" s="42">
        <f>CI81-BB81</f>
        <v>8216.812000000002</v>
      </c>
      <c r="CK81" s="43">
        <f>CJ81/BB81</f>
        <v>0.5687718096480637</v>
      </c>
      <c r="CL81" s="416">
        <v>25130.4</v>
      </c>
      <c r="CM81" s="42">
        <f>CL81-BC81</f>
        <v>10559.89</v>
      </c>
      <c r="CN81" s="43">
        <f>CM81/BC81</f>
        <v>0.7247440206279672</v>
      </c>
      <c r="CO81" s="416">
        <v>27229.6</v>
      </c>
      <c r="CP81" s="42">
        <f>CO81-BD81</f>
        <v>12064.244</v>
      </c>
      <c r="CQ81" s="43">
        <f>CP81/BD81</f>
        <v>0.7955134056859596</v>
      </c>
      <c r="CR81" s="416">
        <v>75023.400000000009</v>
      </c>
      <c r="CS81" s="42">
        <f>CR81-BE81</f>
        <v>30840.946000000011</v>
      </c>
      <c r="CT81" s="43">
        <f>CS81/BE81</f>
        <v>0.698036057481099</v>
      </c>
      <c r="CU81" s="416">
        <v>198615.02</v>
      </c>
      <c r="CV81" s="42">
        <f>CU81-BF81</f>
        <v>3430.076277436281</v>
      </c>
      <c r="CW81" s="140">
        <f>CV81/BF81</f>
        <v>0.01757346756372663</v>
      </c>
    </row>
    <row r="82" ht="17" customHeight="1">
      <c r="A82" t="s" s="111">
        <v>119</v>
      </c>
      <c r="B82" s="416">
        <v>12747.59</v>
      </c>
      <c r="C82" s="416">
        <v>12015.41</v>
      </c>
      <c r="D82" s="416">
        <v>13038</v>
      </c>
      <c r="E82" s="416">
        <v>37801</v>
      </c>
      <c r="F82" s="416">
        <v>13304.59</v>
      </c>
      <c r="G82" s="416">
        <v>9963.419999999998</v>
      </c>
      <c r="H82" s="416">
        <v>9094.620000000001</v>
      </c>
      <c r="I82" s="416">
        <v>32362.63</v>
      </c>
      <c r="J82" s="416">
        <v>70163.63</v>
      </c>
      <c r="K82" s="416">
        <v>6149.48</v>
      </c>
      <c r="L82" s="416">
        <v>9488.030000000001</v>
      </c>
      <c r="M82" s="416">
        <v>12863.7</v>
      </c>
      <c r="N82" s="416">
        <v>28501.21</v>
      </c>
      <c r="O82" s="416">
        <v>98664.840000000011</v>
      </c>
      <c r="P82" s="416">
        <v>13813.57</v>
      </c>
      <c r="Q82" s="416">
        <v>14939.41</v>
      </c>
      <c r="R82" s="416">
        <v>16370.2631823039</v>
      </c>
      <c r="S82" s="416">
        <v>45123.2431823039</v>
      </c>
      <c r="T82" s="416">
        <v>143788.0831823039</v>
      </c>
      <c r="U82" s="416">
        <v>14594.93</v>
      </c>
      <c r="V82" s="416">
        <v>12759.7</v>
      </c>
      <c r="W82" s="416">
        <v>13894.608149615295</v>
      </c>
      <c r="X82" s="416">
        <v>41249.2381496153</v>
      </c>
      <c r="Y82" s="416">
        <v>14032.597323809949</v>
      </c>
      <c r="Z82" s="416">
        <v>10535.876098905344</v>
      </c>
      <c r="AA82" s="416">
        <v>9672.671956422850</v>
      </c>
      <c r="AB82" s="416">
        <v>34241.145379138143</v>
      </c>
      <c r="AC82" s="416">
        <v>75490.383528753446</v>
      </c>
      <c r="AD82" s="416">
        <v>10154.728045705720</v>
      </c>
      <c r="AE82" s="416">
        <v>11238.659444894785</v>
      </c>
      <c r="AF82" s="416">
        <v>11200</v>
      </c>
      <c r="AG82" s="416">
        <v>32593.387490600508</v>
      </c>
      <c r="AH82" s="416">
        <v>108083.771019354</v>
      </c>
      <c r="AI82" s="416">
        <v>14855.17</v>
      </c>
      <c r="AJ82" s="416">
        <v>14114.859083343867</v>
      </c>
      <c r="AK82" s="416">
        <v>14062.891352118791</v>
      </c>
      <c r="AL82" s="416">
        <v>43032.920435462656</v>
      </c>
      <c r="AM82" s="416">
        <v>151116.6914548166</v>
      </c>
      <c r="AN82" s="416">
        <v>7187.89</v>
      </c>
      <c r="AO82" s="416">
        <v>6080.8806</v>
      </c>
      <c r="AP82" s="416">
        <v>6630.2168</v>
      </c>
      <c r="AQ82" s="416">
        <v>19898.9874</v>
      </c>
      <c r="AR82" s="416">
        <v>5841.734899780232</v>
      </c>
      <c r="AS82" s="416">
        <v>6130.671</v>
      </c>
      <c r="AT82" s="416">
        <v>5306.9977818</v>
      </c>
      <c r="AU82" s="416">
        <v>17279.403681580232</v>
      </c>
      <c r="AV82" s="416">
        <v>37178.391081580237</v>
      </c>
      <c r="AW82" s="416">
        <v>5589.287</v>
      </c>
      <c r="AX82" s="416">
        <v>5466.712</v>
      </c>
      <c r="AY82" s="416">
        <v>5391.880664400001</v>
      </c>
      <c r="AZ82" s="416">
        <v>16447.8796644</v>
      </c>
      <c r="BA82" s="416">
        <v>53626.270745980233</v>
      </c>
      <c r="BB82" s="416">
        <v>5550.79</v>
      </c>
      <c r="BC82" s="416">
        <v>5960.84</v>
      </c>
      <c r="BD82" s="416">
        <v>6192.891</v>
      </c>
      <c r="BE82" s="416">
        <v>17704.521</v>
      </c>
      <c r="BF82" s="416">
        <v>71330.791745980241</v>
      </c>
      <c r="BG82" s="416">
        <v>-79785.899708836369</v>
      </c>
      <c r="BH82" s="314">
        <v>-0.5279754270737993</v>
      </c>
      <c r="BI82" s="416">
        <v>6128.2</v>
      </c>
      <c r="BJ82" s="416">
        <v>5583.86</v>
      </c>
      <c r="BK82" s="416">
        <v>6248.2</v>
      </c>
      <c r="BL82" s="416">
        <v>17960.26</v>
      </c>
      <c r="BM82" s="416">
        <v>5744.1</v>
      </c>
      <c r="BN82" s="416">
        <v>5823.3</v>
      </c>
      <c r="BO82" s="416">
        <v>5655.1</v>
      </c>
      <c r="BP82" s="416">
        <v>17222.5</v>
      </c>
      <c r="BQ82" s="416">
        <v>35182.759999999995</v>
      </c>
      <c r="BR82" s="416">
        <v>-1995.631081580243</v>
      </c>
      <c r="BS82" s="314">
        <v>-0.05367717707851439</v>
      </c>
      <c r="BT82" s="416">
        <v>5400.98</v>
      </c>
      <c r="BU82" s="416">
        <v>-188.3070000000007</v>
      </c>
      <c r="BV82" s="314">
        <v>-0.03369070151523811</v>
      </c>
      <c r="BW82" s="416">
        <v>5402.5</v>
      </c>
      <c r="BX82" s="42">
        <v>-64.21200000000044</v>
      </c>
      <c r="BY82" s="43">
        <v>-0.01174600015512075</v>
      </c>
      <c r="BZ82" s="416">
        <v>6112.88</v>
      </c>
      <c r="CA82" s="42">
        <f>BZ82-AY82</f>
        <v>720.9993355999995</v>
      </c>
      <c r="CB82" s="43">
        <f>CA82/AY82</f>
        <v>0.1337194534664708</v>
      </c>
      <c r="CC82" s="416">
        <v>16916.36</v>
      </c>
      <c r="CD82" s="42">
        <f>CC82-AZ82</f>
        <v>468.4803356000011</v>
      </c>
      <c r="CE82" s="43">
        <f>CD82/AZ82</f>
        <v>0.02848271905916152</v>
      </c>
      <c r="CF82" s="416">
        <v>52099.12</v>
      </c>
      <c r="CG82" s="42">
        <f>CF82-BA82</f>
        <v>-1527.150745980238</v>
      </c>
      <c r="CH82" s="43">
        <f>CG82/BA82</f>
        <v>-0.02847766075724576</v>
      </c>
      <c r="CI82" s="416">
        <v>6661.8</v>
      </c>
      <c r="CJ82" s="42">
        <f>CI82-BB82</f>
        <v>1111.01</v>
      </c>
      <c r="CK82" s="43">
        <f>CJ82/BB82</f>
        <v>0.2001534916651504</v>
      </c>
      <c r="CL82" s="416">
        <v>6833.7</v>
      </c>
      <c r="CM82" s="42">
        <f>CL82-BC82</f>
        <v>872.8599999999997</v>
      </c>
      <c r="CN82" s="43">
        <f>CM82/BC82</f>
        <v>0.1464323820132732</v>
      </c>
      <c r="CO82" s="416">
        <v>6986.6</v>
      </c>
      <c r="CP82" s="42">
        <f>CO82-BD82</f>
        <v>793.7090000000007</v>
      </c>
      <c r="CQ82" s="43">
        <f>CP82/BD82</f>
        <v>0.1281645357555947</v>
      </c>
      <c r="CR82" s="416">
        <v>20482.1</v>
      </c>
      <c r="CS82" s="42">
        <f>CR82-BE82</f>
        <v>2777.578999999998</v>
      </c>
      <c r="CT82" s="43">
        <f>CS82/BE82</f>
        <v>0.1568852950045922</v>
      </c>
      <c r="CU82" s="416">
        <v>72581.22</v>
      </c>
      <c r="CV82" s="42">
        <f>CU82-BF82</f>
        <v>1250.428254019760</v>
      </c>
      <c r="CW82" s="140">
        <f>CV82/BF82</f>
        <v>0.01752999263589734</v>
      </c>
    </row>
    <row r="83" ht="17" customHeight="1">
      <c r="A83" t="s" s="111">
        <v>120</v>
      </c>
      <c r="B83" s="416">
        <v>14525.860478333532</v>
      </c>
      <c r="C83" s="416">
        <v>13114.470475181772</v>
      </c>
      <c r="D83" s="416">
        <v>14533.7723589168</v>
      </c>
      <c r="E83" s="416">
        <v>42174.1033124321</v>
      </c>
      <c r="F83" s="416">
        <v>10934.870925301122</v>
      </c>
      <c r="G83" s="416">
        <v>11313.4595321947</v>
      </c>
      <c r="H83" s="416">
        <v>10054.162403541332</v>
      </c>
      <c r="I83" s="416">
        <v>32302.492861037153</v>
      </c>
      <c r="J83" s="416">
        <v>74476.596173469254</v>
      </c>
      <c r="K83" s="416">
        <v>10415.060944083307</v>
      </c>
      <c r="L83" s="416">
        <v>10465.288560351646</v>
      </c>
      <c r="M83" s="416">
        <v>13207.41</v>
      </c>
      <c r="N83" s="416">
        <v>34087.759504434951</v>
      </c>
      <c r="O83" s="416">
        <v>108564.3556779042</v>
      </c>
      <c r="P83" s="416">
        <v>14599.47</v>
      </c>
      <c r="Q83" s="416">
        <v>13982.258596717178</v>
      </c>
      <c r="R83" s="416">
        <v>14336.852185494752</v>
      </c>
      <c r="S83" s="416">
        <v>42918.580782211931</v>
      </c>
      <c r="T83" s="416">
        <v>151482.9364601162</v>
      </c>
      <c r="U83" s="416">
        <v>15721.77</v>
      </c>
      <c r="V83" s="416">
        <v>14237.939064220949</v>
      </c>
      <c r="W83" s="416">
        <v>15787.27</v>
      </c>
      <c r="X83" s="416">
        <v>45746.979064220948</v>
      </c>
      <c r="Y83" s="416">
        <v>13476.66</v>
      </c>
      <c r="Z83" s="416">
        <v>11524.068607748037</v>
      </c>
      <c r="AA83" s="416">
        <v>8762.908576910086</v>
      </c>
      <c r="AB83" s="416">
        <v>33763.637184658117</v>
      </c>
      <c r="AC83" s="416">
        <v>79510.616248879058</v>
      </c>
      <c r="AD83" s="416">
        <v>9662.860487647915</v>
      </c>
      <c r="AE83" s="416">
        <v>10644.501430647178</v>
      </c>
      <c r="AF83" s="416">
        <v>13108.77</v>
      </c>
      <c r="AG83" s="416">
        <v>33416.1319182951</v>
      </c>
      <c r="AH83" s="416">
        <v>112926.7481671742</v>
      </c>
      <c r="AI83" s="416">
        <v>14942.61</v>
      </c>
      <c r="AJ83" s="416">
        <v>15474.918151455086</v>
      </c>
      <c r="AK83" s="416">
        <v>15530.9814335299</v>
      </c>
      <c r="AL83" s="416">
        <v>45948.509584984982</v>
      </c>
      <c r="AM83" s="416">
        <v>158875.2577521591</v>
      </c>
      <c r="AN83" s="416">
        <v>6760.28</v>
      </c>
      <c r="AO83" s="416">
        <v>5696.925</v>
      </c>
      <c r="AP83" s="416">
        <v>7142.382</v>
      </c>
      <c r="AQ83" s="416">
        <v>19599.587</v>
      </c>
      <c r="AR83" s="416">
        <v>1431.21</v>
      </c>
      <c r="AS83" s="416">
        <v>2699.695</v>
      </c>
      <c r="AT83" s="416">
        <v>2322.5893878</v>
      </c>
      <c r="AU83" s="416">
        <v>6453.4943878</v>
      </c>
      <c r="AV83" s="416">
        <v>26053.0813878</v>
      </c>
      <c r="AW83" s="416">
        <v>7379.154</v>
      </c>
      <c r="AX83" s="416">
        <v>7921.166</v>
      </c>
      <c r="AY83" s="416">
        <v>7320.519675</v>
      </c>
      <c r="AZ83" s="416">
        <v>22620.839675</v>
      </c>
      <c r="BA83" s="416">
        <v>48673.9210628</v>
      </c>
      <c r="BB83" s="416">
        <v>2738.246</v>
      </c>
      <c r="BC83" s="416">
        <v>2274.85</v>
      </c>
      <c r="BD83" s="416">
        <v>1823.875</v>
      </c>
      <c r="BE83" s="416">
        <v>6836.971</v>
      </c>
      <c r="BF83" s="416">
        <v>55510.8920628</v>
      </c>
      <c r="BG83" s="416">
        <v>-103364.3656893591</v>
      </c>
      <c r="BH83" s="314">
        <v>-0.6506007741658844</v>
      </c>
      <c r="BI83" s="416">
        <v>2343</v>
      </c>
      <c r="BJ83" s="416">
        <v>2692.37</v>
      </c>
      <c r="BK83" s="416">
        <v>2608.1</v>
      </c>
      <c r="BL83" s="416">
        <v>7643.469999999999</v>
      </c>
      <c r="BM83" s="416">
        <v>2506.9</v>
      </c>
      <c r="BN83" s="416">
        <v>2469.3</v>
      </c>
      <c r="BO83" s="416">
        <v>1244.3</v>
      </c>
      <c r="BP83" s="416">
        <v>6220.5</v>
      </c>
      <c r="BQ83" s="416">
        <v>13863.97</v>
      </c>
      <c r="BR83" s="416">
        <v>-12189.1113878</v>
      </c>
      <c r="BS83" s="314">
        <v>-0.4678568038215953</v>
      </c>
      <c r="BT83" s="416">
        <v>190.91</v>
      </c>
      <c r="BU83" s="416">
        <v>-7188.244000000001</v>
      </c>
      <c r="BV83" s="314">
        <v>-0.9741284705536706</v>
      </c>
      <c r="BW83" s="416">
        <v>1292.4</v>
      </c>
      <c r="BX83" s="42">
        <v>-6628.766</v>
      </c>
      <c r="BY83" s="43">
        <v>-0.8368422022717362</v>
      </c>
      <c r="BZ83" s="416">
        <v>6329.58</v>
      </c>
      <c r="CA83" s="42">
        <f>BZ83-AY83</f>
        <v>-990.9396749999996</v>
      </c>
      <c r="CB83" s="43">
        <f>CA83/AY83</f>
        <v>-0.1353646624821072</v>
      </c>
      <c r="CC83" s="416">
        <v>7812.889999999999</v>
      </c>
      <c r="CD83" s="42">
        <f>CC83-AZ83</f>
        <v>-14807.949675</v>
      </c>
      <c r="CE83" s="43">
        <f>CD83/AZ83</f>
        <v>-0.6546153850940106</v>
      </c>
      <c r="CF83" s="416">
        <v>21676.86</v>
      </c>
      <c r="CG83" s="42">
        <f>CF83-BA83</f>
        <v>-26997.0610628</v>
      </c>
      <c r="CH83" s="43">
        <f>CG83/BA83</f>
        <v>-0.5546514534542613</v>
      </c>
      <c r="CI83" s="416">
        <v>9645.1</v>
      </c>
      <c r="CJ83" s="42">
        <f>CI83-BB83</f>
        <v>6906.854</v>
      </c>
      <c r="CK83" s="43">
        <f>CJ83/BB83</f>
        <v>2.522364316427377</v>
      </c>
      <c r="CL83" s="416">
        <v>11960.2</v>
      </c>
      <c r="CM83" s="42">
        <f>CL83-BC83</f>
        <v>9685.35</v>
      </c>
      <c r="CN83" s="43">
        <f>CM83/BC83</f>
        <v>4.25757742268721</v>
      </c>
      <c r="CO83" s="416">
        <v>13167.2</v>
      </c>
      <c r="CP83" s="42">
        <f>CO83-BD83</f>
        <v>11343.325</v>
      </c>
      <c r="CQ83" s="43">
        <f>CP83/BD83</f>
        <v>6.219354396545817</v>
      </c>
      <c r="CR83" s="416">
        <v>34772.5</v>
      </c>
      <c r="CS83" s="42">
        <f>CR83-BE83</f>
        <v>27935.529</v>
      </c>
      <c r="CT83" s="43">
        <f>CS83/BE83</f>
        <v>4.085951073947805</v>
      </c>
      <c r="CU83" s="416">
        <v>56449.36</v>
      </c>
      <c r="CV83" s="42">
        <f>CU83-BF83</f>
        <v>938.4679372000028</v>
      </c>
      <c r="CW83" s="140">
        <f>CV83/BF83</f>
        <v>0.01690601433928147</v>
      </c>
    </row>
    <row r="84" ht="17" customHeight="1">
      <c r="A84" t="s" s="111">
        <v>121</v>
      </c>
      <c r="B84" s="416">
        <v>7157.5</v>
      </c>
      <c r="C84" s="416">
        <v>6469.340000000001</v>
      </c>
      <c r="D84" s="416">
        <v>6460.99</v>
      </c>
      <c r="E84" s="416">
        <v>20087.83</v>
      </c>
      <c r="F84" s="416">
        <v>5880.359999999998</v>
      </c>
      <c r="G84" s="416">
        <v>5126.78</v>
      </c>
      <c r="H84" s="416">
        <v>3422.749999999999</v>
      </c>
      <c r="I84" s="416">
        <v>14429.89</v>
      </c>
      <c r="J84" s="416">
        <v>34517.72</v>
      </c>
      <c r="K84" s="416">
        <v>3351.49</v>
      </c>
      <c r="L84" s="416">
        <v>4093.74</v>
      </c>
      <c r="M84" s="416">
        <v>4975.34</v>
      </c>
      <c r="N84" s="416">
        <v>12420.57</v>
      </c>
      <c r="O84" s="416">
        <v>46938.29</v>
      </c>
      <c r="P84" s="416">
        <v>5880.52</v>
      </c>
      <c r="Q84" s="416">
        <v>6520.979523734854</v>
      </c>
      <c r="R84" s="416">
        <v>6947.774011541122</v>
      </c>
      <c r="S84" s="416">
        <v>19349.273535275977</v>
      </c>
      <c r="T84" s="416">
        <v>66287.563535275985</v>
      </c>
      <c r="U84" s="416">
        <v>7075.019056842068</v>
      </c>
      <c r="V84" s="416">
        <v>6508.632304518196</v>
      </c>
      <c r="W84" s="416">
        <v>6559.259541938034</v>
      </c>
      <c r="X84" s="416">
        <v>20142.9109032983</v>
      </c>
      <c r="Y84" s="416">
        <v>5702.991481940588</v>
      </c>
      <c r="Z84" s="416">
        <v>5090.173093887761</v>
      </c>
      <c r="AA84" s="416">
        <v>3747.681141089773</v>
      </c>
      <c r="AB84" s="416">
        <v>14540.845716918122</v>
      </c>
      <c r="AC84" s="416">
        <v>34683.756620216423</v>
      </c>
      <c r="AD84" s="416">
        <v>3294.249444555072</v>
      </c>
      <c r="AE84" s="416">
        <v>3983.552104498240</v>
      </c>
      <c r="AF84" s="416">
        <v>5279.14</v>
      </c>
      <c r="AG84" s="416">
        <v>12556.941549053314</v>
      </c>
      <c r="AH84" s="416">
        <v>47240.698169269737</v>
      </c>
      <c r="AI84" s="416">
        <v>6207.700000000001</v>
      </c>
      <c r="AJ84" s="416">
        <v>6426.499040762339</v>
      </c>
      <c r="AK84" s="416">
        <v>6852.228916334507</v>
      </c>
      <c r="AL84" s="416">
        <v>19486.427957096847</v>
      </c>
      <c r="AM84" s="416">
        <v>66727.126126366580</v>
      </c>
      <c r="AN84" s="416">
        <v>7672.97</v>
      </c>
      <c r="AO84" s="416">
        <v>6535.198</v>
      </c>
      <c r="AP84" s="416">
        <v>7335.6544</v>
      </c>
      <c r="AQ84" s="416">
        <v>21543.8224</v>
      </c>
      <c r="AR84" s="416">
        <v>5658.917266783515</v>
      </c>
      <c r="AS84" s="416">
        <v>5454.411</v>
      </c>
      <c r="AT84" s="416">
        <v>3640.845295</v>
      </c>
      <c r="AU84" s="416">
        <v>14754.173561783515</v>
      </c>
      <c r="AV84" s="416">
        <v>36297.995961783512</v>
      </c>
      <c r="AW84" s="416">
        <v>3035.227</v>
      </c>
      <c r="AX84" s="416">
        <v>3991.905</v>
      </c>
      <c r="AY84" s="416">
        <v>5377.169952</v>
      </c>
      <c r="AZ84" s="416">
        <v>12404.301952</v>
      </c>
      <c r="BA84" s="416">
        <v>48702.297913783514</v>
      </c>
      <c r="BB84" s="416">
        <v>6157.552</v>
      </c>
      <c r="BC84" s="416">
        <v>6334.82</v>
      </c>
      <c r="BD84" s="416">
        <v>7148.59</v>
      </c>
      <c r="BE84" s="416">
        <v>19640.962</v>
      </c>
      <c r="BF84" s="416">
        <v>68343.259913783520</v>
      </c>
      <c r="BG84" s="416">
        <v>1616.133787416940</v>
      </c>
      <c r="BH84" s="314">
        <v>0.02422004185159032</v>
      </c>
      <c r="BI84" s="416">
        <v>7681.1</v>
      </c>
      <c r="BJ84" s="416">
        <v>7131.19</v>
      </c>
      <c r="BK84" s="416">
        <v>6220.3</v>
      </c>
      <c r="BL84" s="416">
        <v>21032.59</v>
      </c>
      <c r="BM84" s="416">
        <v>5705.5</v>
      </c>
      <c r="BN84" s="416">
        <v>5474.2</v>
      </c>
      <c r="BO84" s="416">
        <v>4157.2</v>
      </c>
      <c r="BP84" s="416">
        <v>15336.9</v>
      </c>
      <c r="BQ84" s="416">
        <v>36369.49</v>
      </c>
      <c r="BR84" s="416">
        <v>71.49403821648593</v>
      </c>
      <c r="BS84" s="314">
        <v>0.001969641472541865</v>
      </c>
      <c r="BT84" s="416">
        <v>3855.51</v>
      </c>
      <c r="BU84" s="416">
        <v>820.2830000000004</v>
      </c>
      <c r="BV84" s="314">
        <v>0.2702542511647401</v>
      </c>
      <c r="BW84" s="416">
        <v>4228.5</v>
      </c>
      <c r="BX84" s="42">
        <v>236.5949999999998</v>
      </c>
      <c r="BY84" s="43">
        <v>0.05926869502154981</v>
      </c>
      <c r="BZ84" s="416">
        <v>5362.14</v>
      </c>
      <c r="CA84" s="42">
        <f>BZ84-AY84</f>
        <v>-15.02995199999987</v>
      </c>
      <c r="CB84" s="43">
        <f>CA84/AY84</f>
        <v>-0.002795141707285927</v>
      </c>
      <c r="CC84" s="416">
        <v>13446.15</v>
      </c>
      <c r="CD84" s="42">
        <f>CC84-AZ84</f>
        <v>1041.848048</v>
      </c>
      <c r="CE84" s="43">
        <f>CD84/AZ84</f>
        <v>0.08399086478477881</v>
      </c>
      <c r="CF84" s="416">
        <v>49815.64</v>
      </c>
      <c r="CG84" s="42">
        <f>CF84-BA84</f>
        <v>1113.342086216486</v>
      </c>
      <c r="CH84" s="43">
        <f>CG84/BA84</f>
        <v>0.02286015514478204</v>
      </c>
      <c r="CI84" s="416">
        <v>6356.5</v>
      </c>
      <c r="CJ84" s="42">
        <f>CI84-BB84</f>
        <v>198.9480000000003</v>
      </c>
      <c r="CK84" s="43">
        <f>CJ84/BB84</f>
        <v>0.03230959316299729</v>
      </c>
      <c r="CL84" s="416">
        <v>6336.5</v>
      </c>
      <c r="CM84" s="42">
        <f>CL84-BC84</f>
        <v>1.680000000000291</v>
      </c>
      <c r="CN84" s="43">
        <f>CM84/BC84</f>
        <v>0.0002652009054717089</v>
      </c>
      <c r="CO84" s="416">
        <v>7075.8</v>
      </c>
      <c r="CP84" s="42">
        <f>CO84-BD84</f>
        <v>-72.78999999999996</v>
      </c>
      <c r="CQ84" s="43">
        <f>CP84/BD84</f>
        <v>-0.01018242758362138</v>
      </c>
      <c r="CR84" s="416">
        <v>19768.8</v>
      </c>
      <c r="CS84" s="42">
        <f>CR84-BE84</f>
        <v>127.8379999999997</v>
      </c>
      <c r="CT84" s="43">
        <f>CS84/BE84</f>
        <v>0.006508744327289047</v>
      </c>
      <c r="CU84" s="416">
        <v>69584.44</v>
      </c>
      <c r="CV84" s="42">
        <f>CU84-BF84</f>
        <v>1241.180086216482</v>
      </c>
      <c r="CW84" s="140">
        <f>CV84/BF84</f>
        <v>0.01816097282719989</v>
      </c>
    </row>
    <row r="85" ht="17" customHeight="1">
      <c r="A85" s="4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414"/>
      <c r="BX85" s="414"/>
      <c r="BY85" s="24"/>
      <c r="BZ85" s="24"/>
      <c r="CA85" s="414"/>
      <c r="CB85" s="24"/>
      <c r="CC85" s="24"/>
      <c r="CD85" s="414"/>
      <c r="CE85" s="24"/>
      <c r="CF85" s="24"/>
      <c r="CG85" s="414"/>
      <c r="CH85" s="24"/>
      <c r="CI85" s="24"/>
      <c r="CJ85" s="41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5"/>
    </row>
    <row r="86" ht="17" customHeight="1">
      <c r="A86" s="4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5"/>
    </row>
    <row r="87" ht="17" customHeight="1">
      <c r="A87" s="4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5"/>
    </row>
    <row r="88" ht="17" customHeight="1">
      <c r="A88" s="4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5"/>
    </row>
    <row r="89" ht="17" customHeight="1">
      <c r="A89" s="175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425"/>
      <c r="BX89" s="425"/>
      <c r="BY89" s="121"/>
      <c r="BZ89" s="121"/>
      <c r="CA89" s="425"/>
      <c r="CB89" s="121"/>
      <c r="CC89" s="121"/>
      <c r="CD89" s="425"/>
      <c r="CE89" s="121"/>
      <c r="CF89" s="121"/>
      <c r="CG89" s="425"/>
      <c r="CH89" s="121"/>
      <c r="CI89" s="121"/>
      <c r="CJ89" s="425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2"/>
    </row>
  </sheetData>
  <pageMargins left="0.75" right="0.75" top="1" bottom="1" header="0.5" footer="0.5"/>
  <pageSetup firstPageNumber="1" fitToHeight="1" fitToWidth="1" scale="43" useFirstPageNumber="0" orientation="portrait" pageOrder="downThenOver"/>
  <headerFooter>
    <oddFooter>&amp;L&amp;"Helvetica,Regular"&amp;11&amp;K000000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