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1425" windowWidth="14805" windowHeight="6690" tabRatio="965" activeTab="14"/>
  </bookViews>
  <sheets>
    <sheet name="минЦФО" sheetId="6" r:id="rId1"/>
    <sheet name="минСЗФО" sheetId="10" r:id="rId2"/>
    <sheet name="минЮФО" sheetId="11" r:id="rId3"/>
    <sheet name="минСКФО" sheetId="12" r:id="rId4"/>
    <sheet name="минПФО" sheetId="13" r:id="rId5"/>
    <sheet name="минУФО" sheetId="14" r:id="rId6"/>
    <sheet name="минСФО" sheetId="15" r:id="rId7"/>
    <sheet name="минДФО" sheetId="16" r:id="rId8"/>
    <sheet name="минСахалин" sheetId="29" r:id="rId9"/>
    <sheet name="минКФО" sheetId="17" r:id="rId10"/>
    <sheet name="минБайконур" sheetId="18" r:id="rId11"/>
    <sheet name="максЦФО" sheetId="9" r:id="rId12"/>
    <sheet name="максСЗФО" sheetId="20" r:id="rId13"/>
    <sheet name="максЮФО" sheetId="21" r:id="rId14"/>
    <sheet name="максСКФО" sheetId="22" r:id="rId15"/>
    <sheet name="максПФО" sheetId="23" r:id="rId16"/>
    <sheet name="максУФО" sheetId="24" r:id="rId17"/>
    <sheet name="максСФО" sheetId="25" r:id="rId18"/>
    <sheet name="максДФО" sheetId="27" r:id="rId19"/>
    <sheet name="макс САхалин" sheetId="31" r:id="rId20"/>
    <sheet name="максКФО" sheetId="26" r:id="rId21"/>
    <sheet name="максбайконур" sheetId="28" r:id="rId22"/>
  </sheets>
  <externalReferences>
    <externalReference r:id="rId23"/>
    <externalReference r:id="rId24"/>
    <externalReference r:id="rId25"/>
  </externalReferences>
  <definedNames>
    <definedName name="_xlnm.Print_Area" localSheetId="21">максбайконур!$A$1:$N$81</definedName>
    <definedName name="_xlnm.Print_Area" localSheetId="18">максДФО!$A$1:$N$83</definedName>
    <definedName name="_xlnm.Print_Area" localSheetId="20">максКФО!$A$1:$D$71</definedName>
    <definedName name="_xlnm.Print_Area" localSheetId="15">максПФО!$A$1:$N$84</definedName>
    <definedName name="_xlnm.Print_Area" localSheetId="12">максСЗФО!$A$1:$N$85</definedName>
    <definedName name="_xlnm.Print_Area" localSheetId="14">максСКФО!$A$1:$N$83</definedName>
    <definedName name="_xlnm.Print_Area" localSheetId="17">максСФО!$A$1:$N$85</definedName>
    <definedName name="_xlnm.Print_Area" localSheetId="16">максУФО!$A$1:$N$83</definedName>
    <definedName name="_xlnm.Print_Area" localSheetId="11">максЦФО!$A$1:$N$84</definedName>
    <definedName name="_xlnm.Print_Area" localSheetId="13">максЮФО!$A$1:$N$85</definedName>
    <definedName name="_xlnm.Print_Area" localSheetId="10">минБайконур!$A$1:$N$80</definedName>
    <definedName name="_xlnm.Print_Area" localSheetId="7">минДФО!$A$1:$N$83</definedName>
    <definedName name="_xlnm.Print_Area" localSheetId="9">минКФО!$A$1:$D$72</definedName>
    <definedName name="_xlnm.Print_Area" localSheetId="4">минПФО!$A$1:$N$84</definedName>
    <definedName name="_xlnm.Print_Area" localSheetId="8">минСахалин!$A$1:$H$89</definedName>
    <definedName name="_xlnm.Print_Area" localSheetId="1">минСЗФО!$A$1:$N$83</definedName>
    <definedName name="_xlnm.Print_Area" localSheetId="3">минСКФО!$A$1:$N$81</definedName>
    <definedName name="_xlnm.Print_Area" localSheetId="6">минСФО!$A$1:$N$83</definedName>
    <definedName name="_xlnm.Print_Area" localSheetId="5">минУФО!$A$1:$N$79</definedName>
    <definedName name="_xlnm.Print_Area" localSheetId="0">минЦФО!$A$1:$N$84</definedName>
    <definedName name="_xlnm.Print_Area" localSheetId="2">минЮФО!$A$1:$N$83</definedName>
  </definedNames>
  <calcPr calcId="145621" iterate="1"/>
</workbook>
</file>

<file path=xl/calcChain.xml><?xml version="1.0" encoding="utf-8"?>
<calcChain xmlns="http://schemas.openxmlformats.org/spreadsheetml/2006/main">
  <c r="L43" i="15" l="1"/>
  <c r="D43" i="15"/>
  <c r="J30" i="15"/>
  <c r="H30" i="15"/>
  <c r="G30" i="15"/>
  <c r="J24" i="15"/>
  <c r="J15" i="15"/>
  <c r="J18" i="13"/>
  <c r="I18" i="13"/>
  <c r="H18" i="13"/>
  <c r="G18" i="13"/>
  <c r="I45" i="13"/>
  <c r="J30" i="12"/>
  <c r="G30" i="12"/>
  <c r="F28" i="12"/>
  <c r="E28" i="12"/>
  <c r="D28" i="12"/>
  <c r="I24" i="12"/>
  <c r="H24" i="12"/>
  <c r="G24" i="12"/>
  <c r="J18" i="12"/>
  <c r="J16" i="12"/>
  <c r="H16" i="12"/>
  <c r="J30" i="10"/>
  <c r="J18" i="10"/>
  <c r="H18" i="10"/>
  <c r="G18" i="10"/>
  <c r="J48" i="6"/>
  <c r="J40" i="6"/>
  <c r="J27" i="6"/>
  <c r="I27" i="6"/>
  <c r="J21" i="6"/>
  <c r="I21" i="6"/>
  <c r="H21" i="6"/>
  <c r="G21" i="6"/>
  <c r="N43" i="15"/>
  <c r="N42" i="15"/>
  <c r="L42" i="15"/>
  <c r="G43" i="15"/>
  <c r="G42" i="15"/>
  <c r="F43" i="15"/>
  <c r="F42" i="15"/>
  <c r="D42" i="15"/>
  <c r="J31" i="15"/>
  <c r="H31" i="15"/>
  <c r="G31" i="15"/>
  <c r="J25" i="15"/>
  <c r="J16" i="15"/>
  <c r="I16" i="14"/>
  <c r="I15" i="14"/>
  <c r="I46" i="13"/>
  <c r="J19" i="13"/>
  <c r="I19" i="13"/>
  <c r="H19" i="13"/>
  <c r="G19" i="13"/>
  <c r="J31" i="12"/>
  <c r="G31" i="12"/>
  <c r="F27" i="12"/>
  <c r="E27" i="12"/>
  <c r="D27" i="12"/>
  <c r="I25" i="12"/>
  <c r="H25" i="12"/>
  <c r="G25" i="12"/>
  <c r="J19" i="12"/>
  <c r="F19" i="12"/>
  <c r="F18" i="12"/>
  <c r="J15" i="12"/>
  <c r="H15" i="12"/>
  <c r="J31" i="10"/>
  <c r="J19" i="10"/>
  <c r="H19" i="10"/>
  <c r="G19" i="10"/>
  <c r="J49" i="6"/>
  <c r="J39" i="6"/>
  <c r="J28" i="6"/>
  <c r="I28" i="6"/>
  <c r="J22" i="6"/>
  <c r="I22" i="6"/>
  <c r="H22" i="6"/>
  <c r="G22" i="6"/>
</calcChain>
</file>

<file path=xl/sharedStrings.xml><?xml version="1.0" encoding="utf-8"?>
<sst xmlns="http://schemas.openxmlformats.org/spreadsheetml/2006/main" count="2978" uniqueCount="168">
  <si>
    <t>№ п.п.</t>
  </si>
  <si>
    <t>Субъект Российской Федерации</t>
  </si>
  <si>
    <t>Двухставочный тариф</t>
  </si>
  <si>
    <t>Одноставочный тариф</t>
  </si>
  <si>
    <t xml:space="preserve">Ставка на содержание электрических сетей </t>
  </si>
  <si>
    <t xml:space="preserve">Ставка на оплату нормативных технологических потерь электрической энергии в электрических сетях </t>
  </si>
  <si>
    <t>Уровень напряжения</t>
  </si>
  <si>
    <t>ВН</t>
  </si>
  <si>
    <t>СН-I</t>
  </si>
  <si>
    <t>СН-II</t>
  </si>
  <si>
    <t>НН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</si>
  <si>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</si>
  <si>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</si>
  <si>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</si>
  <si>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</si>
  <si>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</si>
  <si>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</si>
  <si>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</si>
  <si>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</si>
  <si>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</si>
  <si>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</si>
  <si>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</si>
  <si>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</si>
  <si>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</si>
  <si>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</si>
  <si>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</si>
  <si>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</si>
  <si>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</si>
  <si>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</si>
  <si>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</si>
  <si>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</si>
  <si>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</si>
  <si>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</si>
  <si>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</si>
  <si>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</si>
  <si>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</si>
  <si>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</si>
  <si>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</si>
  <si>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</si>
  <si>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</si>
  <si>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</si>
  <si>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</si>
  <si>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</si>
  <si>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</si>
  <si>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</si>
  <si>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</si>
  <si>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</si>
  <si>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Республика Калмыкия</t>
  </si>
  <si>
    <t>Астраханская область</t>
  </si>
  <si>
    <t>Волгоградская область</t>
  </si>
  <si>
    <t>Ростовская область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</si>
  <si>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</si>
  <si>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</si>
  <si>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</si>
  <si>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</si>
  <si>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</si>
  <si>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</si>
  <si>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</si>
  <si>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</si>
  <si>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</si>
  <si>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</si>
  <si>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</si>
  <si>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</si>
  <si>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Татарстан</t>
  </si>
  <si>
    <t>Курганская область</t>
  </si>
  <si>
    <t>Свердловская область</t>
  </si>
  <si>
    <t>Челябинская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</si>
  <si>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</si>
  <si>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</si>
  <si>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</si>
  <si>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</si>
  <si>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</si>
  <si>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</si>
  <si>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</si>
  <si>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</si>
  <si>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</si>
  <si>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</si>
  <si>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Иркутская область</t>
  </si>
  <si>
    <t>Забайкальский край</t>
  </si>
  <si>
    <t>Республика Саха (Якутия)</t>
  </si>
  <si>
    <t>Приморский край</t>
  </si>
  <si>
    <t>Хабаровский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</si>
  <si>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</si>
  <si>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</si>
  <si>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</si>
  <si>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</si>
  <si>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Магаданская область</t>
  </si>
  <si>
    <t>с 01.01.2015 - 30.06.2015</t>
  </si>
  <si>
    <t>с 01.07.2015 - 31.12.2015</t>
  </si>
  <si>
    <t>&lt;*&gt; - установлены в части, не отнесенной к территориям, в границах которых формируется равновесная цена</t>
  </si>
  <si>
    <t>&lt;**&gt; - установлены в среднем по Камчатскому краю</t>
  </si>
  <si>
    <t>&lt;***&gt; - Соглашение между Российской Федерации и Республикой Казахстан о статусе города Байконур, порядке формирования и статусе его органов исполнитетлньой власти, заключенного в г. Москве 23 декабря 1995 г. (Бюллютень международных договоров, 1999. № 5, с. 56-67)</t>
  </si>
  <si>
    <t>г. Байконур - город федерального значения в соответстии с Международным договором***</t>
  </si>
  <si>
    <t>Ханты-Мансийский автономный округ-Югра*</t>
  </si>
  <si>
    <t/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</si>
  <si>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ЦЕНТРАЛЬНОГО ФЕДЕРАЛЬНОГО ОКРУГА НА 2015 ГОД</t>
    </r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</si>
  <si>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СЕВЕРО-ЗАПАДНОГО ФЕДЕРАЛЬНОГО ОКРУГА НА 2015 ГОД</t>
    </r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</si>
  <si>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ЮЖНОГО ФЕДЕРАЛЬНОГО ОКРУГА НА 2015 ГОД</t>
    </r>
  </si>
  <si>
    <t>1</t>
  </si>
  <si>
    <t>Краснодарский край</t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</si>
  <si>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СЕВЕРО-КАВКАЗСКОГО ФЕДЕРАЛЬНОГО ОКРУГА НА 2015 ГОД</t>
    </r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</si>
  <si>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ПРИВОЛЖСКОГО ФЕДЕРАЛЬНОГО ОКРУГА НА 2015 ГОД</t>
    </r>
  </si>
  <si>
    <t>Чувашская Республика - Чувашия</t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</si>
  <si>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УРАЛЬСКОГО ФЕДЕРАЛЬНОГО ОКРУГА НА 2015 ГОД</t>
    </r>
  </si>
  <si>
    <t>Ямало-Ненецкий автономный округ</t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</si>
  <si>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СИБИРСКОГО ФЕДЕРАЛЬНОГО ОКРУГА НА 2015 ГОД</t>
    </r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</si>
  <si>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ДАЛЬНЕВОСТОЧНОГО ФЕДЕРАЛЬНОГО ОКРУГА НА 2015 ГОД</t>
    </r>
  </si>
  <si>
    <t>&lt;*&gt; - установлены в среднем по Камчатскому краю</t>
  </si>
  <si>
    <t>Камчатский край*</t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</si>
  <si>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КРЫМСКОГО ФЕДЕРАЛЬНОГО ОКРУГА НА 2015 ГОД</t>
    </r>
  </si>
  <si>
    <t>Республика Крым</t>
  </si>
  <si>
    <t>г. Севастополь</t>
  </si>
  <si>
    <t>г. Байконур - город федерального значения в соответстии с Международным договором*</t>
  </si>
  <si>
    <t>&lt;*&gt; - Соглашение между Российской Федерации и Республикой Казахстан о статусе города Байконур, порядке формирования и статусе его органов исполнитетлньой власти, заключенного в г. Москве 23 декабря 1995 г. (Бюллютень международных договоров, 1999. № 5, с. 56-67)</t>
  </si>
  <si>
    <t>Республика Адыгея (Адыгея)</t>
  </si>
  <si>
    <t>до 35 кВ</t>
  </si>
  <si>
    <t>35 кВ и более</t>
  </si>
  <si>
    <t xml:space="preserve"> 35 кВ и более</t>
  </si>
  <si>
    <t>(руб./кВт.ч)</t>
  </si>
  <si>
    <t>(руб./МВт.ч)</t>
  </si>
  <si>
    <t>&lt;*&gt; - тарифы могут быть установлены на уровне выше предельных макисмальных уровней вследствие необходимости реализации значительных инвестицинных  программ</t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</si>
  <si>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ЦЕНТРАЛЬНОГО ФЕДЕРАЛЬНОГО ОКРУГА НА 2015 ГОД*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</si>
  <si>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СЕВЕРО-ЗАПАДНОГО ФЕДЕРАЛЬНОГО ОКРУГА НА 2015 ГОД*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</si>
  <si>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ЮЖНОГО ФЕДЕРАЛЬНОГО ОКРУГА НА 2015 ГОД*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</si>
  <si>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СЕВЕРО-КАВКАЗСКОГО ФЕДЕРАЛЬНОГО ОКРУГА НА 2015 ГОД*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</si>
  <si>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ПРИВОЛЖСКОГО ФЕДЕРАЛЬНОГО ОКРУГА НА 2015 ГОД*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</si>
  <si>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УРАЛЬСКОГО ФЕДЕРАЛЬНОГО ОКРУГА НА 2015 ГОД*</t>
    </r>
  </si>
  <si>
    <t>Ханты-Мансийский автономный округ-Югра**</t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</si>
  <si>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СИБИРСКОГО ФЕДЕРАЛЬНОГО ОКРУГА НА 2015 ГОД*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</si>
  <si>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ДАЛЬНЕВОСТОЧНОГО ФЕДЕРАЛЬНОГО ОКРУГА НА 2015 ГОД*</t>
    </r>
  </si>
  <si>
    <t>Камчатский край**</t>
  </si>
  <si>
    <t>&lt;**&gt; - Соглашение между Российской Федерации и Республикой Казахстан о статусе города Байконур, порядке формирования и статусе его органов исполнитетлньой власти, заключенного в г. Москве 23 декабря 1995 г. (Бюллютень международных договоров, 1999. № 5, с. 56-67)</t>
  </si>
  <si>
    <t>г. Байконур - город федерального значения в соответстии с Международным договором**</t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</si>
  <si>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САХАЛИНСКОЙ ОБЛАСТИ  НА 2015 ГОД</t>
    </r>
  </si>
  <si>
    <t>35 кВ и выше</t>
  </si>
  <si>
    <t>&lt;*&gt; - установлены на территориях, 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</t>
  </si>
  <si>
    <t>&lt;**&gt; - установлены на территориях, 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</t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</si>
  <si>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СУБЪЕКТОВ РОССИЙСКОЙ ФЕДЕРАЦИИ КРЫМСКОГО ФЕДЕРАЛЬНОГО ОКРУГА НА 2015 ГОД*</t>
    </r>
  </si>
  <si>
    <t>Тюменская область, Ханты-Мансийский автономный округ-Югра, Ямало-Ненецкий автономный округ</t>
  </si>
  <si>
    <t>Тюменская область, Ханты-Мансийский автономный округ - Югра, Ямало-Ненецкий автономный округ</t>
  </si>
  <si>
    <r>
      <t>ПРЕДЕЛЬНЫЕ МИНИМА</t>
    </r>
    <r>
      <rPr>
        <b/>
        <sz val="10"/>
        <color indexed="8"/>
        <rFont val="Times New Roman"/>
        <family val="1"/>
        <charset val="204"/>
      </rPr>
      <t>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Г. БАЙКОНУР НА 2015 ГОД</t>
    </r>
  </si>
  <si>
    <r>
      <t>ПРЕДЕЛЬНЫЕ МАКСИМАЛЬНЫЕ</t>
    </r>
    <r>
      <rPr>
        <b/>
        <sz val="10"/>
        <color indexed="8"/>
        <rFont val="Times New Roman"/>
        <family val="1"/>
        <charset val="204"/>
      </rPr>
      <t xml:space="preserve">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Г. БАЙКОНУР НА 2015 ГОД*</t>
    </r>
  </si>
  <si>
    <t xml:space="preserve">до 35 кВ </t>
  </si>
  <si>
    <t>Величко Елена Ивановна (Velichko.EI@mrsk-1.ru)</t>
  </si>
  <si>
    <t xml:space="preserve">Приложение 1
к приказу Федеральной
службы по тарифам
от 09 декабря 2014 г. № 296-э/2 
</t>
  </si>
  <si>
    <t xml:space="preserve">Приложение 2
к приказу Федеральной
службы по тарифам
от 09 декабря 2014 г. № 296-э/2 
</t>
  </si>
  <si>
    <t xml:space="preserve">Приложение 3
к приказу Федеральной
службы по тарифам
от 09 декабря 2014 г. № 296-э/2 
</t>
  </si>
  <si>
    <t xml:space="preserve">Приложение 4
к приказу Федеральной
службы по тарифам
от 09 декабря 2014 г. № 296-э/2 
</t>
  </si>
  <si>
    <t xml:space="preserve">Приложение 5
к приказу Федеральной
службы по тарифам
от 09 декабря 2014 г. № 296-э/2 
</t>
  </si>
  <si>
    <t xml:space="preserve">Приложение 6
к приказу Федеральной
службы по тарифам
от 09 декабря 2014 г. № 296-э/2 
</t>
  </si>
  <si>
    <t xml:space="preserve">Приложение 7
к приказу Федеральной
службы по тарифам
от 09 декабря 2014 г. № 296-э/2 
</t>
  </si>
  <si>
    <t xml:space="preserve">Приложение 8
к приказу Федеральной
службы по тарифам
от 09 декабря 2014 г. № 296-э/2 
</t>
  </si>
  <si>
    <t xml:space="preserve">Приложение 9
к приказу Федеральной
службы по тарифам
от 09 декабря 2014 г. № 296-э/2 
</t>
  </si>
  <si>
    <t xml:space="preserve">Приложение 10
к приказу Федеральной
службы по тарифам
от 09 декабря 2014 г. № 296-э/2 
</t>
  </si>
  <si>
    <t xml:space="preserve">Приложение 11
к приказу Федеральной
службы по тарифам
от 09 декабря 2014 г. № 296-э/2 
</t>
  </si>
  <si>
    <t xml:space="preserve">Приложение 12
к приказу Федеральной
службы по тарифам
от 09 декабря 2014 г. № 296-э/2 
</t>
  </si>
  <si>
    <t xml:space="preserve">Приложение 13
к приказу Федеральной
службы по тарифам
от 09 декабря 2014 г. № 296-э/2 
</t>
  </si>
  <si>
    <t xml:space="preserve">Приложение 14
к приказу Федеральной
службы по тарифам
от 09 декабря 2014 г. № 296-э/2 
</t>
  </si>
  <si>
    <t xml:space="preserve">Приложение 15
к приказу Федеральной
службы по тарифам
от 09 декабря 2014 г. № 296-э/2 
</t>
  </si>
  <si>
    <t xml:space="preserve">Приложение 16
к приказу Федеральной
службы по тарифам
от 09 декабря 2014 г. № 296-э/2 
</t>
  </si>
  <si>
    <t xml:space="preserve">Приложение 17
к приказу Федеральной
службы по тарифам
от 09 декабря 2014 г. № 296-э/2 
</t>
  </si>
  <si>
    <t xml:space="preserve">Приложение 18
к приказу Федеральной
службы по тарифам
от 09 декабря 2014 г. № 296-э/2 
</t>
  </si>
  <si>
    <t xml:space="preserve">Приложение 19
к приказу Федеральной
службы по тарифам
от 09 декабря 2014 г. № 296-э/2 
</t>
  </si>
  <si>
    <t xml:space="preserve">Приложение 20
к приказу Федеральной
службы по тарифам
от 09 декабря 2014 г. № 296-э/2 
</t>
  </si>
  <si>
    <t xml:space="preserve">Приложение 21
к приказу Федеральной
службы по тарифам
от 09 декабря 2014 г. № 296-э/2 
</t>
  </si>
  <si>
    <t xml:space="preserve">Приложение 22
к приказу Федеральной
службы по тарифам
от 09 декабря 2014 г. № 296-э/2 
</t>
  </si>
  <si>
    <t>ПРЕДЕЛЬНЫЕ МАКСИМАЛЬНЫЕ УРОВНИ ТАРИФОВ НА УСЛУГИ ПО ПЕРЕДАЧЕ 
ЭЛЕКТРИЧЕСКОЙ ЭНЕРГИИ, ОКАЗЫВАЕМЫЕ ПОТРЕБИТЕЛЯМ, НЕ ОТНОСЯЩИМСЯ К НАСЕЛЕНИЮ И ПРИРАВНЕННЫМ 
К НЕМУ КАТЕГОРИЯМ ПОТРЕБИТЕЛЕЙ,  НА ТЕРРИТОРИИ
САХАЛИНСКОЙ ОБЛАСТИ НА 2015 ГОД*</t>
  </si>
  <si>
    <t>(руб./МВт в 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</si>
</sst>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00_р_.;\-#,##0.00000_р_."/>
    <numFmt numFmtId="165" formatCode="_-* #,##0.00\ _р_._-;\-* #,##0.00\ _р_._-;_-* &quot;-&quot;??\ _р_._-;_-@_-"/>
    <numFmt numFmtId="166" formatCode="&quot;$&quot;#,##0_);[Red]\(&quot;$&quot;#,##0\)"/>
    <numFmt numFmtId="167" formatCode="_-* #,##0.00[$€-1]_-;\-* #,##0.00[$€-1]_-;_-* &quot;-&quot;??[$€-1]_-"/>
    <numFmt numFmtId="168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8"/>
      <name val="Times New Roman"/>
      <family val="2"/>
    </font>
    <font>
      <sz val="10"/>
      <color indexed="8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2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11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2"/>
    </font>
    <font>
      <sz val="1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3" fillId="0" borderId="0"/>
    <xf numFmtId="43" fontId="10" fillId="0" borderId="0" applyFont="0" applyFill="0" applyBorder="0" applyAlignment="0" applyProtection="0"/>
    <xf numFmtId="49" fontId="11" fillId="0" borderId="0" applyBorder="0">
      <alignment vertical="top"/>
    </xf>
    <xf numFmtId="0" fontId="13" fillId="0" borderId="0"/>
    <xf numFmtId="167" fontId="13" fillId="0" borderId="0"/>
    <xf numFmtId="0" fontId="27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8" fillId="0" borderId="9" applyNumberFormat="0" applyAlignment="0">
      <protection locked="0"/>
    </xf>
    <xf numFmtId="166" fontId="14" fillId="0" borderId="0" applyFont="0" applyFill="0" applyBorder="0" applyAlignment="0" applyProtection="0"/>
    <xf numFmtId="0" fontId="22" fillId="0" borderId="0" applyFill="0" applyBorder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8" fillId="3" borderId="9" applyNumberFormat="0" applyAlignment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5" fillId="0" borderId="0"/>
    <xf numFmtId="0" fontId="22" fillId="0" borderId="0" applyFill="0" applyBorder="0" applyProtection="0">
      <alignment vertical="center"/>
    </xf>
    <xf numFmtId="0" fontId="22" fillId="0" borderId="0" applyFill="0" applyBorder="0" applyProtection="0">
      <alignment vertical="center"/>
    </xf>
    <xf numFmtId="49" fontId="28" fillId="4" borderId="10" applyNumberFormat="0">
      <alignment horizontal="center" vertical="center"/>
    </xf>
    <xf numFmtId="0" fontId="19" fillId="5" borderId="9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7" fillId="0" borderId="11" applyBorder="0">
      <alignment horizontal="center" vertical="center" wrapText="1"/>
    </xf>
    <xf numFmtId="4" fontId="11" fillId="6" borderId="2" applyBorder="0">
      <alignment horizontal="right"/>
    </xf>
    <xf numFmtId="49" fontId="11" fillId="0" borderId="0" applyBorder="0">
      <alignment vertical="top"/>
    </xf>
    <xf numFmtId="0" fontId="25" fillId="0" borderId="0"/>
    <xf numFmtId="0" fontId="30" fillId="7" borderId="0" applyNumberFormat="0" applyBorder="0" applyAlignment="0">
      <alignment horizontal="left" vertical="center"/>
    </xf>
    <xf numFmtId="0" fontId="12" fillId="0" borderId="0"/>
    <xf numFmtId="0" fontId="12" fillId="0" borderId="0"/>
    <xf numFmtId="49" fontId="11" fillId="7" borderId="0" applyBorder="0">
      <alignment vertical="top"/>
    </xf>
    <xf numFmtId="0" fontId="31" fillId="0" borderId="0"/>
    <xf numFmtId="9" fontId="11" fillId="0" borderId="0" applyFont="0" applyFill="0" applyBorder="0" applyAlignment="0" applyProtection="0"/>
    <xf numFmtId="0" fontId="13" fillId="0" borderId="0"/>
    <xf numFmtId="165" fontId="11" fillId="0" borderId="0" applyFont="0" applyFill="0" applyBorder="0" applyAlignment="0" applyProtection="0"/>
    <xf numFmtId="4" fontId="11" fillId="8" borderId="0" applyBorder="0">
      <alignment horizontal="right"/>
    </xf>
    <xf numFmtId="4" fontId="11" fillId="8" borderId="12" applyBorder="0">
      <alignment horizontal="right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4">
    <xf numFmtId="0" fontId="0" fillId="0" borderId="0" xfId="0"/>
    <xf numFmtId="0" fontId="7" fillId="0" borderId="1" xfId="2" applyNumberFormat="1" applyFont="1" applyFill="1" applyBorder="1" applyAlignment="1">
      <alignment horizontal="center"/>
    </xf>
    <xf numFmtId="0" fontId="5" fillId="0" borderId="1" xfId="2" applyNumberFormat="1" applyFont="1" applyFill="1" applyBorder="1" applyAlignment="1">
      <alignment wrapText="1"/>
    </xf>
    <xf numFmtId="0" fontId="7" fillId="0" borderId="1" xfId="2" applyNumberFormat="1" applyFont="1" applyFill="1" applyBorder="1" applyAlignment="1">
      <alignment horizontal="left"/>
    </xf>
    <xf numFmtId="49" fontId="6" fillId="0" borderId="2" xfId="2" applyNumberFormat="1" applyFont="1" applyFill="1" applyBorder="1" applyAlignment="1">
      <alignment horizontal="left" vertical="center" wrapText="1"/>
    </xf>
    <xf numFmtId="39" fontId="7" fillId="0" borderId="2" xfId="5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left" vertical="center" wrapText="1"/>
    </xf>
    <xf numFmtId="0" fontId="6" fillId="0" borderId="0" xfId="2" applyNumberFormat="1" applyFont="1" applyFill="1" applyAlignment="1">
      <alignment wrapText="1"/>
    </xf>
    <xf numFmtId="0" fontId="9" fillId="0" borderId="2" xfId="2" applyNumberFormat="1" applyFont="1" applyFill="1" applyBorder="1" applyAlignment="1">
      <alignment horizontal="left" vertical="center" wrapText="1"/>
    </xf>
    <xf numFmtId="164" fontId="7" fillId="0" borderId="2" xfId="5" applyNumberFormat="1" applyFont="1" applyFill="1" applyBorder="1" applyAlignment="1">
      <alignment horizontal="center" vertical="center" wrapText="1"/>
    </xf>
    <xf numFmtId="0" fontId="5" fillId="0" borderId="0" xfId="2" applyFill="1">
      <alignment vertical="center"/>
    </xf>
    <xf numFmtId="1" fontId="6" fillId="2" borderId="2" xfId="2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left" vertical="center" wrapText="1"/>
    </xf>
    <xf numFmtId="39" fontId="7" fillId="2" borderId="2" xfId="5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2" applyNumberFormat="1" applyFont="1" applyFill="1" applyAlignment="1">
      <alignment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164" fontId="7" fillId="2" borderId="2" xfId="5" applyNumberFormat="1" applyFont="1" applyFill="1" applyBorder="1" applyAlignment="1">
      <alignment horizontal="center" vertical="center" wrapText="1"/>
    </xf>
    <xf numFmtId="37" fontId="7" fillId="2" borderId="2" xfId="5" applyNumberFormat="1" applyFont="1" applyFill="1" applyBorder="1" applyAlignment="1">
      <alignment horizontal="center" vertical="center" wrapText="1"/>
    </xf>
    <xf numFmtId="39" fontId="33" fillId="2" borderId="2" xfId="2" applyNumberFormat="1" applyFont="1" applyFill="1" applyBorder="1">
      <alignment vertical="center"/>
    </xf>
    <xf numFmtId="164" fontId="33" fillId="2" borderId="2" xfId="2" applyNumberFormat="1" applyFont="1" applyFill="1" applyBorder="1">
      <alignment vertical="center"/>
    </xf>
    <xf numFmtId="164" fontId="34" fillId="2" borderId="2" xfId="0" applyNumberFormat="1" applyFont="1" applyFill="1" applyBorder="1" applyAlignment="1">
      <alignment horizontal="center" vertical="center"/>
    </xf>
    <xf numFmtId="39" fontId="35" fillId="2" borderId="2" xfId="5" applyNumberFormat="1" applyFont="1" applyFill="1" applyBorder="1" applyAlignment="1">
      <alignment horizontal="center" vertical="center" wrapText="1"/>
    </xf>
    <xf numFmtId="164" fontId="7" fillId="2" borderId="2" xfId="10" applyNumberFormat="1" applyFont="1" applyFill="1" applyBorder="1" applyAlignment="1">
      <alignment horizontal="center" vertical="center" wrapText="1"/>
    </xf>
    <xf numFmtId="164" fontId="36" fillId="2" borderId="2" xfId="5" applyNumberFormat="1" applyFont="1" applyFill="1" applyBorder="1" applyAlignment="1">
      <alignment horizontal="center" vertical="center" wrapText="1"/>
    </xf>
    <xf numFmtId="39" fontId="35" fillId="2" borderId="2" xfId="2" applyNumberFormat="1" applyFont="1" applyFill="1" applyBorder="1" applyAlignment="1">
      <alignment horizontal="center" vertical="center" wrapText="1"/>
    </xf>
    <xf numFmtId="164" fontId="34" fillId="2" borderId="2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 wrapText="1"/>
    </xf>
    <xf numFmtId="0" fontId="8" fillId="0" borderId="14" xfId="2" applyFont="1" applyFill="1" applyBorder="1" applyAlignment="1">
      <alignment horizontal="left" vertical="center" wrapText="1"/>
    </xf>
    <xf numFmtId="1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left" vertical="center" wrapText="1"/>
    </xf>
    <xf numFmtId="1" fontId="6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left" vertical="center" wrapText="1"/>
    </xf>
    <xf numFmtId="39" fontId="7" fillId="2" borderId="0" xfId="5" applyNumberFormat="1" applyFont="1" applyFill="1" applyBorder="1" applyAlignment="1">
      <alignment horizontal="center" vertical="center" wrapText="1"/>
    </xf>
    <xf numFmtId="164" fontId="7" fillId="2" borderId="0" xfId="5" applyNumberFormat="1" applyFont="1" applyFill="1" applyBorder="1" applyAlignment="1">
      <alignment horizontal="center" vertical="center" wrapText="1"/>
    </xf>
    <xf numFmtId="39" fontId="7" fillId="0" borderId="2" xfId="2" applyNumberFormat="1" applyFont="1" applyFill="1" applyBorder="1" applyAlignment="1">
      <alignment horizontal="center" vertical="center" wrapText="1"/>
    </xf>
    <xf numFmtId="37" fontId="7" fillId="0" borderId="2" xfId="5" applyNumberFormat="1" applyFont="1" applyFill="1" applyBorder="1" applyAlignment="1">
      <alignment horizontal="center" vertical="center" wrapText="1"/>
    </xf>
    <xf numFmtId="164" fontId="7" fillId="0" borderId="2" xfId="10" applyNumberFormat="1" applyFont="1" applyFill="1" applyBorder="1" applyAlignment="1">
      <alignment horizontal="center" vertical="center" wrapText="1"/>
    </xf>
    <xf numFmtId="39" fontId="33" fillId="0" borderId="2" xfId="2" applyNumberFormat="1" applyFont="1" applyFill="1" applyBorder="1">
      <alignment vertical="center"/>
    </xf>
    <xf numFmtId="164" fontId="33" fillId="0" borderId="2" xfId="2" applyNumberFormat="1" applyFont="1" applyFill="1" applyBorder="1">
      <alignment vertical="center"/>
    </xf>
    <xf numFmtId="164" fontId="36" fillId="0" borderId="2" xfId="5" applyNumberFormat="1" applyFont="1" applyFill="1" applyBorder="1" applyAlignment="1">
      <alignment horizontal="center" vertical="center" wrapText="1"/>
    </xf>
    <xf numFmtId="39" fontId="33" fillId="0" borderId="2" xfId="2" applyNumberFormat="1" applyFont="1" applyFill="1" applyBorder="1">
      <alignment vertical="center"/>
    </xf>
    <xf numFmtId="164" fontId="33" fillId="0" borderId="2" xfId="2" applyNumberFormat="1" applyFont="1" applyFill="1" applyBorder="1">
      <alignment vertical="center"/>
    </xf>
    <xf numFmtId="39" fontId="7" fillId="0" borderId="2" xfId="5" applyNumberFormat="1" applyFont="1" applyFill="1" applyBorder="1" applyAlignment="1">
      <alignment horizontal="center" vertical="center" wrapText="1"/>
    </xf>
    <xf numFmtId="164" fontId="7" fillId="0" borderId="2" xfId="5" applyNumberFormat="1" applyFont="1" applyFill="1" applyBorder="1" applyAlignment="1">
      <alignment horizontal="center" vertical="center" wrapText="1"/>
    </xf>
    <xf numFmtId="0" fontId="5" fillId="0" borderId="0" xfId="2" applyFill="1">
      <alignment vertical="center"/>
    </xf>
    <xf numFmtId="0" fontId="6" fillId="0" borderId="0" xfId="2" applyNumberFormat="1" applyFont="1" applyFill="1" applyAlignment="1">
      <alignment wrapText="1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left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left" vertical="center" wrapText="1"/>
    </xf>
    <xf numFmtId="1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wrapText="1"/>
    </xf>
    <xf numFmtId="0" fontId="8" fillId="0" borderId="0" xfId="2" applyFont="1" applyFill="1" applyAlignment="1">
      <alignment vertical="center" wrapText="1"/>
    </xf>
    <xf numFmtId="0" fontId="34" fillId="0" borderId="0" xfId="0" applyFont="1"/>
    <xf numFmtId="39" fontId="7" fillId="2" borderId="2" xfId="62" applyNumberFormat="1" applyFont="1" applyFill="1" applyBorder="1" applyAlignment="1">
      <alignment horizontal="center" vertical="center" wrapText="1"/>
    </xf>
    <xf numFmtId="39" fontId="35" fillId="0" borderId="2" xfId="2" applyNumberFormat="1" applyFont="1" applyFill="1" applyBorder="1" applyAlignment="1">
      <alignment horizontal="center" vertical="center" wrapText="1"/>
    </xf>
    <xf numFmtId="39" fontId="7" fillId="0" borderId="2" xfId="5" applyNumberFormat="1" applyFont="1" applyFill="1" applyBorder="1" applyAlignment="1">
      <alignment horizontal="center" vertical="center" wrapText="1"/>
    </xf>
    <xf numFmtId="164" fontId="7" fillId="0" borderId="2" xfId="5" applyNumberFormat="1" applyFont="1" applyFill="1" applyBorder="1" applyAlignment="1">
      <alignment horizontal="center" vertical="center" wrapText="1"/>
    </xf>
    <xf numFmtId="39" fontId="35" fillId="0" borderId="2" xfId="5" applyNumberFormat="1" applyFont="1" applyFill="1" applyBorder="1" applyAlignment="1">
      <alignment horizontal="center" vertical="center" wrapText="1"/>
    </xf>
    <xf numFmtId="164" fontId="35" fillId="0" borderId="2" xfId="5" applyNumberFormat="1" applyFont="1" applyFill="1" applyBorder="1" applyAlignment="1">
      <alignment horizontal="center" vertical="center" wrapText="1"/>
    </xf>
    <xf numFmtId="39" fontId="33" fillId="2" borderId="2" xfId="2" applyNumberFormat="1" applyFont="1" applyFill="1" applyBorder="1" applyAlignment="1">
      <alignment horizontal="center" vertical="center"/>
    </xf>
    <xf numFmtId="164" fontId="33" fillId="2" borderId="2" xfId="2" applyNumberFormat="1" applyFont="1" applyFill="1" applyBorder="1" applyAlignment="1">
      <alignment horizontal="center" vertical="center"/>
    </xf>
    <xf numFmtId="164" fontId="7" fillId="2" borderId="2" xfId="62" applyNumberFormat="1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64" applyFont="1" applyFill="1"/>
    <xf numFmtId="168" fontId="37" fillId="0" borderId="0" xfId="0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1" fontId="6" fillId="2" borderId="0" xfId="2" applyNumberFormat="1" applyFont="1" applyFill="1" applyBorder="1" applyAlignment="1">
      <alignment horizontal="center" vertical="center"/>
    </xf>
    <xf numFmtId="0" fontId="6" fillId="2" borderId="0" xfId="2" applyNumberFormat="1" applyFont="1" applyFill="1" applyBorder="1" applyAlignment="1">
      <alignment horizontal="left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39" fontId="7" fillId="0" borderId="2" xfId="65" applyNumberFormat="1" applyFont="1" applyFill="1" applyBorder="1" applyAlignment="1">
      <alignment horizontal="center" vertical="center" wrapText="1"/>
    </xf>
    <xf numFmtId="164" fontId="34" fillId="0" borderId="2" xfId="0" applyNumberFormat="1" applyFont="1" applyFill="1" applyBorder="1" applyAlignment="1">
      <alignment horizontal="center" vertical="center"/>
    </xf>
    <xf numFmtId="164" fontId="7" fillId="0" borderId="2" xfId="65" applyNumberFormat="1" applyFont="1" applyFill="1" applyBorder="1" applyAlignment="1">
      <alignment horizontal="center" vertical="center" wrapText="1"/>
    </xf>
    <xf numFmtId="164" fontId="34" fillId="0" borderId="2" xfId="2" applyNumberFormat="1" applyFont="1" applyFill="1" applyBorder="1" applyAlignment="1">
      <alignment horizontal="center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39" fontId="37" fillId="2" borderId="2" xfId="5" applyNumberFormat="1" applyFont="1" applyFill="1" applyBorder="1" applyAlignment="1">
      <alignment horizontal="center" vertical="center" wrapText="1"/>
    </xf>
    <xf numFmtId="164" fontId="37" fillId="2" borderId="2" xfId="5" applyNumberFormat="1" applyFont="1" applyFill="1" applyBorder="1" applyAlignment="1">
      <alignment horizontal="center" vertical="center" wrapText="1"/>
    </xf>
    <xf numFmtId="39" fontId="37" fillId="2" borderId="2" xfId="2" applyNumberFormat="1" applyFont="1" applyFill="1" applyBorder="1" applyAlignment="1">
      <alignment horizontal="center" vertical="center" wrapText="1"/>
    </xf>
    <xf numFmtId="39" fontId="8" fillId="2" borderId="2" xfId="5" applyNumberFormat="1" applyFont="1" applyFill="1" applyBorder="1" applyAlignment="1">
      <alignment horizontal="center" vertical="center" wrapText="1"/>
    </xf>
    <xf numFmtId="164" fontId="8" fillId="2" borderId="2" xfId="5" applyNumberFormat="1" applyFont="1" applyFill="1" applyBorder="1" applyAlignment="1">
      <alignment horizontal="center" vertical="center" wrapText="1"/>
    </xf>
    <xf numFmtId="39" fontId="37" fillId="2" borderId="2" xfId="62" applyNumberFormat="1" applyFont="1" applyFill="1" applyBorder="1" applyAlignment="1">
      <alignment horizontal="center" vertical="center" wrapText="1"/>
    </xf>
    <xf numFmtId="164" fontId="37" fillId="2" borderId="2" xfId="62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4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right" vertical="center" wrapText="1"/>
    </xf>
    <xf numFmtId="0" fontId="6" fillId="0" borderId="0" xfId="2" applyNumberFormat="1" applyFont="1" applyFill="1" applyAlignment="1">
      <alignment horizontal="center" vertical="center" wrapText="1"/>
    </xf>
    <xf numFmtId="0" fontId="6" fillId="0" borderId="0" xfId="2" applyNumberFormat="1" applyFont="1" applyFill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left" vertical="center" wrapText="1"/>
    </xf>
    <xf numFmtId="0" fontId="8" fillId="0" borderId="0" xfId="2" applyFont="1" applyFill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49" fontId="6" fillId="0" borderId="13" xfId="2" applyNumberFormat="1" applyFont="1" applyFill="1" applyBorder="1" applyAlignment="1">
      <alignment horizontal="center" vertical="center" wrapText="1"/>
    </xf>
    <xf numFmtId="49" fontId="6" fillId="0" borderId="14" xfId="2" applyNumberFormat="1" applyFont="1" applyFill="1" applyBorder="1" applyAlignment="1">
      <alignment horizontal="center" vertical="center" wrapText="1"/>
    </xf>
    <xf numFmtId="49" fontId="6" fillId="0" borderId="15" xfId="2" applyNumberFormat="1" applyFont="1" applyFill="1" applyBorder="1" applyAlignment="1">
      <alignment horizontal="center" vertical="center" wrapText="1"/>
    </xf>
    <xf numFmtId="49" fontId="6" fillId="0" borderId="16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17" xfId="2" applyNumberFormat="1" applyFont="1" applyFill="1" applyBorder="1" applyAlignment="1">
      <alignment horizontal="center" vertical="center" wrapText="1"/>
    </xf>
    <xf numFmtId="49" fontId="6" fillId="0" borderId="18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9" xfId="2" applyNumberFormat="1" applyFont="1" applyFill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0" fontId="6" fillId="0" borderId="8" xfId="2" applyNumberFormat="1" applyFont="1" applyFill="1" applyBorder="1" applyAlignment="1">
      <alignment horizontal="center" vertical="center" wrapText="1"/>
    </xf>
    <xf numFmtId="1" fontId="35" fillId="0" borderId="0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66">
    <cellStyle name=" 1" xfId="12"/>
    <cellStyle name=" 1 2" xfId="13"/>
    <cellStyle name=" 1_Stage1" xfId="14"/>
    <cellStyle name="_Model_RAB Мой_PR.PROG.WARM.NOTCOMBI.2012.2.16_v1.4(04.04.11) " xfId="15"/>
    <cellStyle name="_Model_RAB Мой_Книга2_PR.PROG.WARM.NOTCOMBI.2012.2.16_v1.4(04.04.11) " xfId="16"/>
    <cellStyle name="_Model_RAB_MRSK_svod_PR.PROG.WARM.NOTCOMBI.2012.2.16_v1.4(04.04.11) " xfId="17"/>
    <cellStyle name="_Model_RAB_MRSK_svod_Книга2_PR.PROG.WARM.NOTCOMBI.2012.2.16_v1.4(04.04.11) " xfId="18"/>
    <cellStyle name="_МОДЕЛЬ_1 (2)_PR.PROG.WARM.NOTCOMBI.2012.2.16_v1.4(04.04.11) " xfId="19"/>
    <cellStyle name="_МОДЕЛЬ_1 (2)_Книга2_PR.PROG.WARM.NOTCOMBI.2012.2.16_v1.4(04.04.11) " xfId="20"/>
    <cellStyle name="_пр 5 тариф RAB_PR.PROG.WARM.NOTCOMBI.2012.2.16_v1.4(04.04.11) " xfId="21"/>
    <cellStyle name="_пр 5 тариф RAB_Книга2_PR.PROG.WARM.NOTCOMBI.2012.2.16_v1.4(04.04.11) " xfId="22"/>
    <cellStyle name="_Расчет RAB_22072008_PR.PROG.WARM.NOTCOMBI.2012.2.16_v1.4(04.04.11) " xfId="23"/>
    <cellStyle name="_Расчет RAB_22072008_Книга2_PR.PROG.WARM.NOTCOMBI.2012.2.16_v1.4(04.04.11) " xfId="24"/>
    <cellStyle name="_Расчет RAB_Лен и МОЭСК_с 2010 года_14.04.2009_со сглаж_version 3.0_без ФСК_PR.PROG.WARM.NOTCOMBI.2012.2.16_v1.4(04.04.11) " xfId="25"/>
    <cellStyle name="_Расчет RAB_Лен и МОЭСК_с 2010 года_14.04.2009_со сглаж_version 3.0_без ФСК_Книга2_PR.PROG.WARM.NOTCOMBI.2012.2.16_v1.4(04.04.11) " xfId="26"/>
    <cellStyle name="Cells 2" xfId="27"/>
    <cellStyle name="Currency [0]" xfId="28"/>
    <cellStyle name="Currency2" xfId="29"/>
    <cellStyle name="Followed Hyperlink" xfId="30"/>
    <cellStyle name="Header 3" xfId="31"/>
    <cellStyle name="Hyperlink" xfId="32"/>
    <cellStyle name="normal" xfId="33"/>
    <cellStyle name="Normal1" xfId="34"/>
    <cellStyle name="Normal2" xfId="35"/>
    <cellStyle name="Percent1" xfId="36"/>
    <cellStyle name="Title 4" xfId="37"/>
    <cellStyle name="Ввод  2" xfId="38"/>
    <cellStyle name="Гиперссылка 2 2" xfId="39"/>
    <cellStyle name="Гиперссылка 4" xfId="40"/>
    <cellStyle name="Заголовок" xfId="41"/>
    <cellStyle name="ЗаголовокСтолбца" xfId="42"/>
    <cellStyle name="Значение" xfId="43"/>
    <cellStyle name="Обычный" xfId="0" builtinId="0"/>
    <cellStyle name="Обычный 10" xfId="44"/>
    <cellStyle name="Обычный 11" xfId="60"/>
    <cellStyle name="Обычный 12" xfId="61"/>
    <cellStyle name="Обычный 12 2" xfId="45"/>
    <cellStyle name="Обычный 2" xfId="3"/>
    <cellStyle name="Обычный 2 10 2" xfId="47"/>
    <cellStyle name="Обычный 2 2" xfId="46"/>
    <cellStyle name="Обычный 3" xfId="2"/>
    <cellStyle name="Обычный 3 2" xfId="48"/>
    <cellStyle name="Обычный 3 3" xfId="49"/>
    <cellStyle name="Обычный 4" xfId="1"/>
    <cellStyle name="Обычный 4 2" xfId="9"/>
    <cellStyle name="Обычный 4_test_расчет тепловой энергии - для разработки 30 03 11" xfId="50"/>
    <cellStyle name="Обычный 5" xfId="8"/>
    <cellStyle name="Обычный 6" xfId="6"/>
    <cellStyle name="Обычный 7" xfId="11"/>
    <cellStyle name="Обычный 8" xfId="56"/>
    <cellStyle name="Обычный 9" xfId="59"/>
    <cellStyle name="Процентный" xfId="64" builtinId="5"/>
    <cellStyle name="Процентный 2" xfId="4"/>
    <cellStyle name="Процентный 3" xfId="51"/>
    <cellStyle name="Процентный 4" xfId="58"/>
    <cellStyle name="Процентный 5" xfId="63"/>
    <cellStyle name="Стиль 1" xfId="52"/>
    <cellStyle name="Финансовый" xfId="65" builtinId="3"/>
    <cellStyle name="Финансовый 2" xfId="5"/>
    <cellStyle name="Финансовый 3" xfId="10"/>
    <cellStyle name="Финансовый 4" xfId="7"/>
    <cellStyle name="Финансовый 5" xfId="53"/>
    <cellStyle name="Финансовый 6" xfId="57"/>
    <cellStyle name="Финансовый 7" xfId="62"/>
    <cellStyle name="Формула" xfId="54"/>
    <cellStyle name="ФормулаВБ_Мониторинг инвестиций" xfId="55"/>
  </cellStyles>
  <dxfs count="99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%20&#1087;&#1083;&#1072;&#1090;&#1072;%20&#1079;&#1072;%20&#1087;&#1077;&#1088;&#1077;&#1076;&#1072;&#1095;&#1091;\08-&#1055;&#1077;&#1088;&#1077;&#1076;&#1072;&#1095;&#1072;%202014\08-&#1055;&#1077;&#1088;&#1077;&#1076;&#1072;&#1095;&#1072;%202015\&#1096;&#1072;&#1073;&#1083;&#1086;&#1085;&#1099;%20&#1087;&#1086;%20&#1087;&#1088;&#1077;&#1076;&#1077;&#1083;&#1100;&#1085;&#1099;&#1084;%20&#1056;&#1069;&#1050;\01%20-%20&#1088;&#1072;&#1089;&#1095;&#1077;&#1090;%20&#1087;&#1088;&#1077;&#1076;&#1077;&#1083;&#1100;&#1085;&#1099;&#1093;%20&#1060;&#1057;&#1058;%20(01.12)%20(+&#1084;&#1080;&#1085;&#1080;&#1084;&#1091;&#108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0;&#1054;&#1056;&#1069;&#1052;\&#1054;&#1090;&#1076;%20&#1087;&#1083;&#1072;&#1090;&#1072;%20&#1079;&#1072;%20&#1087;&#1077;&#1088;&#1077;&#1076;&#1072;&#1095;&#1091;\08-&#1055;&#1077;&#1088;&#1077;&#1076;&#1072;&#1095;&#1072;%202014\08-&#1055;&#1077;&#1088;&#1077;&#1076;&#1072;&#1095;&#1072;%202015\&#1096;&#1072;&#1073;&#1083;&#1086;&#1085;&#1099;%20&#1087;&#1086;%20&#1087;&#1088;&#1077;&#1076;&#1077;&#1083;&#1100;&#1085;&#1099;&#1084;%20&#1056;&#1069;&#1050;\01%20-%20&#1088;&#1072;&#1089;&#1095;&#1077;&#1090;%20&#1087;&#1088;&#1077;&#1076;&#1077;&#1083;&#1100;&#1085;&#1099;&#1093;%20&#1060;&#1057;&#1058;%20(10.1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6;&#1040;&#1041;&#1054;&#1058;&#1040;\&#1054;&#1090;&#1076;%20&#1087;&#1083;&#1072;&#1090;&#1072;%20&#1079;&#1072;%20&#1087;&#1077;&#1088;&#1077;&#1076;&#1072;&#1095;&#1091;\08-&#1055;&#1077;&#1088;&#1077;&#1076;&#1072;&#1095;&#1072;%202014\08-&#1055;&#1077;&#1088;&#1077;&#1076;&#1072;&#1095;&#1072;%202015\&#1096;&#1072;&#1073;&#1083;&#1086;&#1085;&#1099;%20&#1087;&#1086;%20&#1087;&#1088;&#1077;&#1076;&#1077;&#1083;&#1100;&#1085;&#1099;&#1084;%20&#1056;&#1069;&#1050;\01%20-%20&#1088;&#1072;&#1089;&#1095;&#1077;&#1090;%20&#1087;&#1088;&#1077;&#1076;&#1077;&#1083;&#1100;&#1085;&#1099;&#1093;%20&#1060;&#1057;&#1058;%20(20.11)%20(+&#1084;&#1080;&#1085;&#1080;&#1084;&#1091;&#10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НИМАЛЬНЫЙ 2014"/>
      <sheetName val="Макс 2015 к утв 2014"/>
      <sheetName val="МИН 2015 к утв 2014"/>
      <sheetName val="МАКСИМАЛЬНЫЙ 2014"/>
      <sheetName val="отношение МАКС к МИН 2015"/>
      <sheetName val="Минимум 2015"/>
      <sheetName val="Максимум 2015"/>
      <sheetName val="ИТОГ"/>
      <sheetName val="Переключалка"/>
      <sheetName val="ИТОГ (для переноса предельных)"/>
      <sheetName val="Северная осетия"/>
      <sheetName val="Белгородская область"/>
      <sheetName val="Брянская область"/>
      <sheetName val="Владимирская область"/>
      <sheetName val="Воронежская область"/>
      <sheetName val="Ивановская область"/>
      <sheetName val="Калужская область"/>
      <sheetName val="Костромская область"/>
      <sheetName val="Курская область"/>
      <sheetName val="Липецкая область"/>
      <sheetName val="Московская область"/>
      <sheetName val="Орловская область"/>
      <sheetName val="Рязанская область"/>
      <sheetName val="Смоленская область"/>
      <sheetName val="Тамбовская область"/>
      <sheetName val="Тверская область"/>
      <sheetName val="Тульская область"/>
      <sheetName val="Ярославская область"/>
      <sheetName val="г. Москва"/>
      <sheetName val="Республика Карелия"/>
      <sheetName val="Республика Коми"/>
      <sheetName val="Архангельская область"/>
      <sheetName val="Ненецкий автономный округ"/>
      <sheetName val="Вологодская область"/>
      <sheetName val="Калининградская область"/>
      <sheetName val="Ленинградская область"/>
      <sheetName val="Мурманская область"/>
      <sheetName val="Новгородская область"/>
      <sheetName val="Псковская область"/>
      <sheetName val="г.Санкт-Петербург"/>
      <sheetName val="Республика Дагестан"/>
      <sheetName val="Республика Ингушетия"/>
      <sheetName val="Кабардино-Балкарская Республика"/>
      <sheetName val="Карачаево-Черкесская Республика"/>
      <sheetName val="Чеченская Республика"/>
      <sheetName val="Ставропольский край"/>
      <sheetName val="Республика Калмыкия"/>
      <sheetName val="Краснодарский край"/>
      <sheetName val="Астраханская область"/>
      <sheetName val="Волгоградская область"/>
      <sheetName val="Ростовская область"/>
      <sheetName val="Республика Башкортостан"/>
      <sheetName val="Республика Марий Эл"/>
      <sheetName val="Республика Мордовия"/>
      <sheetName val="Удмуртская Республика"/>
      <sheetName val="Чувашская Республика"/>
      <sheetName val="Кировская область"/>
      <sheetName val="Нижегородская область"/>
      <sheetName val="Оренбургская область"/>
      <sheetName val="Пензенская область"/>
      <sheetName val="Пермский край"/>
      <sheetName val="Саратовская область"/>
      <sheetName val="Самарская область"/>
      <sheetName val="Ульяновская область"/>
      <sheetName val="Республика Татарстан"/>
      <sheetName val="Курганская область"/>
      <sheetName val="Свердловская область"/>
      <sheetName val="Тюменская область"/>
      <sheetName val="Челябинская область"/>
      <sheetName val="Республика Алтай"/>
      <sheetName val="Республика Бурятия"/>
      <sheetName val="Республика Тыва"/>
      <sheetName val="Республика Хакасия"/>
      <sheetName val="Алтайский край"/>
      <sheetName val="Красноярский край"/>
      <sheetName val="Кемеровская область"/>
      <sheetName val="Новосибирская область"/>
      <sheetName val="Омская область"/>
      <sheetName val="Томская область"/>
      <sheetName val="Иркутская область"/>
      <sheetName val="Забайкальский край"/>
      <sheetName val="Республика Саха (Якутия)"/>
      <sheetName val="Приморский край"/>
      <sheetName val="Хабаровский край"/>
      <sheetName val="Амурская область"/>
      <sheetName val="Камчатский край"/>
      <sheetName val="Магаданская область"/>
      <sheetName val="Сахалинская область"/>
      <sheetName val="Еврейская автономная область"/>
      <sheetName val="Чукотский автономный округ"/>
      <sheetName val="г. Байконур"/>
      <sheetName val="тарифы от Розницы 01.09 "/>
      <sheetName val="ППРФ 750"/>
      <sheetName val="РАБ ТСО"/>
      <sheetName val="MAX 2014"/>
      <sheetName val="МИН 2014"/>
      <sheetName val="Регионы ВН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кс 2015 к утв 2014"/>
      <sheetName val="МИН 2015 к утв 2014"/>
      <sheetName val="МАКСИМАЛЬНЫЙ 2014"/>
      <sheetName val="МИНИМАЛЬНЫЙ 2014"/>
      <sheetName val="отношение МАКС к МИН 2015"/>
      <sheetName val="Минимум 2015"/>
      <sheetName val="Максимум 2015"/>
      <sheetName val="Переключалка"/>
      <sheetName val="ИТОГ"/>
      <sheetName val="ИТОГ (для переноса предельных)"/>
      <sheetName val="Северная осетия"/>
      <sheetName val="Белгородская область"/>
      <sheetName val="Брянская область"/>
      <sheetName val="Владимирская область"/>
      <sheetName val="Воронежская область"/>
      <sheetName val="Ивановская область"/>
      <sheetName val="Калужская область"/>
      <sheetName val="Костромская область"/>
      <sheetName val="Курская область"/>
      <sheetName val="Липецкая область"/>
      <sheetName val="Московская область"/>
      <sheetName val="Орловская область"/>
      <sheetName val="Рязанская область"/>
      <sheetName val="Смоленская область"/>
      <sheetName val="Тамбовская область"/>
      <sheetName val="Тверская область"/>
      <sheetName val="Тульская область"/>
      <sheetName val="Ярославская область"/>
      <sheetName val="г. Москва"/>
      <sheetName val="Республика Карелия"/>
      <sheetName val="Республика Коми"/>
      <sheetName val="Архангельская область"/>
      <sheetName val="Ненецкий автономный округ"/>
      <sheetName val="Вологодская область"/>
      <sheetName val="Калининградская область"/>
      <sheetName val="Ленинградская область"/>
      <sheetName val="Мурманская область"/>
      <sheetName val="Новгородская область"/>
      <sheetName val="Псковская область"/>
      <sheetName val="г.Санкт-Петербург"/>
      <sheetName val="Республика Дагестан"/>
      <sheetName val="Республика Ингушетия"/>
      <sheetName val="Кабардино-Балкарская Республика"/>
      <sheetName val="Карачаево-Черкесская Республика"/>
      <sheetName val="Чеченская Республика"/>
      <sheetName val="Ставропольский край"/>
      <sheetName val="Республика Калмыкия"/>
      <sheetName val="Краснодарский край"/>
      <sheetName val="Астраханская область"/>
      <sheetName val="Волгоградская область"/>
      <sheetName val="Ростовская область"/>
      <sheetName val="Республика Башкортостан"/>
      <sheetName val="Республика Марий Эл"/>
      <sheetName val="Республика Мордовия"/>
      <sheetName val="Удмуртская Республика"/>
      <sheetName val="Чувашская Республика"/>
      <sheetName val="Кировская область"/>
      <sheetName val="Нижегородская область"/>
      <sheetName val="Оренбургская область"/>
      <sheetName val="Пензенская область"/>
      <sheetName val="Пермский край"/>
      <sheetName val="Саратовская область"/>
      <sheetName val="Самарская область"/>
      <sheetName val="Ульяновская область"/>
      <sheetName val="Республика Татарстан"/>
      <sheetName val="Курганская область"/>
      <sheetName val="Свердловская область"/>
      <sheetName val="Тюменская область"/>
      <sheetName val="Челябинская область"/>
      <sheetName val="Республика Алтай"/>
      <sheetName val="Республика Бурятия"/>
      <sheetName val="Республика Тыва"/>
      <sheetName val="Республика Хакасия"/>
      <sheetName val="Алтайский край"/>
      <sheetName val="Красноярский край"/>
      <sheetName val="Кемеровская область"/>
      <sheetName val="Новосибирская область"/>
      <sheetName val="Омская область"/>
      <sheetName val="Томская область"/>
      <sheetName val="Иркутская область"/>
      <sheetName val="Забайкальский край"/>
      <sheetName val="Республика Саха (Якутия)"/>
      <sheetName val="Приморский край"/>
      <sheetName val="Хабаровский край"/>
      <sheetName val="Амурская область"/>
      <sheetName val="Камчатский край"/>
      <sheetName val="Магаданская область"/>
      <sheetName val="Сахалинская область"/>
      <sheetName val="Еврейская автономная область"/>
      <sheetName val="Чукотский автономный округ"/>
      <sheetName val="г. Байконур"/>
      <sheetName val="тарифы от Розницы 01.09 "/>
      <sheetName val="ППРФ 750"/>
      <sheetName val="РАБ ТСО"/>
      <sheetName val="MAX 2014"/>
      <sheetName val="МИН 2014"/>
      <sheetName val="Регионы ВН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Н 2015 к утв 2014"/>
      <sheetName val="Макс 2015 к утв 2014"/>
      <sheetName val="МИНИМАЛЬНЫЙ 2014"/>
      <sheetName val="МАКСИМАЛЬНЫЙ 2014"/>
      <sheetName val="отношение МАКС к МИН 2015"/>
      <sheetName val="Минимум 2015"/>
      <sheetName val="Максимум 2015"/>
      <sheetName val="ИТОГ"/>
      <sheetName val="Переключалка"/>
      <sheetName val="ИТОГ (для переноса предельных)"/>
      <sheetName val="Северная осетия"/>
      <sheetName val="Белгородская область"/>
      <sheetName val="Брянская область"/>
      <sheetName val="Владимирская область"/>
      <sheetName val="Воронежская область"/>
      <sheetName val="Ивановская область"/>
      <sheetName val="Калужская область"/>
      <sheetName val="Костромская область"/>
      <sheetName val="Курская область"/>
      <sheetName val="Липецкая область"/>
      <sheetName val="Московская область"/>
      <sheetName val="Орловская область"/>
      <sheetName val="Рязанская область"/>
      <sheetName val="Смоленская область"/>
      <sheetName val="Тамбовская область"/>
      <sheetName val="Тверская область"/>
      <sheetName val="Тульская область"/>
      <sheetName val="Ярославская область"/>
      <sheetName val="г. Москва"/>
      <sheetName val="Республика Карелия"/>
      <sheetName val="Республика Коми"/>
      <sheetName val="Архангельская область"/>
      <sheetName val="Ненецкий автономный округ"/>
      <sheetName val="Вологодская область"/>
      <sheetName val="Калининградская область"/>
      <sheetName val="Ленинградская область"/>
      <sheetName val="Мурманская область"/>
      <sheetName val="Новгородская область"/>
      <sheetName val="Псковская область"/>
      <sheetName val="г.Санкт-Петербург"/>
      <sheetName val="Республика Дагестан"/>
      <sheetName val="Республика Ингушетия"/>
      <sheetName val="Кабардино-Балкарская Республика"/>
      <sheetName val="Карачаево-Черкесская Республика"/>
      <sheetName val="Чеченская Республика"/>
      <sheetName val="Ставропольский край"/>
      <sheetName val="Республика Калмыкия"/>
      <sheetName val="Краснодарский край"/>
      <sheetName val="Астраханская область"/>
      <sheetName val="Волгоградская область"/>
      <sheetName val="Ростовская область"/>
      <sheetName val="Республика Башкортостан"/>
      <sheetName val="Республика Марий Эл"/>
      <sheetName val="Республика Мордовия"/>
      <sheetName val="Удмуртская Республика"/>
      <sheetName val="Чувашская Республика"/>
      <sheetName val="Кировская область"/>
      <sheetName val="Нижегородская область"/>
      <sheetName val="Оренбургская область"/>
      <sheetName val="Пензенская область"/>
      <sheetName val="Пермский край"/>
      <sheetName val="Саратовская область"/>
      <sheetName val="Самарская область"/>
      <sheetName val="Ульяновская область"/>
      <sheetName val="Республика Татарстан"/>
      <sheetName val="Курганская область"/>
      <sheetName val="Свердловская область"/>
      <sheetName val="Тюменская область"/>
      <sheetName val="Челябинская область"/>
      <sheetName val="Республика Алтай"/>
      <sheetName val="Республика Бурятия"/>
      <sheetName val="Республика Тыва"/>
      <sheetName val="Республика Хакасия"/>
      <sheetName val="Алтайский край"/>
      <sheetName val="Красноярский край"/>
      <sheetName val="Кемеровская область"/>
      <sheetName val="Новосибирская область"/>
      <sheetName val="Омская область"/>
      <sheetName val="Томская область"/>
      <sheetName val="Иркутская область"/>
      <sheetName val="Забайкальский край"/>
      <sheetName val="Республика Саха (Якутия)"/>
      <sheetName val="Приморский край"/>
      <sheetName val="Хабаровский край"/>
      <sheetName val="Амурская область"/>
      <sheetName val="Камчатский край"/>
      <sheetName val="Магаданская область"/>
      <sheetName val="Сахалинская область"/>
      <sheetName val="Еврейская автономная область"/>
      <sheetName val="Чукотский автономный округ"/>
      <sheetName val="г. Байконур"/>
      <sheetName val="тарифы от Розницы 01.09 "/>
      <sheetName val="ППРФ 750"/>
      <sheetName val="РАБ ТСО"/>
      <sheetName val="Регионы ВН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Тема Office">
  <a:themeElements>
    <a:clrScheme name="Воздушный поток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view="pageBreakPreview" topLeftCell="A28" zoomScaleNormal="100" zoomScaleSheetLayoutView="100" workbookViewId="0">
      <selection activeCell="J50" sqref="J50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67.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144</v>
      </c>
      <c r="M1" s="98"/>
      <c r="N1" s="98"/>
    </row>
    <row r="2" spans="1:14" ht="58.5" customHeight="1">
      <c r="A2" s="99" t="s">
        <v>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15"/>
      <c r="B10" s="4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7</v>
      </c>
      <c r="H10" s="15" t="s">
        <v>8</v>
      </c>
      <c r="I10" s="15" t="s">
        <v>9</v>
      </c>
      <c r="J10" s="15" t="s">
        <v>10</v>
      </c>
      <c r="K10" s="15" t="s">
        <v>7</v>
      </c>
      <c r="L10" s="15" t="s">
        <v>8</v>
      </c>
      <c r="M10" s="15" t="s">
        <v>9</v>
      </c>
      <c r="N10" s="15" t="s">
        <v>10</v>
      </c>
    </row>
    <row r="11" spans="1:14" ht="15" customHeight="1">
      <c r="A11" s="6">
        <v>1</v>
      </c>
      <c r="B11" s="7" t="s">
        <v>11</v>
      </c>
      <c r="C11" s="5"/>
      <c r="D11" s="5"/>
      <c r="E11" s="5"/>
      <c r="F11" s="5"/>
      <c r="G11" s="5"/>
      <c r="H11" s="5"/>
      <c r="I11" s="5"/>
      <c r="J11" s="5"/>
      <c r="K11" s="10"/>
      <c r="L11" s="10"/>
      <c r="M11" s="10"/>
      <c r="N11" s="10"/>
    </row>
    <row r="12" spans="1:14" ht="15" customHeight="1">
      <c r="A12" s="6"/>
      <c r="B12" s="7" t="s">
        <v>87</v>
      </c>
      <c r="C12" s="14">
        <v>257381.52391112858</v>
      </c>
      <c r="D12" s="14">
        <v>365966.60192994017</v>
      </c>
      <c r="E12" s="14">
        <v>678539.19428917847</v>
      </c>
      <c r="F12" s="14">
        <v>605380.08254156262</v>
      </c>
      <c r="G12" s="14">
        <v>26.388862500000002</v>
      </c>
      <c r="H12" s="14">
        <v>95.48708400000001</v>
      </c>
      <c r="I12" s="14">
        <v>183.05170950000004</v>
      </c>
      <c r="J12" s="14">
        <v>407.80362150000002</v>
      </c>
      <c r="K12" s="19">
        <v>0.35300414950236281</v>
      </c>
      <c r="L12" s="19">
        <v>0.58025159302973683</v>
      </c>
      <c r="M12" s="19">
        <v>1.4752386618055271</v>
      </c>
      <c r="N12" s="19">
        <v>1.5156619678721359</v>
      </c>
    </row>
    <row r="13" spans="1:14">
      <c r="A13" s="6"/>
      <c r="B13" s="7" t="s">
        <v>88</v>
      </c>
      <c r="C13" s="14">
        <v>257381.52391112858</v>
      </c>
      <c r="D13" s="14">
        <v>365966.60192994017</v>
      </c>
      <c r="E13" s="14">
        <v>678539.19428917847</v>
      </c>
      <c r="F13" s="14">
        <v>605380.08254156262</v>
      </c>
      <c r="G13" s="14">
        <v>26.388862500000002</v>
      </c>
      <c r="H13" s="14">
        <v>95.48708400000001</v>
      </c>
      <c r="I13" s="14">
        <v>183.05170950000004</v>
      </c>
      <c r="J13" s="14">
        <v>407.80362150000002</v>
      </c>
      <c r="K13" s="19">
        <v>0.35300414950236281</v>
      </c>
      <c r="L13" s="19">
        <v>0.58025159302973683</v>
      </c>
      <c r="M13" s="19">
        <v>1.4752386618055271</v>
      </c>
      <c r="N13" s="19">
        <v>1.5156619678721359</v>
      </c>
    </row>
    <row r="14" spans="1:14">
      <c r="A14" s="6">
        <v>2</v>
      </c>
      <c r="B14" s="7" t="s">
        <v>12</v>
      </c>
      <c r="C14" s="14" t="s">
        <v>94</v>
      </c>
      <c r="D14" s="20" t="s">
        <v>94</v>
      </c>
      <c r="E14" s="20" t="s">
        <v>94</v>
      </c>
      <c r="F14" s="20" t="s">
        <v>94</v>
      </c>
      <c r="G14" s="20" t="s">
        <v>94</v>
      </c>
      <c r="H14" s="20" t="s">
        <v>94</v>
      </c>
      <c r="I14" s="20" t="s">
        <v>94</v>
      </c>
      <c r="J14" s="20" t="s">
        <v>94</v>
      </c>
      <c r="K14" s="19" t="s">
        <v>94</v>
      </c>
      <c r="L14" s="19" t="s">
        <v>94</v>
      </c>
      <c r="M14" s="19" t="s">
        <v>94</v>
      </c>
      <c r="N14" s="19" t="s">
        <v>94</v>
      </c>
    </row>
    <row r="15" spans="1:14" ht="15" customHeight="1">
      <c r="A15" s="6"/>
      <c r="B15" s="7" t="s">
        <v>87</v>
      </c>
      <c r="C15" s="87">
        <v>607392.48439069034</v>
      </c>
      <c r="D15" s="87">
        <v>647123.15530167473</v>
      </c>
      <c r="E15" s="87">
        <v>699052.10917762772</v>
      </c>
      <c r="F15" s="87">
        <v>1008868.7560673514</v>
      </c>
      <c r="G15" s="87">
        <v>14.82</v>
      </c>
      <c r="H15" s="87">
        <v>46.760414332657788</v>
      </c>
      <c r="I15" s="87">
        <v>153.25331821951153</v>
      </c>
      <c r="J15" s="87">
        <v>642.25069628841288</v>
      </c>
      <c r="K15" s="88">
        <v>0.95274982758913174</v>
      </c>
      <c r="L15" s="88">
        <v>1.1183565622987073</v>
      </c>
      <c r="M15" s="88">
        <v>1.4786125689004841</v>
      </c>
      <c r="N15" s="88">
        <v>2.7993908570825572</v>
      </c>
    </row>
    <row r="16" spans="1:14" ht="15" customHeight="1">
      <c r="A16" s="6"/>
      <c r="B16" s="7" t="s">
        <v>88</v>
      </c>
      <c r="C16" s="87">
        <v>607392.48439069034</v>
      </c>
      <c r="D16" s="87">
        <v>647123.15530167473</v>
      </c>
      <c r="E16" s="87">
        <v>699052.10917762772</v>
      </c>
      <c r="F16" s="87">
        <v>1008868.7560673514</v>
      </c>
      <c r="G16" s="87">
        <v>14.82</v>
      </c>
      <c r="H16" s="87">
        <v>46.760414332657788</v>
      </c>
      <c r="I16" s="87">
        <v>153.25331821951153</v>
      </c>
      <c r="J16" s="87">
        <v>642.25069628841288</v>
      </c>
      <c r="K16" s="88">
        <v>0.95274982758913174</v>
      </c>
      <c r="L16" s="88">
        <v>1.1183565622987073</v>
      </c>
      <c r="M16" s="88">
        <v>1.4786125689004841</v>
      </c>
      <c r="N16" s="88">
        <v>2.7993908570825572</v>
      </c>
    </row>
    <row r="17" spans="1:14" ht="15" customHeight="1">
      <c r="A17" s="6">
        <v>3</v>
      </c>
      <c r="B17" s="7" t="s">
        <v>13</v>
      </c>
      <c r="C17" s="87" t="s">
        <v>94</v>
      </c>
      <c r="D17" s="87" t="s">
        <v>94</v>
      </c>
      <c r="E17" s="87" t="s">
        <v>94</v>
      </c>
      <c r="F17" s="87" t="s">
        <v>94</v>
      </c>
      <c r="G17" s="87" t="s">
        <v>94</v>
      </c>
      <c r="H17" s="87" t="s">
        <v>94</v>
      </c>
      <c r="I17" s="87" t="s">
        <v>94</v>
      </c>
      <c r="J17" s="87" t="s">
        <v>94</v>
      </c>
      <c r="K17" s="88" t="s">
        <v>94</v>
      </c>
      <c r="L17" s="88" t="s">
        <v>94</v>
      </c>
      <c r="M17" s="88" t="s">
        <v>94</v>
      </c>
      <c r="N17" s="88" t="s">
        <v>94</v>
      </c>
    </row>
    <row r="18" spans="1:14">
      <c r="A18" s="6"/>
      <c r="B18" s="7" t="s">
        <v>87</v>
      </c>
      <c r="C18" s="87">
        <v>438774.04311190179</v>
      </c>
      <c r="D18" s="87">
        <v>572085.84377933142</v>
      </c>
      <c r="E18" s="87">
        <v>582125.23054835165</v>
      </c>
      <c r="F18" s="87">
        <v>742212.62424263358</v>
      </c>
      <c r="G18" s="87">
        <v>92.443397947536525</v>
      </c>
      <c r="H18" s="87">
        <v>236.41395764665762</v>
      </c>
      <c r="I18" s="87">
        <v>326.04946988949092</v>
      </c>
      <c r="J18" s="87">
        <v>631.37605824454215</v>
      </c>
      <c r="K18" s="88">
        <v>0.84191716149163609</v>
      </c>
      <c r="L18" s="88">
        <v>1.2601439831292685</v>
      </c>
      <c r="M18" s="88">
        <v>1.1875599477914001</v>
      </c>
      <c r="N18" s="88">
        <v>1.8314737932741627</v>
      </c>
    </row>
    <row r="19" spans="1:14">
      <c r="A19" s="6"/>
      <c r="B19" s="7" t="s">
        <v>88</v>
      </c>
      <c r="C19" s="87">
        <v>438774.04311190179</v>
      </c>
      <c r="D19" s="87">
        <v>572085.84377933142</v>
      </c>
      <c r="E19" s="87">
        <v>582125.23054835165</v>
      </c>
      <c r="F19" s="87">
        <v>742212.62424263358</v>
      </c>
      <c r="G19" s="87">
        <v>92.443397947536525</v>
      </c>
      <c r="H19" s="87">
        <v>236.41395764665762</v>
      </c>
      <c r="I19" s="87">
        <v>326.04946988949092</v>
      </c>
      <c r="J19" s="87">
        <v>631.37605824454215</v>
      </c>
      <c r="K19" s="88">
        <v>0.84191716149163609</v>
      </c>
      <c r="L19" s="88">
        <v>1.2601439831292685</v>
      </c>
      <c r="M19" s="88">
        <v>1.1875599477914001</v>
      </c>
      <c r="N19" s="88">
        <v>1.8314737932741627</v>
      </c>
    </row>
    <row r="20" spans="1:14">
      <c r="A20" s="6">
        <v>4</v>
      </c>
      <c r="B20" s="7" t="s">
        <v>14</v>
      </c>
      <c r="C20" s="87" t="s">
        <v>94</v>
      </c>
      <c r="D20" s="87" t="s">
        <v>94</v>
      </c>
      <c r="E20" s="87" t="s">
        <v>94</v>
      </c>
      <c r="F20" s="87" t="s">
        <v>94</v>
      </c>
      <c r="G20" s="87" t="s">
        <v>94</v>
      </c>
      <c r="H20" s="87" t="s">
        <v>94</v>
      </c>
      <c r="I20" s="87" t="s">
        <v>94</v>
      </c>
      <c r="J20" s="87" t="s">
        <v>94</v>
      </c>
      <c r="K20" s="88" t="s">
        <v>94</v>
      </c>
      <c r="L20" s="88" t="s">
        <v>94</v>
      </c>
      <c r="M20" s="88" t="s">
        <v>94</v>
      </c>
      <c r="N20" s="88" t="s">
        <v>94</v>
      </c>
    </row>
    <row r="21" spans="1:14">
      <c r="A21" s="6"/>
      <c r="B21" s="7" t="s">
        <v>87</v>
      </c>
      <c r="C21" s="87">
        <v>171190.64126988556</v>
      </c>
      <c r="D21" s="87">
        <v>263884.8904915172</v>
      </c>
      <c r="E21" s="87">
        <v>441643.65388980164</v>
      </c>
      <c r="F21" s="87">
        <v>730167.47615672741</v>
      </c>
      <c r="G21" s="87">
        <f>72.5393750940448-1.52</f>
        <v>71.019375094044804</v>
      </c>
      <c r="H21" s="87">
        <f>129-4.05</f>
        <v>124.95</v>
      </c>
      <c r="I21" s="87">
        <f>256.772983079294-10.24</f>
        <v>246.53298307929401</v>
      </c>
      <c r="J21" s="87">
        <f>720.943881192706-11.6</f>
        <v>709.34388119270602</v>
      </c>
      <c r="K21" s="88">
        <v>0.39447738828809931</v>
      </c>
      <c r="L21" s="88">
        <v>0.60230819811352099</v>
      </c>
      <c r="M21" s="88">
        <v>1.055770953592658</v>
      </c>
      <c r="N21" s="88">
        <v>2.281470140565752</v>
      </c>
    </row>
    <row r="22" spans="1:14">
      <c r="A22" s="6"/>
      <c r="B22" s="7" t="s">
        <v>88</v>
      </c>
      <c r="C22" s="87">
        <v>171190.64126988556</v>
      </c>
      <c r="D22" s="87">
        <v>263884.8904915172</v>
      </c>
      <c r="E22" s="87">
        <v>441643.65388980164</v>
      </c>
      <c r="F22" s="87">
        <v>730167.47615672741</v>
      </c>
      <c r="G22" s="87">
        <f>72.5393750940448-1.52</f>
        <v>71.019375094044804</v>
      </c>
      <c r="H22" s="87">
        <f>129-4.05</f>
        <v>124.95</v>
      </c>
      <c r="I22" s="87">
        <f>256.772983079294-10.24</f>
        <v>246.53298307929401</v>
      </c>
      <c r="J22" s="87">
        <f>720.943881192706-11.6</f>
        <v>709.34388119270602</v>
      </c>
      <c r="K22" s="88">
        <v>0.39447738828809931</v>
      </c>
      <c r="L22" s="88">
        <v>0.60230819811352099</v>
      </c>
      <c r="M22" s="88">
        <v>1.055770953592658</v>
      </c>
      <c r="N22" s="88">
        <v>2.281470140565752</v>
      </c>
    </row>
    <row r="23" spans="1:14">
      <c r="A23" s="6">
        <v>5</v>
      </c>
      <c r="B23" s="7" t="s">
        <v>15</v>
      </c>
      <c r="C23" s="87" t="s">
        <v>94</v>
      </c>
      <c r="D23" s="87" t="s">
        <v>94</v>
      </c>
      <c r="E23" s="87" t="s">
        <v>94</v>
      </c>
      <c r="F23" s="87" t="s">
        <v>94</v>
      </c>
      <c r="G23" s="87" t="s">
        <v>94</v>
      </c>
      <c r="H23" s="87" t="s">
        <v>94</v>
      </c>
      <c r="I23" s="87" t="s">
        <v>94</v>
      </c>
      <c r="J23" s="87" t="s">
        <v>94</v>
      </c>
      <c r="K23" s="88" t="s">
        <v>94</v>
      </c>
      <c r="L23" s="88" t="s">
        <v>94</v>
      </c>
      <c r="M23" s="88" t="s">
        <v>94</v>
      </c>
      <c r="N23" s="88" t="s">
        <v>94</v>
      </c>
    </row>
    <row r="24" spans="1:14">
      <c r="A24" s="6"/>
      <c r="B24" s="7" t="s">
        <v>87</v>
      </c>
      <c r="C24" s="87">
        <v>170131.19021901349</v>
      </c>
      <c r="D24" s="87">
        <v>346586.44518898148</v>
      </c>
      <c r="E24" s="87">
        <v>463865.91860233917</v>
      </c>
      <c r="F24" s="87">
        <v>685001.69875100825</v>
      </c>
      <c r="G24" s="87">
        <v>67.393817073624504</v>
      </c>
      <c r="H24" s="87">
        <v>112.55959912169401</v>
      </c>
      <c r="I24" s="87">
        <v>175.03713875757185</v>
      </c>
      <c r="J24" s="87">
        <v>467.43487105689519</v>
      </c>
      <c r="K24" s="88">
        <v>0.47852035656276337</v>
      </c>
      <c r="L24" s="88">
        <v>0.8992007568221756</v>
      </c>
      <c r="M24" s="88">
        <v>1.4508823515203972</v>
      </c>
      <c r="N24" s="88">
        <v>2.7646821759294897</v>
      </c>
    </row>
    <row r="25" spans="1:14">
      <c r="A25" s="6"/>
      <c r="B25" s="7" t="s">
        <v>88</v>
      </c>
      <c r="C25" s="87">
        <v>170131.19021901349</v>
      </c>
      <c r="D25" s="87">
        <v>346586.44518898148</v>
      </c>
      <c r="E25" s="87">
        <v>463865.91860233917</v>
      </c>
      <c r="F25" s="87">
        <v>685001.69875100825</v>
      </c>
      <c r="G25" s="87">
        <v>67.393817073624504</v>
      </c>
      <c r="H25" s="87">
        <v>112.55959912169401</v>
      </c>
      <c r="I25" s="87">
        <v>175.03713875757185</v>
      </c>
      <c r="J25" s="87">
        <v>467.43487105689519</v>
      </c>
      <c r="K25" s="88">
        <v>0.47852035656276337</v>
      </c>
      <c r="L25" s="88">
        <v>0.8992007568221756</v>
      </c>
      <c r="M25" s="88">
        <v>1.4508823515203972</v>
      </c>
      <c r="N25" s="88">
        <v>2.7646821759294897</v>
      </c>
    </row>
    <row r="26" spans="1:14">
      <c r="A26" s="6">
        <v>6</v>
      </c>
      <c r="B26" s="7" t="s">
        <v>16</v>
      </c>
      <c r="C26" s="87" t="s">
        <v>94</v>
      </c>
      <c r="D26" s="87" t="s">
        <v>94</v>
      </c>
      <c r="E26" s="87" t="s">
        <v>94</v>
      </c>
      <c r="F26" s="87" t="s">
        <v>94</v>
      </c>
      <c r="G26" s="87" t="s">
        <v>94</v>
      </c>
      <c r="H26" s="87" t="s">
        <v>94</v>
      </c>
      <c r="I26" s="87" t="s">
        <v>94</v>
      </c>
      <c r="J26" s="87" t="s">
        <v>94</v>
      </c>
      <c r="K26" s="88" t="s">
        <v>94</v>
      </c>
      <c r="L26" s="88" t="s">
        <v>94</v>
      </c>
      <c r="M26" s="88" t="s">
        <v>94</v>
      </c>
      <c r="N26" s="88" t="s">
        <v>94</v>
      </c>
    </row>
    <row r="27" spans="1:14">
      <c r="A27" s="6"/>
      <c r="B27" s="7" t="s">
        <v>87</v>
      </c>
      <c r="C27" s="87">
        <v>418196.98249999998</v>
      </c>
      <c r="D27" s="87">
        <v>505729.78732505161</v>
      </c>
      <c r="E27" s="87">
        <v>642284.695389195</v>
      </c>
      <c r="F27" s="87">
        <v>750838.2029331068</v>
      </c>
      <c r="G27" s="87">
        <v>95.732827693752697</v>
      </c>
      <c r="H27" s="87">
        <v>250.77482700885449</v>
      </c>
      <c r="I27" s="87">
        <f>368.950404132584-5.09</f>
        <v>363.86040413258405</v>
      </c>
      <c r="J27" s="87">
        <f>701.564295194516-21.63</f>
        <v>679.93429519451604</v>
      </c>
      <c r="K27" s="88">
        <v>0.83459782769375301</v>
      </c>
      <c r="L27" s="88">
        <v>1.0950213167088396</v>
      </c>
      <c r="M27" s="88">
        <v>1.4415438402197653</v>
      </c>
      <c r="N27" s="88">
        <v>1.9821190556332116</v>
      </c>
    </row>
    <row r="28" spans="1:14">
      <c r="A28" s="6"/>
      <c r="B28" s="7" t="s">
        <v>88</v>
      </c>
      <c r="C28" s="87">
        <v>418196.98249999998</v>
      </c>
      <c r="D28" s="87">
        <v>505729.78732505161</v>
      </c>
      <c r="E28" s="87">
        <v>642284.695389195</v>
      </c>
      <c r="F28" s="87">
        <v>750838.2029331068</v>
      </c>
      <c r="G28" s="87">
        <v>95.732827693752697</v>
      </c>
      <c r="H28" s="87">
        <v>250.77482700885449</v>
      </c>
      <c r="I28" s="87">
        <f>368.950404132584-5.09</f>
        <v>363.86040413258405</v>
      </c>
      <c r="J28" s="87">
        <f>701.564295194516-21.63</f>
        <v>679.93429519451604</v>
      </c>
      <c r="K28" s="88">
        <v>0.83459782769375301</v>
      </c>
      <c r="L28" s="88">
        <v>1.0950213167088396</v>
      </c>
      <c r="M28" s="88">
        <v>1.4415438402197653</v>
      </c>
      <c r="N28" s="88">
        <v>1.9821190556332116</v>
      </c>
    </row>
    <row r="29" spans="1:14">
      <c r="A29" s="6">
        <v>7</v>
      </c>
      <c r="B29" s="7" t="s">
        <v>17</v>
      </c>
      <c r="C29" s="21" t="s">
        <v>94</v>
      </c>
      <c r="D29" s="21" t="s">
        <v>94</v>
      </c>
      <c r="E29" s="21" t="s">
        <v>94</v>
      </c>
      <c r="F29" s="21" t="s">
        <v>94</v>
      </c>
      <c r="G29" s="21" t="s">
        <v>94</v>
      </c>
      <c r="H29" s="21" t="s">
        <v>94</v>
      </c>
      <c r="I29" s="21" t="s">
        <v>94</v>
      </c>
      <c r="J29" s="21" t="s">
        <v>94</v>
      </c>
      <c r="K29" s="22" t="s">
        <v>94</v>
      </c>
      <c r="L29" s="22" t="s">
        <v>94</v>
      </c>
      <c r="M29" s="22" t="s">
        <v>94</v>
      </c>
      <c r="N29" s="22" t="s">
        <v>94</v>
      </c>
    </row>
    <row r="30" spans="1:14">
      <c r="A30" s="6"/>
      <c r="B30" s="7" t="s">
        <v>87</v>
      </c>
      <c r="C30" s="87">
        <v>427714.08479153959</v>
      </c>
      <c r="D30" s="87">
        <v>773097.10089018464</v>
      </c>
      <c r="E30" s="87">
        <v>640807.54952569015</v>
      </c>
      <c r="F30" s="87">
        <v>880335.83999141713</v>
      </c>
      <c r="G30" s="87">
        <v>78.846636780880729</v>
      </c>
      <c r="H30" s="87">
        <v>177.9913976944718</v>
      </c>
      <c r="I30" s="87">
        <v>254</v>
      </c>
      <c r="J30" s="87">
        <v>661</v>
      </c>
      <c r="K30" s="88">
        <v>0.7139539635624218</v>
      </c>
      <c r="L30" s="88">
        <v>1.3490641304306294</v>
      </c>
      <c r="M30" s="88">
        <v>1.2316985030972394</v>
      </c>
      <c r="N30" s="88">
        <v>1.9896093052732409</v>
      </c>
    </row>
    <row r="31" spans="1:14">
      <c r="A31" s="6"/>
      <c r="B31" s="7" t="s">
        <v>88</v>
      </c>
      <c r="C31" s="87">
        <v>427714.08479153959</v>
      </c>
      <c r="D31" s="87">
        <v>773097.10089018464</v>
      </c>
      <c r="E31" s="87">
        <v>640807.54952569015</v>
      </c>
      <c r="F31" s="87">
        <v>880335.83999141713</v>
      </c>
      <c r="G31" s="87">
        <v>78.846636780880729</v>
      </c>
      <c r="H31" s="87">
        <v>177.9913976944718</v>
      </c>
      <c r="I31" s="87">
        <v>254</v>
      </c>
      <c r="J31" s="87">
        <v>661</v>
      </c>
      <c r="K31" s="88">
        <v>0.7139539635624218</v>
      </c>
      <c r="L31" s="88">
        <v>1.3490641304306294</v>
      </c>
      <c r="M31" s="88">
        <v>1.2316985030972394</v>
      </c>
      <c r="N31" s="88">
        <v>1.9896093052732409</v>
      </c>
    </row>
    <row r="32" spans="1:14">
      <c r="A32" s="6">
        <v>8</v>
      </c>
      <c r="B32" s="7" t="s">
        <v>18</v>
      </c>
      <c r="C32" s="21" t="s">
        <v>94</v>
      </c>
      <c r="D32" s="21" t="s">
        <v>94</v>
      </c>
      <c r="E32" s="21" t="s">
        <v>94</v>
      </c>
      <c r="F32" s="21" t="s">
        <v>94</v>
      </c>
      <c r="G32" s="21" t="s">
        <v>94</v>
      </c>
      <c r="H32" s="21" t="s">
        <v>94</v>
      </c>
      <c r="I32" s="21" t="s">
        <v>94</v>
      </c>
      <c r="J32" s="21" t="s">
        <v>94</v>
      </c>
      <c r="K32" s="22" t="s">
        <v>94</v>
      </c>
      <c r="L32" s="22" t="s">
        <v>94</v>
      </c>
      <c r="M32" s="22" t="s">
        <v>94</v>
      </c>
      <c r="N32" s="22" t="s">
        <v>94</v>
      </c>
    </row>
    <row r="33" spans="1:14">
      <c r="A33" s="6"/>
      <c r="B33" s="7" t="s">
        <v>87</v>
      </c>
      <c r="C33" s="87">
        <v>289000.97320949391</v>
      </c>
      <c r="D33" s="87">
        <v>478539.82395122573</v>
      </c>
      <c r="E33" s="87">
        <v>612210.89361334487</v>
      </c>
      <c r="F33" s="87">
        <v>924875.58943121426</v>
      </c>
      <c r="G33" s="87">
        <v>53.23815941395096</v>
      </c>
      <c r="H33" s="87">
        <v>138.47054686048963</v>
      </c>
      <c r="I33" s="87">
        <v>235.0201076775036</v>
      </c>
      <c r="J33" s="87">
        <v>623.92191065991756</v>
      </c>
      <c r="K33" s="88">
        <v>0.45966952466494654</v>
      </c>
      <c r="L33" s="88">
        <v>0.76392994841423034</v>
      </c>
      <c r="M33" s="88">
        <v>1.1638406238125416</v>
      </c>
      <c r="N33" s="88">
        <v>1.9790195287153005</v>
      </c>
    </row>
    <row r="34" spans="1:14">
      <c r="A34" s="6"/>
      <c r="B34" s="7" t="s">
        <v>88</v>
      </c>
      <c r="C34" s="87">
        <v>289000.97320949391</v>
      </c>
      <c r="D34" s="87">
        <v>478539.82395122573</v>
      </c>
      <c r="E34" s="87">
        <v>612210.89361334487</v>
      </c>
      <c r="F34" s="87">
        <v>924875.58943121426</v>
      </c>
      <c r="G34" s="87">
        <v>53.23815941395096</v>
      </c>
      <c r="H34" s="87">
        <v>138.47054686048963</v>
      </c>
      <c r="I34" s="87">
        <v>235.0201076775036</v>
      </c>
      <c r="J34" s="87">
        <v>623.92191065991756</v>
      </c>
      <c r="K34" s="88">
        <v>0.45966952466494654</v>
      </c>
      <c r="L34" s="88">
        <v>0.76392994841423034</v>
      </c>
      <c r="M34" s="88">
        <v>1.1638406238125416</v>
      </c>
      <c r="N34" s="88">
        <v>1.9790195287153005</v>
      </c>
    </row>
    <row r="35" spans="1:14">
      <c r="A35" s="6">
        <v>9</v>
      </c>
      <c r="B35" s="7" t="s">
        <v>19</v>
      </c>
      <c r="C35" s="21" t="s">
        <v>94</v>
      </c>
      <c r="D35" s="21" t="s">
        <v>94</v>
      </c>
      <c r="E35" s="21" t="s">
        <v>94</v>
      </c>
      <c r="F35" s="21" t="s">
        <v>94</v>
      </c>
      <c r="G35" s="21" t="s">
        <v>94</v>
      </c>
      <c r="H35" s="21" t="s">
        <v>94</v>
      </c>
      <c r="I35" s="21" t="s">
        <v>94</v>
      </c>
      <c r="J35" s="21" t="s">
        <v>94</v>
      </c>
      <c r="K35" s="22" t="s">
        <v>94</v>
      </c>
      <c r="L35" s="22" t="s">
        <v>94</v>
      </c>
      <c r="M35" s="22" t="s">
        <v>94</v>
      </c>
      <c r="N35" s="22" t="s">
        <v>94</v>
      </c>
    </row>
    <row r="36" spans="1:14">
      <c r="A36" s="6"/>
      <c r="B36" s="7" t="s">
        <v>87</v>
      </c>
      <c r="C36" s="87">
        <v>281152.50468572212</v>
      </c>
      <c r="D36" s="87">
        <v>765076.71124048193</v>
      </c>
      <c r="E36" s="87">
        <v>865539.17883260024</v>
      </c>
      <c r="F36" s="87">
        <v>1335911.607119414</v>
      </c>
      <c r="G36" s="87">
        <v>62.273401010755968</v>
      </c>
      <c r="H36" s="87">
        <v>235.7016822032698</v>
      </c>
      <c r="I36" s="87">
        <v>301.53298314748423</v>
      </c>
      <c r="J36" s="87">
        <v>701.21274666248098</v>
      </c>
      <c r="K36" s="88">
        <v>0.49177693998120586</v>
      </c>
      <c r="L36" s="88">
        <v>1.4029036276432432</v>
      </c>
      <c r="M36" s="88">
        <v>1.5889221757992003</v>
      </c>
      <c r="N36" s="88">
        <v>2.6995776594241532</v>
      </c>
    </row>
    <row r="37" spans="1:14">
      <c r="A37" s="6"/>
      <c r="B37" s="7" t="s">
        <v>88</v>
      </c>
      <c r="C37" s="87">
        <v>281152.50468572212</v>
      </c>
      <c r="D37" s="87">
        <v>765076.71124048193</v>
      </c>
      <c r="E37" s="87">
        <v>865539.17883260024</v>
      </c>
      <c r="F37" s="87">
        <v>1335911.607119414</v>
      </c>
      <c r="G37" s="87">
        <v>62.273401010755968</v>
      </c>
      <c r="H37" s="87">
        <v>235.7016822032698</v>
      </c>
      <c r="I37" s="87">
        <v>301.53298314748423</v>
      </c>
      <c r="J37" s="87">
        <v>701.21274666248098</v>
      </c>
      <c r="K37" s="88">
        <v>0.49177693998120586</v>
      </c>
      <c r="L37" s="88">
        <v>1.4029036276432432</v>
      </c>
      <c r="M37" s="88">
        <v>1.5889221757992003</v>
      </c>
      <c r="N37" s="88">
        <v>2.6995776594241532</v>
      </c>
    </row>
    <row r="38" spans="1:14">
      <c r="A38" s="6">
        <v>10</v>
      </c>
      <c r="B38" s="7" t="s">
        <v>20</v>
      </c>
      <c r="C38" s="21" t="s">
        <v>94</v>
      </c>
      <c r="D38" s="21" t="s">
        <v>94</v>
      </c>
      <c r="E38" s="21" t="s">
        <v>94</v>
      </c>
      <c r="F38" s="21" t="s">
        <v>94</v>
      </c>
      <c r="G38" s="21" t="s">
        <v>94</v>
      </c>
      <c r="H38" s="21" t="s">
        <v>94</v>
      </c>
      <c r="I38" s="21" t="s">
        <v>94</v>
      </c>
      <c r="J38" s="21" t="s">
        <v>94</v>
      </c>
      <c r="K38" s="22" t="s">
        <v>94</v>
      </c>
      <c r="L38" s="22" t="s">
        <v>94</v>
      </c>
      <c r="M38" s="22" t="s">
        <v>94</v>
      </c>
      <c r="N38" s="22" t="s">
        <v>94</v>
      </c>
    </row>
    <row r="39" spans="1:14">
      <c r="A39" s="6"/>
      <c r="B39" s="7" t="s">
        <v>87</v>
      </c>
      <c r="C39" s="87">
        <v>419251.15062166518</v>
      </c>
      <c r="D39" s="87">
        <v>526057.41464758257</v>
      </c>
      <c r="E39" s="87">
        <v>508411.68736418075</v>
      </c>
      <c r="F39" s="87">
        <v>589095.8566080936</v>
      </c>
      <c r="G39" s="87">
        <v>54.158958786504506</v>
      </c>
      <c r="H39" s="87">
        <v>105.90223906157435</v>
      </c>
      <c r="I39" s="87">
        <v>249.77736954365946</v>
      </c>
      <c r="J39" s="87">
        <f>558.216057439237-9.58</f>
        <v>548.63605743923699</v>
      </c>
      <c r="K39" s="88">
        <v>0.8232685861578769</v>
      </c>
      <c r="L39" s="88">
        <v>0.9866209434030504</v>
      </c>
      <c r="M39" s="88">
        <v>1.1285626535204185</v>
      </c>
      <c r="N39" s="88">
        <v>1.5547098537535706</v>
      </c>
    </row>
    <row r="40" spans="1:14">
      <c r="A40" s="6"/>
      <c r="B40" s="7" t="s">
        <v>88</v>
      </c>
      <c r="C40" s="87">
        <v>419251.15062166518</v>
      </c>
      <c r="D40" s="87">
        <v>526057.41464758257</v>
      </c>
      <c r="E40" s="87">
        <v>508411.68736418075</v>
      </c>
      <c r="F40" s="87">
        <v>589095.8566080936</v>
      </c>
      <c r="G40" s="87">
        <v>54.158958786504506</v>
      </c>
      <c r="H40" s="87">
        <v>105.90223906157435</v>
      </c>
      <c r="I40" s="87">
        <v>249.77736954365946</v>
      </c>
      <c r="J40" s="87">
        <f>J39</f>
        <v>548.63605743923699</v>
      </c>
      <c r="K40" s="88">
        <v>0.8232685861578769</v>
      </c>
      <c r="L40" s="88">
        <v>0.9866209434030504</v>
      </c>
      <c r="M40" s="88">
        <v>1.1285626535204185</v>
      </c>
      <c r="N40" s="88">
        <v>1.5547098537535706</v>
      </c>
    </row>
    <row r="41" spans="1:14">
      <c r="A41" s="6">
        <v>11</v>
      </c>
      <c r="B41" s="7" t="s">
        <v>21</v>
      </c>
      <c r="C41" s="21" t="s">
        <v>94</v>
      </c>
      <c r="D41" s="21" t="s">
        <v>94</v>
      </c>
      <c r="E41" s="21" t="s">
        <v>94</v>
      </c>
      <c r="F41" s="21" t="s">
        <v>94</v>
      </c>
      <c r="G41" s="21" t="s">
        <v>94</v>
      </c>
      <c r="H41" s="21" t="s">
        <v>94</v>
      </c>
      <c r="I41" s="21" t="s">
        <v>94</v>
      </c>
      <c r="J41" s="21" t="s">
        <v>94</v>
      </c>
      <c r="K41" s="22" t="s">
        <v>94</v>
      </c>
      <c r="L41" s="22" t="s">
        <v>94</v>
      </c>
      <c r="M41" s="22" t="s">
        <v>94</v>
      </c>
      <c r="N41" s="22" t="s">
        <v>94</v>
      </c>
    </row>
    <row r="42" spans="1:14">
      <c r="A42" s="6"/>
      <c r="B42" s="7" t="s">
        <v>87</v>
      </c>
      <c r="C42" s="87">
        <v>173057.10688254281</v>
      </c>
      <c r="D42" s="87">
        <v>339427.751039127</v>
      </c>
      <c r="E42" s="87">
        <v>650570.17515635095</v>
      </c>
      <c r="F42" s="87">
        <v>935286.7339798623</v>
      </c>
      <c r="G42" s="87">
        <v>132.30000000000001</v>
      </c>
      <c r="H42" s="87">
        <v>268.3</v>
      </c>
      <c r="I42" s="87">
        <v>409.04704713836901</v>
      </c>
      <c r="J42" s="87">
        <v>473.62729527549902</v>
      </c>
      <c r="K42" s="88">
        <v>0.43703126288953104</v>
      </c>
      <c r="L42" s="88">
        <v>0.92395770271530586</v>
      </c>
      <c r="M42" s="88">
        <v>1.7755171566915076</v>
      </c>
      <c r="N42" s="88">
        <v>2.5754999794180593</v>
      </c>
    </row>
    <row r="43" spans="1:14">
      <c r="A43" s="6"/>
      <c r="B43" s="7" t="s">
        <v>88</v>
      </c>
      <c r="C43" s="87">
        <v>173057.10688254281</v>
      </c>
      <c r="D43" s="87">
        <v>339427.751039127</v>
      </c>
      <c r="E43" s="87">
        <v>650570.17515635095</v>
      </c>
      <c r="F43" s="87">
        <v>935286.7339798623</v>
      </c>
      <c r="G43" s="87">
        <v>132.30000000000001</v>
      </c>
      <c r="H43" s="87">
        <v>268.3</v>
      </c>
      <c r="I43" s="87">
        <v>409.04704713836901</v>
      </c>
      <c r="J43" s="87">
        <v>473.62729527549902</v>
      </c>
      <c r="K43" s="88">
        <v>0.43703126288953104</v>
      </c>
      <c r="L43" s="88">
        <v>0.92395770271530586</v>
      </c>
      <c r="M43" s="88">
        <v>1.7755171566915076</v>
      </c>
      <c r="N43" s="88">
        <v>2.5754999794180593</v>
      </c>
    </row>
    <row r="44" spans="1:14">
      <c r="A44" s="6">
        <v>12</v>
      </c>
      <c r="B44" s="7" t="s">
        <v>22</v>
      </c>
      <c r="C44" s="21" t="s">
        <v>94</v>
      </c>
      <c r="D44" s="21" t="s">
        <v>94</v>
      </c>
      <c r="E44" s="21" t="s">
        <v>94</v>
      </c>
      <c r="F44" s="21" t="s">
        <v>94</v>
      </c>
      <c r="G44" s="21" t="s">
        <v>94</v>
      </c>
      <c r="H44" s="21" t="s">
        <v>94</v>
      </c>
      <c r="I44" s="21" t="s">
        <v>94</v>
      </c>
      <c r="J44" s="21" t="s">
        <v>94</v>
      </c>
      <c r="K44" s="22" t="s">
        <v>94</v>
      </c>
      <c r="L44" s="22" t="s">
        <v>94</v>
      </c>
      <c r="M44" s="22" t="s">
        <v>94</v>
      </c>
      <c r="N44" s="22" t="s">
        <v>94</v>
      </c>
    </row>
    <row r="45" spans="1:14">
      <c r="A45" s="6"/>
      <c r="B45" s="7" t="s">
        <v>87</v>
      </c>
      <c r="C45" s="87">
        <v>250532.34080156143</v>
      </c>
      <c r="D45" s="87">
        <v>877817.85883377213</v>
      </c>
      <c r="E45" s="87">
        <v>599845.87422379164</v>
      </c>
      <c r="F45" s="87">
        <v>1029390.2962070379</v>
      </c>
      <c r="G45" s="87">
        <v>44.365311829976619</v>
      </c>
      <c r="H45" s="87">
        <v>116.91459999999999</v>
      </c>
      <c r="I45" s="87">
        <v>158.86502436622249</v>
      </c>
      <c r="J45" s="87">
        <v>561.6505099565893</v>
      </c>
      <c r="K45" s="88">
        <v>0.40781833964926212</v>
      </c>
      <c r="L45" s="88">
        <v>1.63288565</v>
      </c>
      <c r="M45" s="88">
        <v>0.98387551672120188</v>
      </c>
      <c r="N45" s="88">
        <v>1.9201999375367083</v>
      </c>
    </row>
    <row r="46" spans="1:14">
      <c r="A46" s="6"/>
      <c r="B46" s="7" t="s">
        <v>88</v>
      </c>
      <c r="C46" s="87">
        <v>250532.34080156143</v>
      </c>
      <c r="D46" s="87">
        <v>877817.85883377213</v>
      </c>
      <c r="E46" s="87">
        <v>599845.87422379164</v>
      </c>
      <c r="F46" s="87">
        <v>1029390.2962070379</v>
      </c>
      <c r="G46" s="87">
        <v>44.365311829976619</v>
      </c>
      <c r="H46" s="87">
        <v>116.91459999999999</v>
      </c>
      <c r="I46" s="87">
        <v>158.86502436622249</v>
      </c>
      <c r="J46" s="87">
        <v>561.6505099565893</v>
      </c>
      <c r="K46" s="88">
        <v>0.40781833964926212</v>
      </c>
      <c r="L46" s="88">
        <v>1.63288565</v>
      </c>
      <c r="M46" s="88">
        <v>0.98387551672120188</v>
      </c>
      <c r="N46" s="88">
        <v>1.9201999375367083</v>
      </c>
    </row>
    <row r="47" spans="1:14">
      <c r="A47" s="6">
        <v>13</v>
      </c>
      <c r="B47" s="7" t="s">
        <v>23</v>
      </c>
      <c r="C47" s="21" t="s">
        <v>94</v>
      </c>
      <c r="D47" s="21" t="s">
        <v>94</v>
      </c>
      <c r="E47" s="21" t="s">
        <v>94</v>
      </c>
      <c r="F47" s="21" t="s">
        <v>94</v>
      </c>
      <c r="G47" s="21" t="s">
        <v>94</v>
      </c>
      <c r="H47" s="21" t="s">
        <v>94</v>
      </c>
      <c r="I47" s="21" t="s">
        <v>94</v>
      </c>
      <c r="J47" s="21" t="s">
        <v>94</v>
      </c>
      <c r="K47" s="22" t="s">
        <v>94</v>
      </c>
      <c r="L47" s="22" t="s">
        <v>94</v>
      </c>
      <c r="M47" s="22" t="s">
        <v>94</v>
      </c>
      <c r="N47" s="22" t="s">
        <v>94</v>
      </c>
    </row>
    <row r="48" spans="1:14">
      <c r="A48" s="6"/>
      <c r="B48" s="7" t="s">
        <v>87</v>
      </c>
      <c r="C48" s="87">
        <v>257396.54286151682</v>
      </c>
      <c r="D48" s="87">
        <v>473417.83088244899</v>
      </c>
      <c r="E48" s="87">
        <v>618440.96512085164</v>
      </c>
      <c r="F48" s="87">
        <v>915605.80917945015</v>
      </c>
      <c r="G48" s="87">
        <v>73.533899227765147</v>
      </c>
      <c r="H48" s="87">
        <v>187.12168188491108</v>
      </c>
      <c r="I48" s="87">
        <v>245.10437231238438</v>
      </c>
      <c r="J48" s="87">
        <f>J49</f>
        <v>609.23583213825304</v>
      </c>
      <c r="K48" s="88">
        <v>0.53858435254278858</v>
      </c>
      <c r="L48" s="88">
        <v>1.0128708473646826</v>
      </c>
      <c r="M48" s="88">
        <v>1.3761534953921728</v>
      </c>
      <c r="N48" s="88">
        <v>2.6199650136245674</v>
      </c>
    </row>
    <row r="49" spans="1:14">
      <c r="A49" s="6"/>
      <c r="B49" s="7" t="s">
        <v>88</v>
      </c>
      <c r="C49" s="87">
        <v>257396.54286151682</v>
      </c>
      <c r="D49" s="87">
        <v>473417.83088244899</v>
      </c>
      <c r="E49" s="87">
        <v>618440.96512085164</v>
      </c>
      <c r="F49" s="87">
        <v>915605.80917945015</v>
      </c>
      <c r="G49" s="87">
        <v>73.533899227765147</v>
      </c>
      <c r="H49" s="87">
        <v>187.12168188491108</v>
      </c>
      <c r="I49" s="87">
        <v>245.10437231238438</v>
      </c>
      <c r="J49" s="87">
        <f>636.255832138253-27.02</f>
        <v>609.23583213825304</v>
      </c>
      <c r="K49" s="88">
        <v>0.53858435254278858</v>
      </c>
      <c r="L49" s="88">
        <v>1.0128708473646826</v>
      </c>
      <c r="M49" s="88">
        <v>1.3761534953921728</v>
      </c>
      <c r="N49" s="88">
        <v>2.6199650136245674</v>
      </c>
    </row>
    <row r="50" spans="1:14">
      <c r="A50" s="6">
        <v>14</v>
      </c>
      <c r="B50" s="7" t="s">
        <v>24</v>
      </c>
      <c r="C50" s="21" t="s">
        <v>94</v>
      </c>
      <c r="D50" s="21" t="s">
        <v>94</v>
      </c>
      <c r="E50" s="21" t="s">
        <v>94</v>
      </c>
      <c r="F50" s="21" t="s">
        <v>94</v>
      </c>
      <c r="G50" s="21" t="s">
        <v>94</v>
      </c>
      <c r="H50" s="21" t="s">
        <v>94</v>
      </c>
      <c r="I50" s="21" t="s">
        <v>94</v>
      </c>
      <c r="J50" s="21" t="s">
        <v>94</v>
      </c>
      <c r="K50" s="22" t="s">
        <v>94</v>
      </c>
      <c r="L50" s="22" t="s">
        <v>94</v>
      </c>
      <c r="M50" s="22" t="s">
        <v>94</v>
      </c>
      <c r="N50" s="22" t="s">
        <v>94</v>
      </c>
    </row>
    <row r="51" spans="1:14">
      <c r="A51" s="6"/>
      <c r="B51" s="7" t="s">
        <v>87</v>
      </c>
      <c r="C51" s="87">
        <v>218556.33094670603</v>
      </c>
      <c r="D51" s="87">
        <v>469230.32873265469</v>
      </c>
      <c r="E51" s="87">
        <v>770245.12644795701</v>
      </c>
      <c r="F51" s="87">
        <v>1121531.1259999999</v>
      </c>
      <c r="G51" s="89">
        <v>47.1295</v>
      </c>
      <c r="H51" s="87">
        <v>131.44200000000001</v>
      </c>
      <c r="I51" s="87">
        <v>184.82249999999999</v>
      </c>
      <c r="J51" s="87">
        <v>537.72849999999994</v>
      </c>
      <c r="K51" s="88">
        <v>0.41077106829328114</v>
      </c>
      <c r="L51" s="88">
        <v>0.91535165546934572</v>
      </c>
      <c r="M51" s="88">
        <v>1.4693284350896452</v>
      </c>
      <c r="N51" s="88">
        <v>2.359534</v>
      </c>
    </row>
    <row r="52" spans="1:14">
      <c r="A52" s="6"/>
      <c r="B52" s="7" t="s">
        <v>88</v>
      </c>
      <c r="C52" s="87">
        <v>218556.33094670603</v>
      </c>
      <c r="D52" s="87">
        <v>469230.32873265469</v>
      </c>
      <c r="E52" s="87">
        <v>770245.12644795701</v>
      </c>
      <c r="F52" s="87">
        <v>1121531.1259999999</v>
      </c>
      <c r="G52" s="89">
        <v>47.1295</v>
      </c>
      <c r="H52" s="87">
        <v>131.44200000000001</v>
      </c>
      <c r="I52" s="87">
        <v>184.82249999999999</v>
      </c>
      <c r="J52" s="87">
        <v>537.72849999999994</v>
      </c>
      <c r="K52" s="88">
        <v>0.41077106829328114</v>
      </c>
      <c r="L52" s="88">
        <v>0.91535165546934572</v>
      </c>
      <c r="M52" s="88">
        <v>1.4693284350896452</v>
      </c>
      <c r="N52" s="88">
        <v>2.359534</v>
      </c>
    </row>
    <row r="53" spans="1:14">
      <c r="A53" s="6">
        <v>15</v>
      </c>
      <c r="B53" s="7" t="s">
        <v>25</v>
      </c>
      <c r="C53" s="21" t="s">
        <v>94</v>
      </c>
      <c r="D53" s="21" t="s">
        <v>94</v>
      </c>
      <c r="E53" s="21" t="s">
        <v>94</v>
      </c>
      <c r="F53" s="21" t="s">
        <v>94</v>
      </c>
      <c r="G53" s="21" t="s">
        <v>94</v>
      </c>
      <c r="H53" s="21" t="s">
        <v>94</v>
      </c>
      <c r="I53" s="21" t="s">
        <v>94</v>
      </c>
      <c r="J53" s="21" t="s">
        <v>94</v>
      </c>
      <c r="K53" s="22" t="s">
        <v>94</v>
      </c>
      <c r="L53" s="22" t="s">
        <v>94</v>
      </c>
      <c r="M53" s="22" t="s">
        <v>94</v>
      </c>
      <c r="N53" s="22" t="s">
        <v>94</v>
      </c>
    </row>
    <row r="54" spans="1:14">
      <c r="A54" s="6"/>
      <c r="B54" s="7" t="s">
        <v>87</v>
      </c>
      <c r="C54" s="87">
        <v>215452.78479556632</v>
      </c>
      <c r="D54" s="87">
        <v>410513.77432658273</v>
      </c>
      <c r="E54" s="87">
        <v>738654.92759047262</v>
      </c>
      <c r="F54" s="87">
        <v>1059204.533331455</v>
      </c>
      <c r="G54" s="87">
        <v>127.51250623733665</v>
      </c>
      <c r="H54" s="87">
        <v>256.6370896551303</v>
      </c>
      <c r="I54" s="87">
        <v>453.2563537415167</v>
      </c>
      <c r="J54" s="87">
        <v>831.76306680227935</v>
      </c>
      <c r="K54" s="88">
        <v>0.4757776289078996</v>
      </c>
      <c r="L54" s="88">
        <v>0.97215659808803434</v>
      </c>
      <c r="M54" s="88">
        <v>1.8400683799543243</v>
      </c>
      <c r="N54" s="88">
        <v>2.8286890321028029</v>
      </c>
    </row>
    <row r="55" spans="1:14">
      <c r="A55" s="6"/>
      <c r="B55" s="7" t="s">
        <v>88</v>
      </c>
      <c r="C55" s="87">
        <v>215452.78479556632</v>
      </c>
      <c r="D55" s="87">
        <v>410513.77432658273</v>
      </c>
      <c r="E55" s="87">
        <v>738654.92759047262</v>
      </c>
      <c r="F55" s="87">
        <v>1059204.533331455</v>
      </c>
      <c r="G55" s="87">
        <v>127.51250623733665</v>
      </c>
      <c r="H55" s="87">
        <v>256.6370896551303</v>
      </c>
      <c r="I55" s="87">
        <v>453.2563537415167</v>
      </c>
      <c r="J55" s="87">
        <v>831.76306680227935</v>
      </c>
      <c r="K55" s="88">
        <v>0.4757776289078996</v>
      </c>
      <c r="L55" s="88">
        <v>0.97215659808803434</v>
      </c>
      <c r="M55" s="88">
        <v>1.8400683799543243</v>
      </c>
      <c r="N55" s="88">
        <v>2.8286890321028029</v>
      </c>
    </row>
    <row r="56" spans="1:14">
      <c r="A56" s="6">
        <v>16</v>
      </c>
      <c r="B56" s="9" t="s">
        <v>26</v>
      </c>
      <c r="C56" s="21" t="s">
        <v>94</v>
      </c>
      <c r="D56" s="21" t="s">
        <v>94</v>
      </c>
      <c r="E56" s="21" t="s">
        <v>94</v>
      </c>
      <c r="F56" s="21" t="s">
        <v>94</v>
      </c>
      <c r="G56" s="21" t="s">
        <v>94</v>
      </c>
      <c r="H56" s="21" t="s">
        <v>94</v>
      </c>
      <c r="I56" s="21" t="s">
        <v>94</v>
      </c>
      <c r="J56" s="21" t="s">
        <v>94</v>
      </c>
      <c r="K56" s="22" t="s">
        <v>94</v>
      </c>
      <c r="L56" s="22" t="s">
        <v>94</v>
      </c>
      <c r="M56" s="22" t="s">
        <v>94</v>
      </c>
      <c r="N56" s="22" t="s">
        <v>94</v>
      </c>
    </row>
    <row r="57" spans="1:14">
      <c r="A57" s="6"/>
      <c r="B57" s="7" t="s">
        <v>87</v>
      </c>
      <c r="C57" s="87">
        <v>318610.34466154315</v>
      </c>
      <c r="D57" s="87">
        <v>455143.08108663635</v>
      </c>
      <c r="E57" s="87">
        <v>435970.65438989928</v>
      </c>
      <c r="F57" s="87">
        <v>584239.90683280642</v>
      </c>
      <c r="G57" s="87">
        <v>98.958079999999995</v>
      </c>
      <c r="H57" s="87">
        <v>278.03307999999998</v>
      </c>
      <c r="I57" s="87">
        <v>390.92196000000001</v>
      </c>
      <c r="J57" s="87">
        <v>752.08536000000004</v>
      </c>
      <c r="K57" s="88">
        <v>0.64060719618840478</v>
      </c>
      <c r="L57" s="88">
        <v>1.4693550769998636</v>
      </c>
      <c r="M57" s="88">
        <v>1.5250208132970735</v>
      </c>
      <c r="N57" s="88">
        <v>2.2421345889341033</v>
      </c>
    </row>
    <row r="58" spans="1:14">
      <c r="A58" s="6"/>
      <c r="B58" s="7" t="s">
        <v>88</v>
      </c>
      <c r="C58" s="87">
        <v>318610.34466154315</v>
      </c>
      <c r="D58" s="87">
        <v>455143.08108663635</v>
      </c>
      <c r="E58" s="87">
        <v>435970.65438989928</v>
      </c>
      <c r="F58" s="87">
        <v>584239.90683280642</v>
      </c>
      <c r="G58" s="87">
        <v>98.958079999999995</v>
      </c>
      <c r="H58" s="87">
        <v>278.03307999999998</v>
      </c>
      <c r="I58" s="87">
        <v>390.92196000000001</v>
      </c>
      <c r="J58" s="87">
        <v>752.08536000000004</v>
      </c>
      <c r="K58" s="88">
        <v>0.64060719618840478</v>
      </c>
      <c r="L58" s="88">
        <v>1.4693550769998636</v>
      </c>
      <c r="M58" s="88">
        <v>1.5250208132970735</v>
      </c>
      <c r="N58" s="88">
        <v>2.2421345889341033</v>
      </c>
    </row>
    <row r="59" spans="1:14">
      <c r="A59" s="6">
        <v>17</v>
      </c>
      <c r="B59" s="7" t="s">
        <v>27</v>
      </c>
      <c r="C59" s="21" t="s">
        <v>94</v>
      </c>
      <c r="D59" s="21" t="s">
        <v>94</v>
      </c>
      <c r="E59" s="21" t="s">
        <v>94</v>
      </c>
      <c r="F59" s="21" t="s">
        <v>94</v>
      </c>
      <c r="G59" s="21" t="s">
        <v>94</v>
      </c>
      <c r="H59" s="21" t="s">
        <v>94</v>
      </c>
      <c r="I59" s="21" t="s">
        <v>94</v>
      </c>
      <c r="J59" s="21" t="s">
        <v>94</v>
      </c>
      <c r="K59" s="22" t="s">
        <v>94</v>
      </c>
      <c r="L59" s="22" t="s">
        <v>94</v>
      </c>
      <c r="M59" s="22" t="s">
        <v>94</v>
      </c>
      <c r="N59" s="22" t="s">
        <v>94</v>
      </c>
    </row>
    <row r="60" spans="1:14">
      <c r="A60" s="6"/>
      <c r="B60" s="7" t="s">
        <v>87</v>
      </c>
      <c r="C60" s="87">
        <v>305680.46337513439</v>
      </c>
      <c r="D60" s="87">
        <v>314938.31714657129</v>
      </c>
      <c r="E60" s="87">
        <v>633215.26594123885</v>
      </c>
      <c r="F60" s="87">
        <v>738651.43090970197</v>
      </c>
      <c r="G60" s="87">
        <v>53.880200000000002</v>
      </c>
      <c r="H60" s="87">
        <v>214.97740000000002</v>
      </c>
      <c r="I60" s="87">
        <v>244.45685000000003</v>
      </c>
      <c r="J60" s="87">
        <v>699.53644859896781</v>
      </c>
      <c r="K60" s="88">
        <v>0.50082090620964059</v>
      </c>
      <c r="L60" s="88">
        <v>0.66943587004574756</v>
      </c>
      <c r="M60" s="88">
        <v>1.2011085833230577</v>
      </c>
      <c r="N60" s="88">
        <v>1.8442081103289907</v>
      </c>
    </row>
    <row r="61" spans="1:14">
      <c r="A61" s="6"/>
      <c r="B61" s="7" t="s">
        <v>88</v>
      </c>
      <c r="C61" s="87">
        <v>305680.46337513439</v>
      </c>
      <c r="D61" s="87">
        <v>314938.31714657129</v>
      </c>
      <c r="E61" s="87">
        <v>633215.26594123885</v>
      </c>
      <c r="F61" s="87">
        <v>738651.43090970197</v>
      </c>
      <c r="G61" s="87">
        <v>53.880200000000002</v>
      </c>
      <c r="H61" s="87">
        <v>214.97740000000002</v>
      </c>
      <c r="I61" s="87">
        <v>244.45685000000003</v>
      </c>
      <c r="J61" s="87">
        <v>699.53644859896781</v>
      </c>
      <c r="K61" s="88">
        <v>0.50082090620964059</v>
      </c>
      <c r="L61" s="88">
        <v>0.66943587004574756</v>
      </c>
      <c r="M61" s="88">
        <v>1.2011085833230577</v>
      </c>
      <c r="N61" s="88">
        <v>1.8442081103289907</v>
      </c>
    </row>
    <row r="62" spans="1:14">
      <c r="A62" s="6">
        <v>18</v>
      </c>
      <c r="B62" s="7" t="s">
        <v>28</v>
      </c>
      <c r="C62" s="21" t="s">
        <v>94</v>
      </c>
      <c r="D62" s="21" t="s">
        <v>94</v>
      </c>
      <c r="E62" s="21" t="s">
        <v>94</v>
      </c>
      <c r="F62" s="21" t="s">
        <v>94</v>
      </c>
      <c r="G62" s="21" t="s">
        <v>94</v>
      </c>
      <c r="H62" s="21" t="s">
        <v>94</v>
      </c>
      <c r="I62" s="21" t="s">
        <v>94</v>
      </c>
      <c r="J62" s="21" t="s">
        <v>94</v>
      </c>
      <c r="K62" s="22" t="s">
        <v>94</v>
      </c>
      <c r="L62" s="22" t="s">
        <v>94</v>
      </c>
      <c r="M62" s="22" t="s">
        <v>94</v>
      </c>
      <c r="N62" s="22" t="s">
        <v>94</v>
      </c>
    </row>
    <row r="63" spans="1:14">
      <c r="A63" s="6"/>
      <c r="B63" s="7" t="s">
        <v>87</v>
      </c>
      <c r="C63" s="87">
        <v>156331.37828657683</v>
      </c>
      <c r="D63" s="87">
        <v>382895.54025815625</v>
      </c>
      <c r="E63" s="87">
        <v>458484.23843042471</v>
      </c>
      <c r="F63" s="87">
        <v>636130.31813707901</v>
      </c>
      <c r="G63" s="87">
        <v>33.322916386510244</v>
      </c>
      <c r="H63" s="87">
        <v>56.606662580166457</v>
      </c>
      <c r="I63" s="87">
        <v>111.75107021166882</v>
      </c>
      <c r="J63" s="87">
        <v>281.07185053651006</v>
      </c>
      <c r="K63" s="88">
        <v>0.34252562264614766</v>
      </c>
      <c r="L63" s="88">
        <v>0.83338279655967984</v>
      </c>
      <c r="M63" s="88">
        <v>1.0155827965431825</v>
      </c>
      <c r="N63" s="88">
        <v>1.6787147751601497</v>
      </c>
    </row>
    <row r="64" spans="1:14">
      <c r="A64" s="6"/>
      <c r="B64" s="7" t="s">
        <v>88</v>
      </c>
      <c r="C64" s="87">
        <v>156331.37828657683</v>
      </c>
      <c r="D64" s="87">
        <v>382895.54025815625</v>
      </c>
      <c r="E64" s="87">
        <v>458484.23843042471</v>
      </c>
      <c r="F64" s="87">
        <v>636130.31813707901</v>
      </c>
      <c r="G64" s="87">
        <v>33.322916386510244</v>
      </c>
      <c r="H64" s="87">
        <v>56.606662580166457</v>
      </c>
      <c r="I64" s="87">
        <v>111.75107021166882</v>
      </c>
      <c r="J64" s="87">
        <v>281.07185053651006</v>
      </c>
      <c r="K64" s="88">
        <v>0.34252562264614766</v>
      </c>
      <c r="L64" s="88">
        <v>0.83338279655967984</v>
      </c>
      <c r="M64" s="88">
        <v>1.0155827965431825</v>
      </c>
      <c r="N64" s="88">
        <v>1.6787147751601497</v>
      </c>
    </row>
    <row r="65" spans="1:14" ht="15" customHeight="1">
      <c r="A65" s="11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</row>
    <row r="66" spans="1:14">
      <c r="B66" s="16"/>
    </row>
    <row r="83" spans="1:14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  <row r="84" spans="1:14">
      <c r="A84" s="96">
        <v>4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</sheetData>
  <mergeCells count="17">
    <mergeCell ref="G9:J9"/>
    <mergeCell ref="K9:N9"/>
    <mergeCell ref="A84:N84"/>
    <mergeCell ref="A83:N83"/>
    <mergeCell ref="B65:N65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</mergeCells>
  <pageMargins left="0" right="0" top="0" bottom="0" header="0.31496062992125984" footer="0.31496062992125984"/>
  <pageSetup paperSize="8" scale="62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B4155D8-2EE3-47DE-B505-2A029CC9D166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C12:N64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1"/>
  <sheetViews>
    <sheetView view="pageBreakPreview" zoomScaleNormal="100" zoomScaleSheetLayoutView="100" workbookViewId="0">
      <selection activeCell="C26" sqref="C26"/>
    </sheetView>
  </sheetViews>
  <sheetFormatPr defaultRowHeight="15"/>
  <cols>
    <col min="1" max="1" width="7" bestFit="1" customWidth="1"/>
    <col min="2" max="2" width="46.28515625" customWidth="1"/>
    <col min="3" max="4" width="46.85546875" customWidth="1"/>
  </cols>
  <sheetData>
    <row r="1" spans="1:4" ht="84.75" customHeight="1">
      <c r="A1" s="98" t="s">
        <v>153</v>
      </c>
      <c r="B1" s="98"/>
      <c r="C1" s="98"/>
      <c r="D1" s="98"/>
    </row>
    <row r="2" spans="1:4" ht="58.5" customHeight="1">
      <c r="A2" s="99" t="s">
        <v>109</v>
      </c>
      <c r="B2" s="100"/>
      <c r="C2" s="100"/>
      <c r="D2" s="100"/>
    </row>
    <row r="3" spans="1:4">
      <c r="A3" s="1"/>
      <c r="B3" s="3"/>
      <c r="C3" s="2"/>
      <c r="D3" s="2"/>
    </row>
    <row r="4" spans="1:4" ht="15" customHeight="1">
      <c r="A4" s="101" t="s">
        <v>0</v>
      </c>
      <c r="B4" s="101" t="s">
        <v>1</v>
      </c>
      <c r="C4" s="95" t="s">
        <v>3</v>
      </c>
      <c r="D4" s="95"/>
    </row>
    <row r="5" spans="1:4" ht="15" customHeight="1">
      <c r="A5" s="102"/>
      <c r="B5" s="102"/>
      <c r="C5" s="95"/>
      <c r="D5" s="95"/>
    </row>
    <row r="6" spans="1:4" ht="15" customHeight="1">
      <c r="A6" s="102"/>
      <c r="B6" s="102"/>
      <c r="C6" s="95"/>
      <c r="D6" s="95"/>
    </row>
    <row r="7" spans="1:4" ht="45" customHeight="1">
      <c r="A7" s="102"/>
      <c r="B7" s="102"/>
      <c r="C7" s="95"/>
      <c r="D7" s="95"/>
    </row>
    <row r="8" spans="1:4" ht="15" customHeight="1">
      <c r="A8" s="102"/>
      <c r="B8" s="102"/>
      <c r="C8" s="95" t="s">
        <v>118</v>
      </c>
      <c r="D8" s="104"/>
    </row>
    <row r="9" spans="1:4" ht="15" customHeight="1">
      <c r="A9" s="103"/>
      <c r="B9" s="103"/>
      <c r="C9" s="95" t="s">
        <v>6</v>
      </c>
      <c r="D9" s="95"/>
    </row>
    <row r="10" spans="1:4" ht="15" customHeight="1">
      <c r="A10" s="29"/>
      <c r="B10" s="4"/>
      <c r="C10" s="75" t="s">
        <v>116</v>
      </c>
      <c r="D10" s="75" t="s">
        <v>115</v>
      </c>
    </row>
    <row r="11" spans="1:4" ht="15" customHeight="1">
      <c r="A11" s="6">
        <v>1</v>
      </c>
      <c r="B11" s="7" t="s">
        <v>110</v>
      </c>
      <c r="C11" s="62"/>
      <c r="D11" s="62"/>
    </row>
    <row r="12" spans="1:4" ht="15" customHeight="1">
      <c r="A12" s="6"/>
      <c r="B12" s="7" t="s">
        <v>87</v>
      </c>
      <c r="C12" s="19">
        <v>0.99878900000000004</v>
      </c>
      <c r="D12" s="19">
        <v>1.384944</v>
      </c>
    </row>
    <row r="13" spans="1:4">
      <c r="A13" s="6"/>
      <c r="B13" s="7" t="s">
        <v>88</v>
      </c>
      <c r="C13" s="19">
        <v>1.0986679000000001</v>
      </c>
      <c r="D13" s="19">
        <v>1.5234384000000001</v>
      </c>
    </row>
    <row r="14" spans="1:4">
      <c r="A14" s="6">
        <v>2</v>
      </c>
      <c r="B14" s="7" t="s">
        <v>111</v>
      </c>
      <c r="C14" s="19"/>
      <c r="D14" s="19"/>
    </row>
    <row r="15" spans="1:4" ht="15" customHeight="1">
      <c r="A15" s="6"/>
      <c r="B15" s="7" t="s">
        <v>87</v>
      </c>
      <c r="C15" s="19">
        <v>0.11937200000000002</v>
      </c>
      <c r="D15" s="19">
        <v>1.4805670000000002</v>
      </c>
    </row>
    <row r="16" spans="1:4" ht="15" customHeight="1">
      <c r="A16" s="54"/>
      <c r="B16" s="55" t="s">
        <v>88</v>
      </c>
      <c r="C16" s="19">
        <v>0.13130920000000004</v>
      </c>
      <c r="D16" s="19">
        <v>1.6286237000000003</v>
      </c>
    </row>
    <row r="17" spans="1:4">
      <c r="A17" s="73"/>
      <c r="B17" s="74"/>
    </row>
    <row r="18" spans="1:4">
      <c r="A18" s="34"/>
      <c r="B18" s="35"/>
    </row>
    <row r="19" spans="1:4">
      <c r="A19" s="34"/>
      <c r="B19" s="35"/>
      <c r="C19" s="76"/>
      <c r="D19" s="76"/>
    </row>
    <row r="20" spans="1:4">
      <c r="A20" s="34"/>
      <c r="B20" s="35"/>
      <c r="C20" s="83"/>
      <c r="D20" s="83"/>
    </row>
    <row r="21" spans="1:4">
      <c r="A21" s="34"/>
      <c r="B21" s="35"/>
      <c r="C21" s="37"/>
      <c r="D21" s="37"/>
    </row>
    <row r="22" spans="1:4">
      <c r="A22" s="34"/>
      <c r="B22" s="35"/>
      <c r="C22" s="37"/>
      <c r="D22" s="37"/>
    </row>
    <row r="23" spans="1:4">
      <c r="A23" s="34"/>
      <c r="B23" s="35"/>
      <c r="C23" s="37"/>
      <c r="D23" s="37"/>
    </row>
    <row r="24" spans="1:4">
      <c r="A24" s="34"/>
      <c r="B24" s="35"/>
      <c r="C24" s="37"/>
      <c r="D24" s="37"/>
    </row>
    <row r="25" spans="1:4">
      <c r="A25" s="34"/>
      <c r="B25" s="35"/>
      <c r="C25" s="37"/>
      <c r="D25" s="37"/>
    </row>
    <row r="26" spans="1:4">
      <c r="A26" s="34"/>
      <c r="B26" s="35"/>
    </row>
    <row r="27" spans="1:4">
      <c r="A27" s="34"/>
      <c r="B27" s="35"/>
    </row>
    <row r="28" spans="1:4">
      <c r="A28" s="34"/>
      <c r="B28" s="35"/>
    </row>
    <row r="29" spans="1:4">
      <c r="A29" s="34"/>
      <c r="B29" s="35"/>
    </row>
    <row r="30" spans="1:4">
      <c r="A30" s="34"/>
      <c r="B30" s="35"/>
    </row>
    <row r="31" spans="1:4">
      <c r="A31" s="34"/>
      <c r="B31" s="35"/>
    </row>
    <row r="32" spans="1:4">
      <c r="A32" s="34"/>
      <c r="B32" s="35"/>
    </row>
    <row r="33" spans="1:2">
      <c r="A33" s="34"/>
      <c r="B33" s="35"/>
    </row>
    <row r="34" spans="1:2">
      <c r="A34" s="34"/>
      <c r="B34" s="35"/>
    </row>
    <row r="35" spans="1:2">
      <c r="A35" s="34"/>
      <c r="B35" s="35"/>
    </row>
    <row r="36" spans="1:2">
      <c r="A36" s="34"/>
      <c r="B36" s="35"/>
    </row>
    <row r="37" spans="1:2">
      <c r="A37" s="34"/>
      <c r="B37" s="35"/>
    </row>
    <row r="38" spans="1:2">
      <c r="A38" s="34"/>
      <c r="B38" s="35"/>
    </row>
    <row r="39" spans="1:2">
      <c r="A39" s="34"/>
      <c r="B39" s="35"/>
    </row>
    <row r="40" spans="1:2">
      <c r="A40" s="34"/>
      <c r="B40" s="35"/>
    </row>
    <row r="41" spans="1:2">
      <c r="A41" s="34"/>
      <c r="B41" s="35"/>
    </row>
    <row r="42" spans="1:2">
      <c r="A42" s="34"/>
      <c r="B42" s="35"/>
    </row>
    <row r="43" spans="1:2">
      <c r="A43" s="34"/>
      <c r="B43" s="35"/>
    </row>
    <row r="44" spans="1:2">
      <c r="A44" s="34"/>
      <c r="B44" s="35"/>
    </row>
    <row r="45" spans="1:2">
      <c r="A45" s="34"/>
      <c r="B45" s="35"/>
    </row>
    <row r="46" spans="1:2">
      <c r="A46" s="34"/>
      <c r="B46" s="35"/>
    </row>
    <row r="47" spans="1:2">
      <c r="A47" s="34"/>
      <c r="B47" s="35"/>
    </row>
    <row r="48" spans="1:2">
      <c r="A48" s="34"/>
      <c r="B48" s="35"/>
    </row>
    <row r="49" spans="1:2">
      <c r="A49" s="34"/>
      <c r="B49" s="35"/>
    </row>
    <row r="50" spans="1:2">
      <c r="A50" s="34"/>
      <c r="B50" s="35"/>
    </row>
    <row r="51" spans="1:2">
      <c r="A51" s="73"/>
      <c r="B51" s="35"/>
    </row>
    <row r="52" spans="1:2">
      <c r="A52" s="73"/>
      <c r="B52" s="35"/>
    </row>
    <row r="53" spans="1:2">
      <c r="A53" s="73"/>
      <c r="B53" s="35"/>
    </row>
    <row r="54" spans="1:2">
      <c r="A54" s="34"/>
      <c r="B54" s="35"/>
    </row>
    <row r="55" spans="1:2">
      <c r="A55" s="34"/>
      <c r="B55" s="35"/>
    </row>
    <row r="56" spans="1:2">
      <c r="A56" s="34"/>
      <c r="B56" s="35"/>
    </row>
    <row r="57" spans="1:2">
      <c r="A57" s="34"/>
      <c r="B57" s="35"/>
    </row>
    <row r="58" spans="1:2">
      <c r="A58" s="34"/>
      <c r="B58" s="35"/>
    </row>
    <row r="59" spans="1:2">
      <c r="A59" s="34"/>
      <c r="B59" s="35"/>
    </row>
    <row r="60" spans="1:2">
      <c r="A60" s="34"/>
      <c r="B60" s="35"/>
    </row>
    <row r="61" spans="1:2">
      <c r="A61" s="34"/>
      <c r="B61" s="35"/>
    </row>
    <row r="62" spans="1:2">
      <c r="A62" s="34"/>
      <c r="B62" s="35"/>
    </row>
    <row r="63" spans="1:2">
      <c r="A63" s="34"/>
      <c r="B63" s="35"/>
    </row>
    <row r="64" spans="1:2">
      <c r="A64" s="34"/>
      <c r="B64" s="35"/>
    </row>
    <row r="65" spans="1:4">
      <c r="A65" s="34"/>
      <c r="B65" s="35"/>
    </row>
    <row r="66" spans="1:4">
      <c r="A66" s="34"/>
      <c r="B66" s="35"/>
    </row>
    <row r="67" spans="1:4">
      <c r="A67" s="34"/>
      <c r="B67" s="35"/>
    </row>
    <row r="68" spans="1:4">
      <c r="A68" s="34"/>
      <c r="B68" s="35"/>
    </row>
    <row r="69" spans="1:4">
      <c r="A69" s="34"/>
      <c r="B69" s="35"/>
    </row>
    <row r="70" spans="1:4">
      <c r="A70" s="34"/>
      <c r="B70" s="35"/>
    </row>
    <row r="71" spans="1:4">
      <c r="A71" s="34"/>
      <c r="B71" s="35"/>
    </row>
    <row r="72" spans="1:4">
      <c r="A72" s="120">
        <v>13</v>
      </c>
      <c r="B72" s="120"/>
      <c r="C72" s="120"/>
      <c r="D72" s="120"/>
    </row>
    <row r="73" spans="1:4">
      <c r="A73" s="34"/>
      <c r="B73" s="35"/>
    </row>
    <row r="74" spans="1:4">
      <c r="A74" s="34"/>
      <c r="B74" s="35"/>
    </row>
    <row r="75" spans="1:4">
      <c r="A75" s="34"/>
      <c r="B75" s="35"/>
    </row>
    <row r="76" spans="1:4">
      <c r="A76" s="34"/>
      <c r="B76" s="35"/>
    </row>
    <row r="77" spans="1:4">
      <c r="A77" s="34"/>
      <c r="B77" s="35"/>
    </row>
    <row r="78" spans="1:4">
      <c r="A78" s="34"/>
      <c r="B78" s="35"/>
    </row>
    <row r="79" spans="1:4">
      <c r="A79" s="34"/>
      <c r="B79" s="35"/>
    </row>
    <row r="80" spans="1:4">
      <c r="A80" s="34"/>
      <c r="B80" s="35"/>
    </row>
    <row r="81" spans="1:2">
      <c r="A81" s="34"/>
      <c r="B81" s="35"/>
    </row>
    <row r="82" spans="1:2">
      <c r="A82" s="34"/>
      <c r="B82" s="35"/>
    </row>
    <row r="83" spans="1:2">
      <c r="A83" s="34"/>
      <c r="B83" s="35"/>
    </row>
    <row r="84" spans="1:2">
      <c r="A84" s="34"/>
      <c r="B84" s="35"/>
    </row>
    <row r="85" spans="1:2">
      <c r="A85" s="34"/>
      <c r="B85" s="35"/>
    </row>
    <row r="86" spans="1:2">
      <c r="A86" s="34"/>
      <c r="B86" s="35"/>
    </row>
    <row r="87" spans="1:2">
      <c r="A87" s="34"/>
      <c r="B87" s="35"/>
    </row>
    <row r="88" spans="1:2">
      <c r="A88" s="34"/>
      <c r="B88" s="35"/>
    </row>
    <row r="89" spans="1:2">
      <c r="A89" s="34"/>
      <c r="B89" s="35"/>
    </row>
    <row r="90" spans="1:2">
      <c r="A90" s="34"/>
      <c r="B90" s="35"/>
    </row>
    <row r="91" spans="1:2">
      <c r="A91" s="34"/>
      <c r="B91" s="35"/>
    </row>
    <row r="92" spans="1:2">
      <c r="A92" s="34"/>
      <c r="B92" s="35"/>
    </row>
    <row r="93" spans="1:2">
      <c r="A93" s="34"/>
      <c r="B93" s="35"/>
    </row>
    <row r="94" spans="1:2">
      <c r="A94" s="34"/>
      <c r="B94" s="35"/>
    </row>
    <row r="95" spans="1:2">
      <c r="A95" s="34"/>
      <c r="B95" s="35"/>
    </row>
    <row r="96" spans="1:2">
      <c r="A96" s="34"/>
      <c r="B96" s="35"/>
    </row>
    <row r="97" spans="1:2">
      <c r="A97" s="34"/>
      <c r="B97" s="35"/>
    </row>
    <row r="98" spans="1:2">
      <c r="A98" s="34"/>
      <c r="B98" s="35"/>
    </row>
    <row r="99" spans="1:2">
      <c r="A99" s="34"/>
      <c r="B99" s="35"/>
    </row>
    <row r="100" spans="1:2">
      <c r="A100" s="34"/>
      <c r="B100" s="35"/>
    </row>
    <row r="101" spans="1:2">
      <c r="A101" s="34"/>
      <c r="B101" s="35"/>
    </row>
    <row r="102" spans="1:2">
      <c r="A102" s="34"/>
      <c r="B102" s="35"/>
    </row>
    <row r="103" spans="1:2">
      <c r="A103" s="34"/>
      <c r="B103" s="35"/>
    </row>
    <row r="104" spans="1:2">
      <c r="A104" s="34"/>
      <c r="B104" s="35"/>
    </row>
    <row r="105" spans="1:2">
      <c r="A105" s="34"/>
      <c r="B105" s="35"/>
    </row>
    <row r="106" spans="1:2">
      <c r="A106" s="34"/>
      <c r="B106" s="35"/>
    </row>
    <row r="107" spans="1:2">
      <c r="A107" s="34"/>
      <c r="B107" s="35"/>
    </row>
    <row r="108" spans="1:2">
      <c r="A108" s="34"/>
      <c r="B108" s="35"/>
    </row>
    <row r="109" spans="1:2">
      <c r="A109" s="34"/>
      <c r="B109" s="35"/>
    </row>
    <row r="110" spans="1:2">
      <c r="A110" s="34"/>
      <c r="B110" s="35"/>
    </row>
    <row r="111" spans="1:2">
      <c r="A111" s="34"/>
      <c r="B111" s="35"/>
    </row>
    <row r="112" spans="1:2">
      <c r="A112" s="34"/>
      <c r="B112" s="35"/>
    </row>
    <row r="113" spans="1:2">
      <c r="A113" s="34"/>
      <c r="B113" s="35"/>
    </row>
    <row r="114" spans="1:2">
      <c r="A114" s="34"/>
      <c r="B114" s="35"/>
    </row>
    <row r="115" spans="1:2">
      <c r="A115" s="34"/>
      <c r="B115" s="35"/>
    </row>
    <row r="116" spans="1:2">
      <c r="A116" s="32"/>
      <c r="B116" s="33"/>
    </row>
    <row r="117" spans="1:2">
      <c r="A117" s="6"/>
      <c r="B117" s="7"/>
    </row>
    <row r="118" spans="1:2">
      <c r="A118" s="6"/>
      <c r="B118" s="7"/>
    </row>
    <row r="119" spans="1:2">
      <c r="A119" s="6"/>
      <c r="B119" s="7"/>
    </row>
    <row r="120" spans="1:2">
      <c r="A120" s="6"/>
      <c r="B120" s="7"/>
    </row>
    <row r="121" spans="1:2">
      <c r="A121" s="6"/>
      <c r="B121" s="7"/>
    </row>
    <row r="122" spans="1:2">
      <c r="A122" s="6"/>
      <c r="B122" s="7"/>
    </row>
    <row r="123" spans="1:2">
      <c r="A123" s="6"/>
      <c r="B123" s="7"/>
    </row>
    <row r="124" spans="1:2">
      <c r="A124" s="6"/>
      <c r="B124" s="7"/>
    </row>
    <row r="125" spans="1:2">
      <c r="A125" s="6"/>
      <c r="B125" s="7"/>
    </row>
    <row r="126" spans="1:2">
      <c r="A126" s="6"/>
      <c r="B126" s="7"/>
    </row>
    <row r="127" spans="1:2">
      <c r="A127" s="6"/>
      <c r="B127" s="7"/>
    </row>
    <row r="128" spans="1:2">
      <c r="A128" s="6"/>
      <c r="B128" s="7"/>
    </row>
    <row r="129" spans="1:2">
      <c r="A129" s="6"/>
      <c r="B129" s="7"/>
    </row>
    <row r="130" spans="1:2">
      <c r="A130" s="6"/>
      <c r="B130" s="7"/>
    </row>
    <row r="131" spans="1:2">
      <c r="A131" s="6"/>
      <c r="B131" s="7"/>
    </row>
    <row r="132" spans="1:2">
      <c r="A132" s="6"/>
      <c r="B132" s="7"/>
    </row>
    <row r="133" spans="1:2">
      <c r="A133" s="6"/>
      <c r="B133" s="7"/>
    </row>
    <row r="134" spans="1:2">
      <c r="A134" s="6"/>
      <c r="B134" s="7"/>
    </row>
    <row r="135" spans="1:2">
      <c r="A135" s="6"/>
      <c r="B135" s="7"/>
    </row>
    <row r="136" spans="1:2">
      <c r="A136" s="12"/>
      <c r="B136" s="7"/>
    </row>
    <row r="137" spans="1:2">
      <c r="A137" s="12"/>
      <c r="B137" s="7"/>
    </row>
    <row r="138" spans="1:2">
      <c r="A138" s="6"/>
      <c r="B138" s="7"/>
    </row>
    <row r="139" spans="1:2">
      <c r="A139" s="6"/>
      <c r="B139" s="7"/>
    </row>
    <row r="140" spans="1:2">
      <c r="A140" s="6"/>
      <c r="B140" s="7"/>
    </row>
    <row r="141" spans="1:2">
      <c r="A141" s="6"/>
      <c r="B141" s="7"/>
    </row>
    <row r="142" spans="1:2">
      <c r="A142" s="6"/>
      <c r="B142" s="7"/>
    </row>
    <row r="143" spans="1:2">
      <c r="A143" s="6"/>
      <c r="B143" s="7"/>
    </row>
    <row r="144" spans="1:2">
      <c r="A144" s="6"/>
      <c r="B144" s="7"/>
    </row>
    <row r="145" spans="1:2">
      <c r="A145" s="6"/>
      <c r="B145" s="7"/>
    </row>
    <row r="146" spans="1:2">
      <c r="A146" s="6"/>
      <c r="B146" s="7"/>
    </row>
    <row r="147" spans="1:2">
      <c r="A147" s="6"/>
      <c r="B147" s="7"/>
    </row>
    <row r="148" spans="1:2">
      <c r="A148" s="6"/>
      <c r="B148" s="7"/>
    </row>
    <row r="149" spans="1:2">
      <c r="A149" s="6"/>
      <c r="B149" s="7"/>
    </row>
    <row r="150" spans="1:2">
      <c r="A150" s="6"/>
      <c r="B150" s="7"/>
    </row>
    <row r="151" spans="1:2">
      <c r="A151" s="6"/>
      <c r="B151" s="7"/>
    </row>
    <row r="152" spans="1:2">
      <c r="A152" s="6"/>
      <c r="B152" s="7"/>
    </row>
    <row r="153" spans="1:2">
      <c r="A153" s="6"/>
      <c r="B153" s="7"/>
    </row>
    <row r="154" spans="1:2">
      <c r="A154" s="6"/>
      <c r="B154" s="7"/>
    </row>
    <row r="155" spans="1:2">
      <c r="A155" s="6"/>
      <c r="B155" s="7"/>
    </row>
    <row r="156" spans="1:2">
      <c r="A156" s="6"/>
      <c r="B156" s="7"/>
    </row>
    <row r="157" spans="1:2">
      <c r="A157" s="6"/>
      <c r="B157" s="7"/>
    </row>
    <row r="158" spans="1:2">
      <c r="A158" s="6"/>
      <c r="B158" s="7"/>
    </row>
    <row r="159" spans="1:2">
      <c r="A159" s="6"/>
      <c r="B159" s="7"/>
    </row>
    <row r="160" spans="1:2">
      <c r="A160" s="6"/>
      <c r="B160" s="7"/>
    </row>
    <row r="161" spans="1:2">
      <c r="A161" s="6"/>
      <c r="B161" s="7"/>
    </row>
    <row r="162" spans="1:2">
      <c r="A162" s="6"/>
      <c r="B162" s="7"/>
    </row>
    <row r="163" spans="1:2">
      <c r="A163" s="6"/>
      <c r="B163" s="7"/>
    </row>
    <row r="164" spans="1:2">
      <c r="A164" s="6"/>
      <c r="B164" s="7"/>
    </row>
    <row r="165" spans="1:2">
      <c r="A165" s="6"/>
      <c r="B165" s="7"/>
    </row>
    <row r="166" spans="1:2">
      <c r="A166" s="6"/>
      <c r="B166" s="7"/>
    </row>
    <row r="167" spans="1:2">
      <c r="A167" s="6"/>
      <c r="B167" s="7"/>
    </row>
    <row r="168" spans="1:2">
      <c r="A168" s="6"/>
      <c r="B168" s="7"/>
    </row>
    <row r="169" spans="1:2">
      <c r="A169" s="6"/>
      <c r="B169" s="7"/>
    </row>
    <row r="170" spans="1:2">
      <c r="A170" s="6"/>
      <c r="B170" s="7"/>
    </row>
    <row r="171" spans="1:2">
      <c r="A171" s="6"/>
      <c r="B171" s="7"/>
    </row>
    <row r="172" spans="1:2">
      <c r="A172" s="6"/>
      <c r="B172" s="7"/>
    </row>
    <row r="173" spans="1:2">
      <c r="A173" s="6"/>
      <c r="B173" s="7"/>
    </row>
    <row r="174" spans="1:2">
      <c r="A174" s="6"/>
      <c r="B174" s="7"/>
    </row>
    <row r="175" spans="1:2">
      <c r="A175" s="6"/>
      <c r="B175" s="7"/>
    </row>
    <row r="176" spans="1:2">
      <c r="A176" s="6"/>
      <c r="B176" s="7"/>
    </row>
    <row r="177" spans="1:2">
      <c r="A177" s="6"/>
      <c r="B177" s="7"/>
    </row>
    <row r="178" spans="1:2">
      <c r="A178" s="6"/>
      <c r="B178" s="7"/>
    </row>
    <row r="179" spans="1:2">
      <c r="A179" s="6"/>
      <c r="B179" s="7"/>
    </row>
    <row r="180" spans="1:2">
      <c r="A180" s="6"/>
      <c r="B180" s="7"/>
    </row>
    <row r="181" spans="1:2">
      <c r="A181" s="6"/>
      <c r="B181" s="7"/>
    </row>
    <row r="182" spans="1:2">
      <c r="A182" s="6"/>
      <c r="B182" s="7"/>
    </row>
    <row r="183" spans="1:2">
      <c r="A183" s="6"/>
      <c r="B183" s="7"/>
    </row>
    <row r="184" spans="1:2">
      <c r="A184" s="6"/>
      <c r="B184" s="7"/>
    </row>
    <row r="185" spans="1:2">
      <c r="A185" s="6"/>
      <c r="B185" s="7"/>
    </row>
    <row r="186" spans="1:2">
      <c r="A186" s="6"/>
      <c r="B186" s="7"/>
    </row>
    <row r="187" spans="1:2">
      <c r="A187" s="6"/>
      <c r="B187" s="7"/>
    </row>
    <row r="188" spans="1:2">
      <c r="A188" s="6"/>
      <c r="B188" s="7"/>
    </row>
    <row r="189" spans="1:2">
      <c r="A189" s="6"/>
      <c r="B189" s="7"/>
    </row>
    <row r="190" spans="1:2">
      <c r="A190" s="6"/>
      <c r="B190" s="7"/>
    </row>
    <row r="191" spans="1:2">
      <c r="A191" s="6"/>
      <c r="B191" s="7"/>
    </row>
    <row r="192" spans="1:2">
      <c r="A192" s="6"/>
      <c r="B192" s="7"/>
    </row>
    <row r="193" spans="1:2">
      <c r="A193" s="6"/>
      <c r="B193" s="7"/>
    </row>
    <row r="194" spans="1:2">
      <c r="A194" s="6"/>
      <c r="B194" s="7"/>
    </row>
    <row r="195" spans="1:2">
      <c r="A195" s="6"/>
      <c r="B195" s="7"/>
    </row>
    <row r="196" spans="1:2">
      <c r="A196" s="6"/>
      <c r="B196" s="7"/>
    </row>
    <row r="197" spans="1:2">
      <c r="A197" s="6"/>
      <c r="B197" s="7"/>
    </row>
    <row r="198" spans="1:2">
      <c r="A198" s="6"/>
      <c r="B198" s="7"/>
    </row>
    <row r="199" spans="1:2">
      <c r="A199" s="6"/>
      <c r="B199" s="7"/>
    </row>
    <row r="200" spans="1:2">
      <c r="A200" s="6"/>
      <c r="B200" s="7"/>
    </row>
    <row r="201" spans="1:2" ht="25.5">
      <c r="A201" s="6">
        <v>81</v>
      </c>
      <c r="B201" s="7" t="s">
        <v>92</v>
      </c>
    </row>
    <row r="202" spans="1:2">
      <c r="A202" s="6"/>
      <c r="B202" s="7" t="s">
        <v>87</v>
      </c>
    </row>
    <row r="203" spans="1:2">
      <c r="A203" s="6"/>
      <c r="B203" s="7" t="s">
        <v>88</v>
      </c>
    </row>
    <row r="204" spans="1:2">
      <c r="A204" s="6">
        <v>82</v>
      </c>
      <c r="B204" s="7" t="s">
        <v>86</v>
      </c>
    </row>
    <row r="205" spans="1:2">
      <c r="A205" s="6"/>
      <c r="B205" s="7" t="s">
        <v>87</v>
      </c>
    </row>
    <row r="206" spans="1:2">
      <c r="A206" s="6"/>
      <c r="B206" s="7" t="s">
        <v>88</v>
      </c>
    </row>
    <row r="207" spans="1:2">
      <c r="A207" s="11"/>
      <c r="B207" s="31"/>
    </row>
    <row r="208" spans="1:2" ht="38.25">
      <c r="A208" s="17"/>
      <c r="B208" s="30" t="s">
        <v>89</v>
      </c>
    </row>
    <row r="209" spans="1:2">
      <c r="A209" s="17"/>
      <c r="B209" s="30" t="s">
        <v>90</v>
      </c>
    </row>
    <row r="210" spans="1:2" ht="15" customHeight="1">
      <c r="A210" s="17"/>
      <c r="B210" s="30" t="s">
        <v>91</v>
      </c>
    </row>
    <row r="211" spans="1:2">
      <c r="B211" s="16"/>
    </row>
  </sheetData>
  <mergeCells count="8">
    <mergeCell ref="A72:D72"/>
    <mergeCell ref="A1:D1"/>
    <mergeCell ref="C8:D8"/>
    <mergeCell ref="C9:D9"/>
    <mergeCell ref="A2:D2"/>
    <mergeCell ref="A4:A9"/>
    <mergeCell ref="B4:B9"/>
    <mergeCell ref="C4:D7"/>
  </mergeCells>
  <pageMargins left="0" right="0" top="0" bottom="0" header="0.31496062992125984" footer="0.31496062992125984"/>
  <pageSetup paperSize="8" scale="70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view="pageBreakPreview" zoomScaleNormal="100" zoomScaleSheetLayoutView="100" workbookViewId="0">
      <selection activeCell="C8" sqref="C8:F8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154</v>
      </c>
      <c r="M1" s="98"/>
      <c r="N1" s="98"/>
    </row>
    <row r="2" spans="1:14" ht="58.5" customHeight="1">
      <c r="A2" s="99" t="s">
        <v>140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 ht="52.5" customHeight="1">
      <c r="A11" s="6">
        <v>1</v>
      </c>
      <c r="B11" s="7" t="s">
        <v>112</v>
      </c>
      <c r="C11" s="14" t="s">
        <v>94</v>
      </c>
      <c r="D11" s="14" t="s">
        <v>94</v>
      </c>
      <c r="E11" s="14" t="s">
        <v>94</v>
      </c>
      <c r="F11" s="14" t="s">
        <v>94</v>
      </c>
      <c r="G11" s="14" t="s">
        <v>94</v>
      </c>
      <c r="H11" s="14" t="s">
        <v>94</v>
      </c>
      <c r="I11" s="14" t="s">
        <v>94</v>
      </c>
      <c r="J11" s="14" t="s">
        <v>94</v>
      </c>
      <c r="K11" s="19" t="s">
        <v>94</v>
      </c>
      <c r="L11" s="19" t="s">
        <v>94</v>
      </c>
      <c r="M11" s="19" t="s">
        <v>94</v>
      </c>
      <c r="N11" s="19" t="s">
        <v>94</v>
      </c>
    </row>
    <row r="12" spans="1:14">
      <c r="A12" s="6"/>
      <c r="B12" s="7" t="s">
        <v>87</v>
      </c>
      <c r="C12" s="61">
        <v>216117.09741017674</v>
      </c>
      <c r="D12" s="61">
        <v>376636.17627262941</v>
      </c>
      <c r="E12" s="61">
        <v>657104.67112099822</v>
      </c>
      <c r="F12" s="61">
        <v>747916.7137664943</v>
      </c>
      <c r="G12" s="61">
        <v>147.94321066812276</v>
      </c>
      <c r="H12" s="61">
        <v>445.61393661250855</v>
      </c>
      <c r="I12" s="61">
        <v>620.03426391705466</v>
      </c>
      <c r="J12" s="61">
        <v>977.78433392965758</v>
      </c>
      <c r="K12" s="62">
        <v>0.45187608738045154</v>
      </c>
      <c r="L12" s="62">
        <v>1.0115125667494949</v>
      </c>
      <c r="M12" s="62">
        <v>1.5769753598074656</v>
      </c>
      <c r="N12" s="62">
        <v>2.1194528270803432</v>
      </c>
    </row>
    <row r="13" spans="1:14">
      <c r="A13" s="6"/>
      <c r="B13" s="7" t="s">
        <v>88</v>
      </c>
      <c r="C13" s="61">
        <v>216117.09741017674</v>
      </c>
      <c r="D13" s="61">
        <v>376636.17627262941</v>
      </c>
      <c r="E13" s="61">
        <v>657104.67112099822</v>
      </c>
      <c r="F13" s="61">
        <v>747916.7137664943</v>
      </c>
      <c r="G13" s="61">
        <v>147.94321066812276</v>
      </c>
      <c r="H13" s="61">
        <v>445.61393661250855</v>
      </c>
      <c r="I13" s="61">
        <v>620.03426391705466</v>
      </c>
      <c r="J13" s="61">
        <v>977.78433392965758</v>
      </c>
      <c r="K13" s="62">
        <v>0.45187608738045154</v>
      </c>
      <c r="L13" s="62">
        <v>1.0115125667494949</v>
      </c>
      <c r="M13" s="62">
        <v>1.5769753598074656</v>
      </c>
      <c r="N13" s="62">
        <v>2.1194528270803432</v>
      </c>
    </row>
    <row r="14" spans="1:14" ht="10.5" customHeight="1">
      <c r="A14" s="11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ht="32.25" customHeight="1">
      <c r="A15" s="17"/>
      <c r="B15" s="106" t="s">
        <v>113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B16" s="16"/>
    </row>
    <row r="80" spans="1:14">
      <c r="A80" s="96">
        <v>14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</row>
  </sheetData>
  <mergeCells count="17">
    <mergeCell ref="K9:N9"/>
    <mergeCell ref="B14:N14"/>
    <mergeCell ref="A80:N80"/>
    <mergeCell ref="B15:N15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  <mergeCell ref="G9:J9"/>
  </mergeCells>
  <pageMargins left="0" right="0" top="0" bottom="0" header="0.31496062992125984" footer="0.31496062992125984"/>
  <pageSetup paperSize="8" scale="62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558C91-D66F-47BE-B870-5AF73754C453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view="pageBreakPreview" zoomScaleNormal="100" zoomScaleSheetLayoutView="100" workbookViewId="0">
      <selection activeCell="J28" sqref="J28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155</v>
      </c>
      <c r="M1" s="98"/>
      <c r="N1" s="98"/>
    </row>
    <row r="2" spans="1:14" ht="75.75" customHeight="1">
      <c r="A2" s="99" t="s">
        <v>121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18"/>
      <c r="B10" s="4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7</v>
      </c>
      <c r="H10" s="18" t="s">
        <v>8</v>
      </c>
      <c r="I10" s="18" t="s">
        <v>9</v>
      </c>
      <c r="J10" s="18" t="s">
        <v>10</v>
      </c>
      <c r="K10" s="18" t="s">
        <v>7</v>
      </c>
      <c r="L10" s="18" t="s">
        <v>8</v>
      </c>
      <c r="M10" s="18" t="s">
        <v>9</v>
      </c>
      <c r="N10" s="18" t="s">
        <v>10</v>
      </c>
    </row>
    <row r="11" spans="1:14">
      <c r="A11" s="6">
        <v>1</v>
      </c>
      <c r="B11" s="7" t="s">
        <v>11</v>
      </c>
      <c r="C11" s="5"/>
      <c r="D11" s="5"/>
      <c r="E11" s="5"/>
      <c r="F11" s="5"/>
      <c r="G11" s="5"/>
      <c r="H11" s="5"/>
      <c r="I11" s="5"/>
      <c r="J11" s="5"/>
      <c r="K11" s="10"/>
      <c r="L11" s="10"/>
      <c r="M11" s="10"/>
      <c r="N11" s="10"/>
    </row>
    <row r="12" spans="1:14">
      <c r="A12" s="6"/>
      <c r="B12" s="7" t="s">
        <v>87</v>
      </c>
      <c r="C12" s="61">
        <v>946754.5588611</v>
      </c>
      <c r="D12" s="61">
        <v>1135587.6826041003</v>
      </c>
      <c r="E12" s="61">
        <v>798573.28472035669</v>
      </c>
      <c r="F12" s="61">
        <v>863298.48605000065</v>
      </c>
      <c r="G12" s="61">
        <v>29.722192499999998</v>
      </c>
      <c r="H12" s="61">
        <v>107.5486104</v>
      </c>
      <c r="I12" s="61">
        <v>206.17403070000003</v>
      </c>
      <c r="J12" s="61">
        <v>459.31565789999991</v>
      </c>
      <c r="K12" s="62">
        <v>1.3222915593514104</v>
      </c>
      <c r="L12" s="62">
        <v>1.6421744172186452</v>
      </c>
      <c r="M12" s="62">
        <v>1.7699296383102092</v>
      </c>
      <c r="N12" s="62">
        <v>1.80256007052025</v>
      </c>
    </row>
    <row r="13" spans="1:14">
      <c r="A13" s="6"/>
      <c r="B13" s="7" t="s">
        <v>88</v>
      </c>
      <c r="C13" s="61">
        <v>1036696.2419529044</v>
      </c>
      <c r="D13" s="61">
        <v>1243468.5124514895</v>
      </c>
      <c r="E13" s="61">
        <v>874437.7467687903</v>
      </c>
      <c r="F13" s="61">
        <v>945311.8422247502</v>
      </c>
      <c r="G13" s="61">
        <v>68.62965958432072</v>
      </c>
      <c r="H13" s="61">
        <v>160.94642232704621</v>
      </c>
      <c r="I13" s="61">
        <v>276.95176233439656</v>
      </c>
      <c r="J13" s="61">
        <v>502.47619456041667</v>
      </c>
      <c r="K13" s="62">
        <v>1.4479073986160362</v>
      </c>
      <c r="L13" s="62">
        <v>1.7981887057138268</v>
      </c>
      <c r="M13" s="62">
        <v>1.938067702235921</v>
      </c>
      <c r="N13" s="62">
        <v>1.9738032772196719</v>
      </c>
    </row>
    <row r="14" spans="1:14">
      <c r="A14" s="6">
        <v>2</v>
      </c>
      <c r="B14" s="7" t="s">
        <v>12</v>
      </c>
      <c r="C14" s="39" t="s">
        <v>94</v>
      </c>
      <c r="D14" s="39" t="s">
        <v>94</v>
      </c>
      <c r="E14" s="39" t="s">
        <v>94</v>
      </c>
      <c r="F14" s="39" t="s">
        <v>94</v>
      </c>
      <c r="G14" s="39" t="s">
        <v>94</v>
      </c>
      <c r="H14" s="39" t="s">
        <v>94</v>
      </c>
      <c r="I14" s="39" t="s">
        <v>94</v>
      </c>
      <c r="J14" s="39" t="s">
        <v>94</v>
      </c>
      <c r="K14" s="62" t="s">
        <v>94</v>
      </c>
      <c r="L14" s="62" t="s">
        <v>94</v>
      </c>
      <c r="M14" s="62" t="s">
        <v>94</v>
      </c>
      <c r="N14" s="62" t="s">
        <v>94</v>
      </c>
    </row>
    <row r="15" spans="1:14">
      <c r="A15" s="6"/>
      <c r="B15" s="7" t="s">
        <v>87</v>
      </c>
      <c r="C15" s="61">
        <v>976909.88057886495</v>
      </c>
      <c r="D15" s="61">
        <v>1157519.4352096317</v>
      </c>
      <c r="E15" s="61">
        <v>1189833.0338128223</v>
      </c>
      <c r="F15" s="61">
        <v>1440635.5386953535</v>
      </c>
      <c r="G15" s="61">
        <v>14.829926366989993</v>
      </c>
      <c r="H15" s="61">
        <v>48.727973998999602</v>
      </c>
      <c r="I15" s="61">
        <v>159.72454665926568</v>
      </c>
      <c r="J15" s="61">
        <v>669.35910082573059</v>
      </c>
      <c r="K15" s="62">
        <v>1.5225129105735673</v>
      </c>
      <c r="L15" s="62">
        <v>1.8739940139140985</v>
      </c>
      <c r="M15" s="62">
        <v>2.4046304735245885</v>
      </c>
      <c r="N15" s="62">
        <v>3.7712893660592677</v>
      </c>
    </row>
    <row r="16" spans="1:14">
      <c r="A16" s="6"/>
      <c r="B16" s="7" t="s">
        <v>88</v>
      </c>
      <c r="C16" s="61">
        <v>1062074.9602101205</v>
      </c>
      <c r="D16" s="61">
        <v>1254494.7559408047</v>
      </c>
      <c r="E16" s="61">
        <v>1299056.0117191076</v>
      </c>
      <c r="F16" s="61">
        <v>1563740.7894980097</v>
      </c>
      <c r="G16" s="61">
        <v>16.810693003316882</v>
      </c>
      <c r="H16" s="61">
        <v>127.92481805624445</v>
      </c>
      <c r="I16" s="61">
        <v>208.97613970655706</v>
      </c>
      <c r="J16" s="61">
        <v>842.38343429907127</v>
      </c>
      <c r="K16" s="62">
        <v>1.6110056069041327</v>
      </c>
      <c r="L16" s="62">
        <v>1.9915999304892869</v>
      </c>
      <c r="M16" s="62">
        <v>2.5751059820606925</v>
      </c>
      <c r="N16" s="62">
        <v>3.9443398103792182</v>
      </c>
    </row>
    <row r="17" spans="1:14">
      <c r="A17" s="6">
        <v>3</v>
      </c>
      <c r="B17" s="7" t="s">
        <v>13</v>
      </c>
      <c r="C17" s="61" t="s">
        <v>94</v>
      </c>
      <c r="D17" s="61" t="s">
        <v>94</v>
      </c>
      <c r="E17" s="61" t="s">
        <v>94</v>
      </c>
      <c r="F17" s="61" t="s">
        <v>94</v>
      </c>
      <c r="G17" s="61" t="s">
        <v>94</v>
      </c>
      <c r="H17" s="61" t="s">
        <v>94</v>
      </c>
      <c r="I17" s="61" t="s">
        <v>94</v>
      </c>
      <c r="J17" s="61" t="s">
        <v>94</v>
      </c>
      <c r="K17" s="62" t="s">
        <v>94</v>
      </c>
      <c r="L17" s="62" t="s">
        <v>94</v>
      </c>
      <c r="M17" s="62" t="s">
        <v>94</v>
      </c>
      <c r="N17" s="62" t="s">
        <v>94</v>
      </c>
    </row>
    <row r="18" spans="1:14">
      <c r="A18" s="6"/>
      <c r="B18" s="7" t="s">
        <v>87</v>
      </c>
      <c r="C18" s="61">
        <v>658174.55000000005</v>
      </c>
      <c r="D18" s="61">
        <v>689773.02</v>
      </c>
      <c r="E18" s="61">
        <v>1009202.34</v>
      </c>
      <c r="F18" s="61">
        <v>1144367.8799999999</v>
      </c>
      <c r="G18" s="61">
        <v>139.56</v>
      </c>
      <c r="H18" s="61">
        <v>353.07</v>
      </c>
      <c r="I18" s="61">
        <v>384.27</v>
      </c>
      <c r="J18" s="61">
        <v>745.64</v>
      </c>
      <c r="K18" s="62">
        <v>1.2638</v>
      </c>
      <c r="L18" s="62">
        <v>1.5874000000000001</v>
      </c>
      <c r="M18" s="62">
        <v>1.8778299999999999</v>
      </c>
      <c r="N18" s="62">
        <v>2.5959899999999996</v>
      </c>
    </row>
    <row r="19" spans="1:14">
      <c r="A19" s="6"/>
      <c r="B19" s="7" t="s">
        <v>88</v>
      </c>
      <c r="C19" s="61">
        <v>695533.71</v>
      </c>
      <c r="D19" s="61">
        <v>743710.26</v>
      </c>
      <c r="E19" s="61">
        <v>1070984.93</v>
      </c>
      <c r="F19" s="61">
        <v>1235576.6499999999</v>
      </c>
      <c r="G19" s="61">
        <v>149.02000000000001</v>
      </c>
      <c r="H19" s="61">
        <v>339.66</v>
      </c>
      <c r="I19" s="61">
        <v>390.66</v>
      </c>
      <c r="J19" s="61">
        <v>742.31</v>
      </c>
      <c r="K19" s="62">
        <v>1.3788099999999999</v>
      </c>
      <c r="L19" s="62">
        <v>1.7318499999999999</v>
      </c>
      <c r="M19" s="62">
        <v>2.0487100000000003</v>
      </c>
      <c r="N19" s="62">
        <v>2.83223</v>
      </c>
    </row>
    <row r="20" spans="1:14">
      <c r="A20" s="6">
        <v>4</v>
      </c>
      <c r="B20" s="7" t="s">
        <v>14</v>
      </c>
      <c r="C20" s="61" t="s">
        <v>94</v>
      </c>
      <c r="D20" s="61" t="s">
        <v>94</v>
      </c>
      <c r="E20" s="61" t="s">
        <v>94</v>
      </c>
      <c r="F20" s="61" t="s">
        <v>94</v>
      </c>
      <c r="G20" s="61" t="s">
        <v>94</v>
      </c>
      <c r="H20" s="61" t="s">
        <v>94</v>
      </c>
      <c r="I20" s="61" t="s">
        <v>94</v>
      </c>
      <c r="J20" s="61" t="s">
        <v>94</v>
      </c>
      <c r="K20" s="62" t="s">
        <v>94</v>
      </c>
      <c r="L20" s="62" t="s">
        <v>94</v>
      </c>
      <c r="M20" s="62" t="s">
        <v>94</v>
      </c>
      <c r="N20" s="62" t="s">
        <v>94</v>
      </c>
    </row>
    <row r="21" spans="1:14">
      <c r="A21" s="6"/>
      <c r="B21" s="7" t="s">
        <v>87</v>
      </c>
      <c r="C21" s="61">
        <v>255345.18198348398</v>
      </c>
      <c r="D21" s="61">
        <v>555149.68724948692</v>
      </c>
      <c r="E21" s="61">
        <v>667926.88340981817</v>
      </c>
      <c r="F21" s="61">
        <v>866190.51750734088</v>
      </c>
      <c r="G21" s="61">
        <v>620.96999906578549</v>
      </c>
      <c r="H21" s="61">
        <v>673.02998092613302</v>
      </c>
      <c r="I21" s="61">
        <v>910.12000690308901</v>
      </c>
      <c r="J21" s="61">
        <v>1245.8156831814983</v>
      </c>
      <c r="K21" s="62">
        <v>1.0993642867123175</v>
      </c>
      <c r="L21" s="62">
        <v>1.6644715819959643</v>
      </c>
      <c r="M21" s="62">
        <v>2.1150562449295087</v>
      </c>
      <c r="N21" s="62">
        <v>3.0730255291030866</v>
      </c>
    </row>
    <row r="22" spans="1:14">
      <c r="A22" s="6"/>
      <c r="B22" s="7" t="s">
        <v>88</v>
      </c>
      <c r="C22" s="61">
        <v>623951.04669817328</v>
      </c>
      <c r="D22" s="61">
        <v>1014558.7595878944</v>
      </c>
      <c r="E22" s="61">
        <v>1216391.7418018333</v>
      </c>
      <c r="F22" s="61">
        <v>1073872.2926844887</v>
      </c>
      <c r="G22" s="61">
        <v>71.025091463147419</v>
      </c>
      <c r="H22" s="61">
        <v>124.95974536801629</v>
      </c>
      <c r="I22" s="61">
        <v>246.54095802117286</v>
      </c>
      <c r="J22" s="61">
        <v>709.35550216624927</v>
      </c>
      <c r="K22" s="62">
        <v>1.1818121331486511</v>
      </c>
      <c r="L22" s="62">
        <v>1.7893073159648341</v>
      </c>
      <c r="M22" s="62">
        <v>2.2736898115349873</v>
      </c>
      <c r="N22" s="62">
        <v>3.3035086400266804</v>
      </c>
    </row>
    <row r="23" spans="1:14">
      <c r="A23" s="6">
        <v>5</v>
      </c>
      <c r="B23" s="7" t="s">
        <v>15</v>
      </c>
      <c r="C23" s="61" t="s">
        <v>94</v>
      </c>
      <c r="D23" s="61" t="s">
        <v>94</v>
      </c>
      <c r="E23" s="61" t="s">
        <v>94</v>
      </c>
      <c r="F23" s="61" t="s">
        <v>94</v>
      </c>
      <c r="G23" s="61" t="s">
        <v>94</v>
      </c>
      <c r="H23" s="61" t="s">
        <v>94</v>
      </c>
      <c r="I23" s="61" t="s">
        <v>94</v>
      </c>
      <c r="J23" s="61" t="s">
        <v>94</v>
      </c>
      <c r="K23" s="62" t="s">
        <v>94</v>
      </c>
      <c r="L23" s="62" t="s">
        <v>94</v>
      </c>
      <c r="M23" s="62" t="s">
        <v>94</v>
      </c>
      <c r="N23" s="62" t="s">
        <v>94</v>
      </c>
    </row>
    <row r="24" spans="1:14">
      <c r="A24" s="6"/>
      <c r="B24" s="7" t="s">
        <v>87</v>
      </c>
      <c r="C24" s="61">
        <v>342717.64046662219</v>
      </c>
      <c r="D24" s="61">
        <v>503975.39684560546</v>
      </c>
      <c r="E24" s="61">
        <v>718366.1103054767</v>
      </c>
      <c r="F24" s="61">
        <v>721054.42351218476</v>
      </c>
      <c r="G24" s="61">
        <v>247.30221216934109</v>
      </c>
      <c r="H24" s="61">
        <v>300.57506235686049</v>
      </c>
      <c r="I24" s="61">
        <v>354.66501101757683</v>
      </c>
      <c r="J24" s="61">
        <v>571.43487917946311</v>
      </c>
      <c r="K24" s="62">
        <v>1.0836838054225415</v>
      </c>
      <c r="L24" s="62">
        <v>1.4277818927104251</v>
      </c>
      <c r="M24" s="62">
        <v>2.3160763681357697</v>
      </c>
      <c r="N24" s="62">
        <v>2.9444760191688339</v>
      </c>
    </row>
    <row r="25" spans="1:14">
      <c r="A25" s="6"/>
      <c r="B25" s="7" t="s">
        <v>88</v>
      </c>
      <c r="C25" s="61">
        <v>460135.05131867819</v>
      </c>
      <c r="D25" s="61">
        <v>594335.16754962457</v>
      </c>
      <c r="E25" s="61">
        <v>842296.26294450834</v>
      </c>
      <c r="F25" s="61">
        <v>735406.87350969971</v>
      </c>
      <c r="G25" s="61">
        <v>81.837538253287363</v>
      </c>
      <c r="H25" s="61">
        <v>112.56960075805905</v>
      </c>
      <c r="I25" s="61">
        <v>199.37659665471659</v>
      </c>
      <c r="J25" s="61">
        <v>537.53936772808265</v>
      </c>
      <c r="K25" s="62">
        <v>1.1324499999999997</v>
      </c>
      <c r="L25" s="62">
        <v>1.49203</v>
      </c>
      <c r="M25" s="62">
        <v>2.4203000000000015</v>
      </c>
      <c r="N25" s="62">
        <v>3.0769799999999989</v>
      </c>
    </row>
    <row r="26" spans="1:14">
      <c r="A26" s="6">
        <v>6</v>
      </c>
      <c r="B26" s="7" t="s">
        <v>16</v>
      </c>
      <c r="C26" s="61" t="s">
        <v>94</v>
      </c>
      <c r="D26" s="61" t="s">
        <v>94</v>
      </c>
      <c r="E26" s="61" t="s">
        <v>94</v>
      </c>
      <c r="F26" s="61" t="s">
        <v>94</v>
      </c>
      <c r="G26" s="61" t="s">
        <v>94</v>
      </c>
      <c r="H26" s="61" t="s">
        <v>94</v>
      </c>
      <c r="I26" s="61" t="s">
        <v>94</v>
      </c>
      <c r="J26" s="61" t="s">
        <v>94</v>
      </c>
      <c r="K26" s="62" t="s">
        <v>94</v>
      </c>
      <c r="L26" s="62" t="s">
        <v>94</v>
      </c>
      <c r="M26" s="62" t="s">
        <v>94</v>
      </c>
      <c r="N26" s="62" t="s">
        <v>94</v>
      </c>
    </row>
    <row r="27" spans="1:14">
      <c r="A27" s="6"/>
      <c r="B27" s="7" t="s">
        <v>87</v>
      </c>
      <c r="C27" s="61">
        <v>440207.34999999974</v>
      </c>
      <c r="D27" s="61">
        <v>798120.69999999949</v>
      </c>
      <c r="E27" s="61">
        <v>827904.41000000027</v>
      </c>
      <c r="F27" s="61">
        <v>1029411.57</v>
      </c>
      <c r="G27" s="61">
        <v>728.81</v>
      </c>
      <c r="H27" s="61">
        <v>735.90000000000009</v>
      </c>
      <c r="I27" s="61">
        <v>899.95</v>
      </c>
      <c r="J27" s="61">
        <v>1198.8499999999999</v>
      </c>
      <c r="K27" s="62">
        <v>1.4676750000000003</v>
      </c>
      <c r="L27" s="62">
        <v>2.0682530000000003</v>
      </c>
      <c r="M27" s="62">
        <v>2.2825220000000019</v>
      </c>
      <c r="N27" s="62">
        <v>2.9173100000000005</v>
      </c>
    </row>
    <row r="28" spans="1:14">
      <c r="A28" s="6"/>
      <c r="B28" s="7" t="s">
        <v>88</v>
      </c>
      <c r="C28" s="61">
        <v>867304.29793985991</v>
      </c>
      <c r="D28" s="61">
        <v>1161103.7369717197</v>
      </c>
      <c r="E28" s="61">
        <v>1251428.6688602383</v>
      </c>
      <c r="F28" s="61">
        <v>1571957.4796024102</v>
      </c>
      <c r="G28" s="61">
        <v>122.02574199999999</v>
      </c>
      <c r="H28" s="61">
        <v>285.06860399999999</v>
      </c>
      <c r="I28" s="61">
        <v>363.86814800000008</v>
      </c>
      <c r="J28" s="61">
        <v>679.94296399999996</v>
      </c>
      <c r="K28" s="62">
        <v>1.5777506182369261</v>
      </c>
      <c r="L28" s="62">
        <v>2.2233719799999996</v>
      </c>
      <c r="M28" s="62">
        <v>2.4537111499999997</v>
      </c>
      <c r="N28" s="62">
        <v>3.1361082500000004</v>
      </c>
    </row>
    <row r="29" spans="1:14">
      <c r="A29" s="6">
        <v>7</v>
      </c>
      <c r="B29" s="7" t="s">
        <v>17</v>
      </c>
      <c r="C29" s="44" t="s">
        <v>94</v>
      </c>
      <c r="D29" s="44" t="s">
        <v>94</v>
      </c>
      <c r="E29" s="44" t="s">
        <v>94</v>
      </c>
      <c r="F29" s="44" t="s">
        <v>94</v>
      </c>
      <c r="G29" s="44" t="s">
        <v>94</v>
      </c>
      <c r="H29" s="44" t="s">
        <v>94</v>
      </c>
      <c r="I29" s="44" t="s">
        <v>94</v>
      </c>
      <c r="J29" s="44" t="s">
        <v>94</v>
      </c>
      <c r="K29" s="45" t="s">
        <v>94</v>
      </c>
      <c r="L29" s="45" t="s">
        <v>94</v>
      </c>
      <c r="M29" s="45" t="s">
        <v>94</v>
      </c>
      <c r="N29" s="45" t="s">
        <v>94</v>
      </c>
    </row>
    <row r="30" spans="1:14">
      <c r="A30" s="6"/>
      <c r="B30" s="7" t="s">
        <v>87</v>
      </c>
      <c r="C30" s="61">
        <v>886161.51419387315</v>
      </c>
      <c r="D30" s="61">
        <v>1351077.4348274181</v>
      </c>
      <c r="E30" s="61">
        <v>1374138.3511263845</v>
      </c>
      <c r="F30" s="61">
        <v>1397246.634287487</v>
      </c>
      <c r="G30" s="61">
        <v>107.59493420714419</v>
      </c>
      <c r="H30" s="61">
        <v>229.26771027316701</v>
      </c>
      <c r="I30" s="61">
        <v>255.41227372537031</v>
      </c>
      <c r="J30" s="61">
        <v>664.67524776562902</v>
      </c>
      <c r="K30" s="62">
        <v>1.4234451490782678</v>
      </c>
      <c r="L30" s="62">
        <v>2.2758540212548826</v>
      </c>
      <c r="M30" s="62">
        <v>2.3489200000000001</v>
      </c>
      <c r="N30" s="62">
        <v>2.7730923083512642</v>
      </c>
    </row>
    <row r="31" spans="1:14">
      <c r="A31" s="6"/>
      <c r="B31" s="7" t="s">
        <v>88</v>
      </c>
      <c r="C31" s="61">
        <v>952623.66499084362</v>
      </c>
      <c r="D31" s="61">
        <v>1452405.5010837887</v>
      </c>
      <c r="E31" s="61">
        <v>1477198.279536332</v>
      </c>
      <c r="F31" s="61">
        <v>1502035.8080835405</v>
      </c>
      <c r="G31" s="61">
        <v>114.05063025957286</v>
      </c>
      <c r="H31" s="61">
        <v>243.02377288955708</v>
      </c>
      <c r="I31" s="61">
        <v>270.73701014889252</v>
      </c>
      <c r="J31" s="61">
        <v>704.55576263156684</v>
      </c>
      <c r="K31" s="62">
        <v>1.5285338966441051</v>
      </c>
      <c r="L31" s="62">
        <v>2.4390872852357299</v>
      </c>
      <c r="M31" s="62">
        <v>2.521191796703365</v>
      </c>
      <c r="N31" s="62">
        <v>2.9682173579239723</v>
      </c>
    </row>
    <row r="32" spans="1:14">
      <c r="A32" s="6">
        <v>8</v>
      </c>
      <c r="B32" s="7" t="s">
        <v>18</v>
      </c>
      <c r="C32" s="44" t="s">
        <v>94</v>
      </c>
      <c r="D32" s="44" t="s">
        <v>94</v>
      </c>
      <c r="E32" s="44" t="s">
        <v>94</v>
      </c>
      <c r="F32" s="44" t="s">
        <v>94</v>
      </c>
      <c r="G32" s="44" t="s">
        <v>94</v>
      </c>
      <c r="H32" s="44" t="s">
        <v>94</v>
      </c>
      <c r="I32" s="44" t="s">
        <v>94</v>
      </c>
      <c r="J32" s="44" t="s">
        <v>94</v>
      </c>
      <c r="K32" s="45" t="s">
        <v>94</v>
      </c>
      <c r="L32" s="45" t="s">
        <v>94</v>
      </c>
      <c r="M32" s="45" t="s">
        <v>94</v>
      </c>
      <c r="N32" s="45" t="s">
        <v>94</v>
      </c>
    </row>
    <row r="33" spans="1:14">
      <c r="A33" s="6"/>
      <c r="B33" s="7" t="s">
        <v>87</v>
      </c>
      <c r="C33" s="61">
        <v>646213.52067923313</v>
      </c>
      <c r="D33" s="61">
        <v>1345669.214426162</v>
      </c>
      <c r="E33" s="61">
        <v>1427250.0029843794</v>
      </c>
      <c r="F33" s="61">
        <v>1816342.5519962574</v>
      </c>
      <c r="G33" s="61">
        <v>59.96</v>
      </c>
      <c r="H33" s="61">
        <v>155.96</v>
      </c>
      <c r="I33" s="61">
        <v>264.70999999999998</v>
      </c>
      <c r="J33" s="61">
        <v>702.73000549144137</v>
      </c>
      <c r="K33" s="62">
        <v>0.99182452763187978</v>
      </c>
      <c r="L33" s="62">
        <v>1.9337751799498057</v>
      </c>
      <c r="M33" s="62">
        <v>2.4767199999999998</v>
      </c>
      <c r="N33" s="62">
        <v>3.1731199999999999</v>
      </c>
    </row>
    <row r="34" spans="1:14">
      <c r="A34" s="6"/>
      <c r="B34" s="7" t="s">
        <v>88</v>
      </c>
      <c r="C34" s="61">
        <v>709416.94767845608</v>
      </c>
      <c r="D34" s="61">
        <v>1464512.7763470653</v>
      </c>
      <c r="E34" s="61">
        <v>1540510.7047369352</v>
      </c>
      <c r="F34" s="61">
        <v>1961754.9261645155</v>
      </c>
      <c r="G34" s="61">
        <v>65.895188438266999</v>
      </c>
      <c r="H34" s="61">
        <v>170.71302430363147</v>
      </c>
      <c r="I34" s="61">
        <v>290.07459933719815</v>
      </c>
      <c r="J34" s="61">
        <v>772.30775080103808</v>
      </c>
      <c r="K34" s="62">
        <v>1.0860478577569095</v>
      </c>
      <c r="L34" s="62">
        <v>2.1174838220450374</v>
      </c>
      <c r="M34" s="62">
        <v>2.7120083999999993</v>
      </c>
      <c r="N34" s="62">
        <v>3.4745664000000018</v>
      </c>
    </row>
    <row r="35" spans="1:14">
      <c r="A35" s="6">
        <v>9</v>
      </c>
      <c r="B35" s="7" t="s">
        <v>19</v>
      </c>
      <c r="C35" s="44" t="s">
        <v>94</v>
      </c>
      <c r="D35" s="44" t="s">
        <v>94</v>
      </c>
      <c r="E35" s="44" t="s">
        <v>94</v>
      </c>
      <c r="F35" s="44" t="s">
        <v>94</v>
      </c>
      <c r="G35" s="44" t="s">
        <v>94</v>
      </c>
      <c r="H35" s="44" t="s">
        <v>94</v>
      </c>
      <c r="I35" s="44" t="s">
        <v>94</v>
      </c>
      <c r="J35" s="44" t="s">
        <v>94</v>
      </c>
      <c r="K35" s="45" t="s">
        <v>94</v>
      </c>
      <c r="L35" s="45" t="s">
        <v>94</v>
      </c>
      <c r="M35" s="45" t="s">
        <v>94</v>
      </c>
      <c r="N35" s="45" t="s">
        <v>94</v>
      </c>
    </row>
    <row r="36" spans="1:14">
      <c r="A36" s="6"/>
      <c r="B36" s="7" t="s">
        <v>87</v>
      </c>
      <c r="C36" s="61">
        <v>784404.11056439066</v>
      </c>
      <c r="D36" s="61">
        <v>1329553.7599999998</v>
      </c>
      <c r="E36" s="61">
        <v>1415939.53</v>
      </c>
      <c r="F36" s="61">
        <v>1924375.9699999997</v>
      </c>
      <c r="G36" s="61">
        <v>70.14</v>
      </c>
      <c r="H36" s="61">
        <v>265</v>
      </c>
      <c r="I36" s="61">
        <v>336.25</v>
      </c>
      <c r="J36" s="61">
        <v>779.31</v>
      </c>
      <c r="K36" s="62">
        <v>1.2464900000000001</v>
      </c>
      <c r="L36" s="62">
        <v>2.2424540571202565</v>
      </c>
      <c r="M36" s="62">
        <v>2.3855021831738377</v>
      </c>
      <c r="N36" s="62">
        <v>3.5454488074410744</v>
      </c>
    </row>
    <row r="37" spans="1:14">
      <c r="A37" s="6"/>
      <c r="B37" s="7" t="s">
        <v>88</v>
      </c>
      <c r="C37" s="61">
        <v>854126.88822065503</v>
      </c>
      <c r="D37" s="61">
        <v>1376547.4518864411</v>
      </c>
      <c r="E37" s="61">
        <v>1454271.925201125</v>
      </c>
      <c r="F37" s="61">
        <v>2076560.6740202243</v>
      </c>
      <c r="G37" s="61">
        <v>77.79000000000002</v>
      </c>
      <c r="H37" s="61">
        <v>290.86000000000024</v>
      </c>
      <c r="I37" s="61">
        <v>378.71963956005703</v>
      </c>
      <c r="J37" s="61">
        <v>830.23667379862138</v>
      </c>
      <c r="K37" s="62">
        <v>1.3001903198967306</v>
      </c>
      <c r="L37" s="62">
        <v>2.3390617316471918</v>
      </c>
      <c r="M37" s="62">
        <v>2.4882725466350633</v>
      </c>
      <c r="N37" s="62">
        <v>3.6981910958967128</v>
      </c>
    </row>
    <row r="38" spans="1:14">
      <c r="A38" s="6">
        <v>10</v>
      </c>
      <c r="B38" s="7" t="s">
        <v>20</v>
      </c>
      <c r="C38" s="44" t="s">
        <v>94</v>
      </c>
      <c r="D38" s="44" t="s">
        <v>94</v>
      </c>
      <c r="E38" s="44" t="s">
        <v>94</v>
      </c>
      <c r="F38" s="44" t="s">
        <v>94</v>
      </c>
      <c r="G38" s="44" t="s">
        <v>94</v>
      </c>
      <c r="H38" s="44" t="s">
        <v>94</v>
      </c>
      <c r="I38" s="44" t="s">
        <v>94</v>
      </c>
      <c r="J38" s="44" t="s">
        <v>94</v>
      </c>
      <c r="K38" s="45" t="s">
        <v>94</v>
      </c>
      <c r="L38" s="45" t="s">
        <v>94</v>
      </c>
      <c r="M38" s="45" t="s">
        <v>94</v>
      </c>
      <c r="N38" s="45" t="s">
        <v>94</v>
      </c>
    </row>
    <row r="39" spans="1:14">
      <c r="A39" s="6"/>
      <c r="B39" s="7" t="s">
        <v>87</v>
      </c>
      <c r="C39" s="61">
        <v>579881.71</v>
      </c>
      <c r="D39" s="61">
        <v>902405.3</v>
      </c>
      <c r="E39" s="61">
        <v>931211.08</v>
      </c>
      <c r="F39" s="61">
        <v>834685.04</v>
      </c>
      <c r="G39" s="61">
        <v>60.441859671915651</v>
      </c>
      <c r="H39" s="61">
        <v>139.40571471992098</v>
      </c>
      <c r="I39" s="61">
        <v>307.2</v>
      </c>
      <c r="J39" s="61">
        <v>548.65</v>
      </c>
      <c r="K39" s="62">
        <v>1.1252500000000001</v>
      </c>
      <c r="L39" s="62">
        <v>1.6844600000000001</v>
      </c>
      <c r="M39" s="62">
        <v>1.8742000000000001</v>
      </c>
      <c r="N39" s="62">
        <v>2.1610200000000002</v>
      </c>
    </row>
    <row r="40" spans="1:14">
      <c r="A40" s="6"/>
      <c r="B40" s="7" t="s">
        <v>88</v>
      </c>
      <c r="C40" s="61">
        <v>620473.43000000005</v>
      </c>
      <c r="D40" s="61">
        <v>965573.67</v>
      </c>
      <c r="E40" s="61">
        <v>996395.86</v>
      </c>
      <c r="F40" s="61">
        <v>893113.15</v>
      </c>
      <c r="G40" s="61">
        <v>57.4</v>
      </c>
      <c r="H40" s="61">
        <v>128.57</v>
      </c>
      <c r="I40" s="61">
        <v>294.31</v>
      </c>
      <c r="J40" s="61">
        <v>587.45000000000005</v>
      </c>
      <c r="K40" s="62">
        <v>1.1962000000000002</v>
      </c>
      <c r="L40" s="62">
        <v>1.7927</v>
      </c>
      <c r="M40" s="62">
        <v>1.97601</v>
      </c>
      <c r="N40" s="62">
        <v>2.3007</v>
      </c>
    </row>
    <row r="41" spans="1:14">
      <c r="A41" s="6">
        <v>11</v>
      </c>
      <c r="B41" s="7" t="s">
        <v>21</v>
      </c>
      <c r="C41" s="44" t="s">
        <v>94</v>
      </c>
      <c r="D41" s="44" t="s">
        <v>94</v>
      </c>
      <c r="E41" s="44" t="s">
        <v>94</v>
      </c>
      <c r="F41" s="44" t="s">
        <v>94</v>
      </c>
      <c r="G41" s="44" t="s">
        <v>94</v>
      </c>
      <c r="H41" s="44" t="s">
        <v>94</v>
      </c>
      <c r="I41" s="44" t="s">
        <v>94</v>
      </c>
      <c r="J41" s="44" t="s">
        <v>94</v>
      </c>
      <c r="K41" s="45" t="s">
        <v>94</v>
      </c>
      <c r="L41" s="45" t="s">
        <v>94</v>
      </c>
      <c r="M41" s="45" t="s">
        <v>94</v>
      </c>
      <c r="N41" s="45" t="s">
        <v>94</v>
      </c>
    </row>
    <row r="42" spans="1:14">
      <c r="A42" s="6"/>
      <c r="B42" s="7" t="s">
        <v>87</v>
      </c>
      <c r="C42" s="61">
        <v>821234.41119999997</v>
      </c>
      <c r="D42" s="61">
        <v>825903.85019999999</v>
      </c>
      <c r="E42" s="61">
        <v>997854.049</v>
      </c>
      <c r="F42" s="61">
        <v>1149247.5586999999</v>
      </c>
      <c r="G42" s="61">
        <v>132.4396708136448</v>
      </c>
      <c r="H42" s="61">
        <v>268.43809992954095</v>
      </c>
      <c r="I42" s="61">
        <v>409.71659368507682</v>
      </c>
      <c r="J42" s="61">
        <v>474.09691289705864</v>
      </c>
      <c r="K42" s="62">
        <v>1.5778632708136409</v>
      </c>
      <c r="L42" s="62">
        <v>1.8634593999295408</v>
      </c>
      <c r="M42" s="62">
        <v>2.5056161936850772</v>
      </c>
      <c r="N42" s="62">
        <v>3.0567957128970589</v>
      </c>
    </row>
    <row r="43" spans="1:14">
      <c r="A43" s="6"/>
      <c r="B43" s="7" t="s">
        <v>88</v>
      </c>
      <c r="C43" s="61">
        <v>882826.99203879014</v>
      </c>
      <c r="D43" s="61">
        <v>887846.63896375196</v>
      </c>
      <c r="E43" s="61">
        <v>1072693.1026736547</v>
      </c>
      <c r="F43" s="61">
        <v>1235441.1256011266</v>
      </c>
      <c r="G43" s="61">
        <v>142.37312465603728</v>
      </c>
      <c r="H43" s="61">
        <v>288.57207598618407</v>
      </c>
      <c r="I43" s="61">
        <v>440.44378530878384</v>
      </c>
      <c r="J43" s="61">
        <v>509.6545484589509</v>
      </c>
      <c r="K43" s="62">
        <v>1.6962034946539033</v>
      </c>
      <c r="L43" s="62">
        <v>2.0032199734837741</v>
      </c>
      <c r="M43" s="62">
        <v>2.6935358553059583</v>
      </c>
      <c r="N43" s="62">
        <v>3.2860557584558654</v>
      </c>
    </row>
    <row r="44" spans="1:14">
      <c r="A44" s="6">
        <v>12</v>
      </c>
      <c r="B44" s="7" t="s">
        <v>22</v>
      </c>
      <c r="C44" s="44" t="s">
        <v>94</v>
      </c>
      <c r="D44" s="44" t="s">
        <v>94</v>
      </c>
      <c r="E44" s="44" t="s">
        <v>94</v>
      </c>
      <c r="F44" s="44" t="s">
        <v>94</v>
      </c>
      <c r="G44" s="44" t="s">
        <v>94</v>
      </c>
      <c r="H44" s="44" t="s">
        <v>94</v>
      </c>
      <c r="I44" s="44" t="s">
        <v>94</v>
      </c>
      <c r="J44" s="44" t="s">
        <v>94</v>
      </c>
      <c r="K44" s="45" t="s">
        <v>94</v>
      </c>
      <c r="L44" s="45" t="s">
        <v>94</v>
      </c>
      <c r="M44" s="45" t="s">
        <v>94</v>
      </c>
      <c r="N44" s="45" t="s">
        <v>94</v>
      </c>
    </row>
    <row r="45" spans="1:14">
      <c r="A45" s="6"/>
      <c r="B45" s="7" t="s">
        <v>87</v>
      </c>
      <c r="C45" s="61">
        <v>644150.31000000006</v>
      </c>
      <c r="D45" s="61">
        <v>1065949.53</v>
      </c>
      <c r="E45" s="61">
        <v>1238211.9900000002</v>
      </c>
      <c r="F45" s="61">
        <v>1157934.7649658604</v>
      </c>
      <c r="G45" s="61">
        <v>46.714219271506629</v>
      </c>
      <c r="H45" s="61">
        <v>123.06839567573385</v>
      </c>
      <c r="I45" s="61">
        <v>195.00246887905095</v>
      </c>
      <c r="J45" s="61">
        <v>714.35600051287861</v>
      </c>
      <c r="K45" s="62">
        <v>0.99286573137110479</v>
      </c>
      <c r="L45" s="62">
        <v>1.7188326029777201</v>
      </c>
      <c r="M45" s="62">
        <v>1.8916940210529416</v>
      </c>
      <c r="N45" s="62">
        <v>2.3005740034413913</v>
      </c>
    </row>
    <row r="46" spans="1:14">
      <c r="A46" s="6"/>
      <c r="B46" s="7" t="s">
        <v>88</v>
      </c>
      <c r="C46" s="61">
        <v>703834</v>
      </c>
      <c r="D46" s="61">
        <v>1149980</v>
      </c>
      <c r="E46" s="61">
        <v>1345635</v>
      </c>
      <c r="F46" s="61">
        <v>1254083.0678736544</v>
      </c>
      <c r="G46" s="61">
        <v>49.649410953827854</v>
      </c>
      <c r="H46" s="61">
        <v>129.77629452297646</v>
      </c>
      <c r="I46" s="61">
        <v>187.66964481537309</v>
      </c>
      <c r="J46" s="61">
        <v>648.65373125432154</v>
      </c>
      <c r="K46" s="62">
        <v>1.0673391539737778</v>
      </c>
      <c r="L46" s="62">
        <v>1.8477355784401432</v>
      </c>
      <c r="M46" s="62">
        <v>2.033570888642418</v>
      </c>
      <c r="N46" s="62">
        <v>2.473113946033664</v>
      </c>
    </row>
    <row r="47" spans="1:14">
      <c r="A47" s="6">
        <v>13</v>
      </c>
      <c r="B47" s="7" t="s">
        <v>23</v>
      </c>
      <c r="C47" s="44" t="s">
        <v>94</v>
      </c>
      <c r="D47" s="44" t="s">
        <v>94</v>
      </c>
      <c r="E47" s="44" t="s">
        <v>94</v>
      </c>
      <c r="F47" s="44" t="s">
        <v>94</v>
      </c>
      <c r="G47" s="44" t="s">
        <v>94</v>
      </c>
      <c r="H47" s="44" t="s">
        <v>94</v>
      </c>
      <c r="I47" s="44" t="s">
        <v>94</v>
      </c>
      <c r="J47" s="44" t="s">
        <v>94</v>
      </c>
      <c r="K47" s="45" t="s">
        <v>94</v>
      </c>
      <c r="L47" s="45" t="s">
        <v>94</v>
      </c>
      <c r="M47" s="45" t="s">
        <v>94</v>
      </c>
      <c r="N47" s="45" t="s">
        <v>94</v>
      </c>
    </row>
    <row r="48" spans="1:14">
      <c r="A48" s="6"/>
      <c r="B48" s="7" t="s">
        <v>87</v>
      </c>
      <c r="C48" s="61">
        <v>727203.94096235826</v>
      </c>
      <c r="D48" s="61">
        <v>1373048.9736984505</v>
      </c>
      <c r="E48" s="61">
        <v>1322018.6632177122</v>
      </c>
      <c r="F48" s="61">
        <v>1211995.9745803156</v>
      </c>
      <c r="G48" s="61">
        <v>152.72399999999999</v>
      </c>
      <c r="H48" s="61">
        <v>341.75440000000003</v>
      </c>
      <c r="I48" s="61">
        <v>361.43119999999999</v>
      </c>
      <c r="J48" s="61">
        <v>821.34</v>
      </c>
      <c r="K48" s="62">
        <v>1.4665976000000001</v>
      </c>
      <c r="L48" s="62">
        <v>2.7366664000000003</v>
      </c>
      <c r="M48" s="62">
        <v>2.7792336000000004</v>
      </c>
      <c r="N48" s="62">
        <v>3.4471944000000003</v>
      </c>
    </row>
    <row r="49" spans="1:14">
      <c r="A49" s="6"/>
      <c r="B49" s="7" t="s">
        <v>88</v>
      </c>
      <c r="C49" s="61">
        <v>875081.75887859229</v>
      </c>
      <c r="D49" s="61">
        <v>1664654.0646991795</v>
      </c>
      <c r="E49" s="61">
        <v>1581266.7747738417</v>
      </c>
      <c r="F49" s="61">
        <v>1604101.3522662509</v>
      </c>
      <c r="G49" s="61">
        <v>94.517686223210688</v>
      </c>
      <c r="H49" s="61">
        <v>214.84462399420204</v>
      </c>
      <c r="I49" s="61">
        <v>275.96897952399928</v>
      </c>
      <c r="J49" s="61">
        <v>609.24868512407886</v>
      </c>
      <c r="K49" s="62">
        <v>1.5765924199999999</v>
      </c>
      <c r="L49" s="62">
        <v>2.9419163799999994</v>
      </c>
      <c r="M49" s="62">
        <v>2.9876761199999997</v>
      </c>
      <c r="N49" s="62">
        <v>3.7057339799999993</v>
      </c>
    </row>
    <row r="50" spans="1:14">
      <c r="A50" s="6">
        <v>14</v>
      </c>
      <c r="B50" s="7" t="s">
        <v>24</v>
      </c>
      <c r="C50" s="44" t="s">
        <v>94</v>
      </c>
      <c r="D50" s="44" t="s">
        <v>94</v>
      </c>
      <c r="E50" s="44" t="s">
        <v>94</v>
      </c>
      <c r="F50" s="44" t="s">
        <v>94</v>
      </c>
      <c r="G50" s="44" t="s">
        <v>94</v>
      </c>
      <c r="H50" s="44" t="s">
        <v>94</v>
      </c>
      <c r="I50" s="44" t="s">
        <v>94</v>
      </c>
      <c r="J50" s="44" t="s">
        <v>94</v>
      </c>
      <c r="K50" s="45" t="s">
        <v>94</v>
      </c>
      <c r="L50" s="45" t="s">
        <v>94</v>
      </c>
      <c r="M50" s="45" t="s">
        <v>94</v>
      </c>
      <c r="N50" s="45" t="s">
        <v>94</v>
      </c>
    </row>
    <row r="51" spans="1:14">
      <c r="A51" s="6"/>
      <c r="B51" s="7" t="s">
        <v>87</v>
      </c>
      <c r="C51" s="61">
        <v>1187858.6901647733</v>
      </c>
      <c r="D51" s="61">
        <v>1201558.5901931669</v>
      </c>
      <c r="E51" s="61">
        <v>1230078.8602975542</v>
      </c>
      <c r="F51" s="61">
        <v>1251274.5704044453</v>
      </c>
      <c r="G51" s="38">
        <v>52.089999316460137</v>
      </c>
      <c r="H51" s="61">
        <v>145.2799981534358</v>
      </c>
      <c r="I51" s="61">
        <v>205.24999743727741</v>
      </c>
      <c r="J51" s="61">
        <v>599.93999423189234</v>
      </c>
      <c r="K51" s="62">
        <v>1.9815499995841046</v>
      </c>
      <c r="L51" s="62">
        <v>2.0971599984672267</v>
      </c>
      <c r="M51" s="62">
        <v>2.2035399979206605</v>
      </c>
      <c r="N51" s="62">
        <v>2.6324899948888656</v>
      </c>
    </row>
    <row r="52" spans="1:14">
      <c r="A52" s="6"/>
      <c r="B52" s="7" t="s">
        <v>88</v>
      </c>
      <c r="C52" s="61">
        <v>1276948.0912045636</v>
      </c>
      <c r="D52" s="61">
        <v>1291675.4814111337</v>
      </c>
      <c r="E52" s="61">
        <v>1322334.772189802</v>
      </c>
      <c r="F52" s="61">
        <v>1345120.1629831565</v>
      </c>
      <c r="G52" s="38">
        <v>67.227271897409906</v>
      </c>
      <c r="H52" s="61">
        <v>183.42986844974797</v>
      </c>
      <c r="I52" s="61">
        <v>260.29179800206799</v>
      </c>
      <c r="J52" s="61">
        <v>581.73768341660161</v>
      </c>
      <c r="K52" s="62">
        <v>2.1301700012141418</v>
      </c>
      <c r="L52" s="62">
        <v>2.2544500002656678</v>
      </c>
      <c r="M52" s="62">
        <v>2.3688100006580965</v>
      </c>
      <c r="N52" s="62">
        <v>2.8299299986529398</v>
      </c>
    </row>
    <row r="53" spans="1:14">
      <c r="A53" s="6">
        <v>15</v>
      </c>
      <c r="B53" s="7" t="s">
        <v>25</v>
      </c>
      <c r="C53" s="44" t="s">
        <v>94</v>
      </c>
      <c r="D53" s="44" t="s">
        <v>94</v>
      </c>
      <c r="E53" s="44" t="s">
        <v>94</v>
      </c>
      <c r="F53" s="44" t="s">
        <v>94</v>
      </c>
      <c r="G53" s="44" t="s">
        <v>94</v>
      </c>
      <c r="H53" s="44" t="s">
        <v>94</v>
      </c>
      <c r="I53" s="44" t="s">
        <v>94</v>
      </c>
      <c r="J53" s="44" t="s">
        <v>94</v>
      </c>
      <c r="K53" s="45" t="s">
        <v>94</v>
      </c>
      <c r="L53" s="45" t="s">
        <v>94</v>
      </c>
      <c r="M53" s="45" t="s">
        <v>94</v>
      </c>
      <c r="N53" s="45" t="s">
        <v>94</v>
      </c>
    </row>
    <row r="54" spans="1:14">
      <c r="A54" s="6"/>
      <c r="B54" s="7" t="s">
        <v>87</v>
      </c>
      <c r="C54" s="61">
        <v>762824.78988996753</v>
      </c>
      <c r="D54" s="61">
        <v>945679.58134980104</v>
      </c>
      <c r="E54" s="61">
        <v>1109126.3080222795</v>
      </c>
      <c r="F54" s="61">
        <v>1454911.1382656137</v>
      </c>
      <c r="G54" s="61">
        <v>474.82000000000005</v>
      </c>
      <c r="H54" s="61">
        <v>479.67</v>
      </c>
      <c r="I54" s="61">
        <v>493.23</v>
      </c>
      <c r="J54" s="61">
        <v>927.56</v>
      </c>
      <c r="K54" s="62">
        <v>1.7078779260066888</v>
      </c>
      <c r="L54" s="62">
        <v>2.1279760114972883</v>
      </c>
      <c r="M54" s="62">
        <v>2.5755967096564754</v>
      </c>
      <c r="N54" s="62">
        <v>3.6705124382659422</v>
      </c>
    </row>
    <row r="55" spans="1:14">
      <c r="A55" s="6"/>
      <c r="B55" s="7" t="s">
        <v>88</v>
      </c>
      <c r="C55" s="61">
        <v>1017549.7447197313</v>
      </c>
      <c r="D55" s="61">
        <v>1123609.7676886984</v>
      </c>
      <c r="E55" s="61">
        <v>1197184.5107428287</v>
      </c>
      <c r="F55" s="61">
        <v>1565133.4662928609</v>
      </c>
      <c r="G55" s="61">
        <v>191.16409910699844</v>
      </c>
      <c r="H55" s="61">
        <v>329.13842588013728</v>
      </c>
      <c r="I55" s="61">
        <v>521.07190144473475</v>
      </c>
      <c r="J55" s="61">
        <v>995.0456362166093</v>
      </c>
      <c r="K55" s="62">
        <v>1.835968770457191</v>
      </c>
      <c r="L55" s="62">
        <v>2.2875742123595852</v>
      </c>
      <c r="M55" s="62">
        <v>2.7687664628807123</v>
      </c>
      <c r="N55" s="62">
        <v>3.9458008711358876</v>
      </c>
    </row>
    <row r="56" spans="1:14">
      <c r="A56" s="6">
        <v>16</v>
      </c>
      <c r="B56" s="9" t="s">
        <v>26</v>
      </c>
      <c r="C56" s="44" t="s">
        <v>94</v>
      </c>
      <c r="D56" s="44" t="s">
        <v>94</v>
      </c>
      <c r="E56" s="44" t="s">
        <v>94</v>
      </c>
      <c r="F56" s="44" t="s">
        <v>94</v>
      </c>
      <c r="G56" s="44" t="s">
        <v>94</v>
      </c>
      <c r="H56" s="44" t="s">
        <v>94</v>
      </c>
      <c r="I56" s="44" t="s">
        <v>94</v>
      </c>
      <c r="J56" s="44" t="s">
        <v>94</v>
      </c>
      <c r="K56" s="45" t="s">
        <v>94</v>
      </c>
      <c r="L56" s="45" t="s">
        <v>94</v>
      </c>
      <c r="M56" s="45" t="s">
        <v>94</v>
      </c>
      <c r="N56" s="45" t="s">
        <v>94</v>
      </c>
    </row>
    <row r="57" spans="1:14">
      <c r="A57" s="6"/>
      <c r="B57" s="7" t="s">
        <v>87</v>
      </c>
      <c r="C57" s="61">
        <v>741356.5094978275</v>
      </c>
      <c r="D57" s="61">
        <v>745468.77000003238</v>
      </c>
      <c r="E57" s="61">
        <v>776449.14999996487</v>
      </c>
      <c r="F57" s="61">
        <v>1083455.1199999696</v>
      </c>
      <c r="G57" s="61">
        <v>104.16543742941592</v>
      </c>
      <c r="H57" s="61">
        <v>292.67423365283406</v>
      </c>
      <c r="I57" s="61">
        <v>411.49616041190751</v>
      </c>
      <c r="J57" s="61">
        <v>791.66564942324305</v>
      </c>
      <c r="K57" s="62">
        <v>1.3526330968420386</v>
      </c>
      <c r="L57" s="62">
        <v>2.2203042942306443</v>
      </c>
      <c r="M57" s="62">
        <v>2.3981561640966875</v>
      </c>
      <c r="N57" s="62">
        <v>3.4815956693236028</v>
      </c>
    </row>
    <row r="58" spans="1:14">
      <c r="A58" s="6"/>
      <c r="B58" s="7" t="s">
        <v>88</v>
      </c>
      <c r="C58" s="61">
        <v>796958.24499063287</v>
      </c>
      <c r="D58" s="61">
        <v>801378.92842981883</v>
      </c>
      <c r="E58" s="61">
        <v>834682.83612364891</v>
      </c>
      <c r="F58" s="61">
        <v>1164714.2447751341</v>
      </c>
      <c r="G58" s="61">
        <v>111.98377762135746</v>
      </c>
      <c r="H58" s="61">
        <v>314.62171341595371</v>
      </c>
      <c r="I58" s="61">
        <v>442.36325666192204</v>
      </c>
      <c r="J58" s="61">
        <v>851.05381555996337</v>
      </c>
      <c r="K58" s="62">
        <v>1.4540868685118109</v>
      </c>
      <c r="L58" s="62">
        <v>2.3868240006247734</v>
      </c>
      <c r="M58" s="62">
        <v>2.5780227494937953</v>
      </c>
      <c r="N58" s="62">
        <v>3.7427272505219431</v>
      </c>
    </row>
    <row r="59" spans="1:14">
      <c r="A59" s="6">
        <v>17</v>
      </c>
      <c r="B59" s="7" t="s">
        <v>27</v>
      </c>
      <c r="C59" s="44" t="s">
        <v>94</v>
      </c>
      <c r="D59" s="44" t="s">
        <v>94</v>
      </c>
      <c r="E59" s="44" t="s">
        <v>94</v>
      </c>
      <c r="F59" s="44" t="s">
        <v>94</v>
      </c>
      <c r="G59" s="44" t="s">
        <v>94</v>
      </c>
      <c r="H59" s="44" t="s">
        <v>94</v>
      </c>
      <c r="I59" s="44" t="s">
        <v>94</v>
      </c>
      <c r="J59" s="44" t="s">
        <v>94</v>
      </c>
      <c r="K59" s="45" t="s">
        <v>94</v>
      </c>
      <c r="L59" s="45" t="s">
        <v>94</v>
      </c>
      <c r="M59" s="45" t="s">
        <v>94</v>
      </c>
      <c r="N59" s="45" t="s">
        <v>94</v>
      </c>
    </row>
    <row r="60" spans="1:14">
      <c r="A60" s="6"/>
      <c r="B60" s="7" t="s">
        <v>87</v>
      </c>
      <c r="C60" s="61">
        <v>667864.11</v>
      </c>
      <c r="D60" s="61">
        <v>903020.27</v>
      </c>
      <c r="E60" s="61">
        <v>1008952.6099999999</v>
      </c>
      <c r="F60" s="61">
        <v>1434653.1399999997</v>
      </c>
      <c r="G60" s="61">
        <v>59.550010262173082</v>
      </c>
      <c r="H60" s="61">
        <v>237.61001637622698</v>
      </c>
      <c r="I60" s="61">
        <v>270.1900610562667</v>
      </c>
      <c r="J60" s="61">
        <v>925.52</v>
      </c>
      <c r="K60" s="62">
        <v>1.0302400102621729</v>
      </c>
      <c r="L60" s="62">
        <v>1.5043400163762271</v>
      </c>
      <c r="M60" s="62">
        <v>1.7769900610562668</v>
      </c>
      <c r="N60" s="62">
        <v>3.1487699999999994</v>
      </c>
    </row>
    <row r="61" spans="1:14">
      <c r="A61" s="6"/>
      <c r="B61" s="7" t="s">
        <v>88</v>
      </c>
      <c r="C61" s="61">
        <v>717953.92053592345</v>
      </c>
      <c r="D61" s="61">
        <v>970746.84070207016</v>
      </c>
      <c r="E61" s="61">
        <v>1084624.1130255896</v>
      </c>
      <c r="F61" s="61">
        <v>1683501.4775032504</v>
      </c>
      <c r="G61" s="61">
        <v>64.016257709419122</v>
      </c>
      <c r="H61" s="61">
        <v>255.43069683177919</v>
      </c>
      <c r="I61" s="61">
        <v>290.45423009840789</v>
      </c>
      <c r="J61" s="61">
        <v>776.04302692393878</v>
      </c>
      <c r="K61" s="62">
        <v>1.107508011031836</v>
      </c>
      <c r="L61" s="62">
        <v>1.6171655176044439</v>
      </c>
      <c r="M61" s="62">
        <v>1.9102643156354862</v>
      </c>
      <c r="N61" s="62">
        <v>3.3849277500000006</v>
      </c>
    </row>
    <row r="62" spans="1:14">
      <c r="A62" s="6">
        <v>18</v>
      </c>
      <c r="B62" s="7" t="s">
        <v>28</v>
      </c>
      <c r="C62" s="44" t="s">
        <v>94</v>
      </c>
      <c r="D62" s="44" t="s">
        <v>94</v>
      </c>
      <c r="E62" s="44" t="s">
        <v>94</v>
      </c>
      <c r="F62" s="44" t="s">
        <v>94</v>
      </c>
      <c r="G62" s="44" t="s">
        <v>94</v>
      </c>
      <c r="H62" s="44" t="s">
        <v>94</v>
      </c>
      <c r="I62" s="44" t="s">
        <v>94</v>
      </c>
      <c r="J62" s="44" t="s">
        <v>94</v>
      </c>
      <c r="K62" s="45" t="s">
        <v>94</v>
      </c>
      <c r="L62" s="45" t="s">
        <v>94</v>
      </c>
      <c r="M62" s="45" t="s">
        <v>94</v>
      </c>
      <c r="N62" s="45" t="s">
        <v>94</v>
      </c>
    </row>
    <row r="63" spans="1:14">
      <c r="A63" s="6"/>
      <c r="B63" s="7" t="s">
        <v>87</v>
      </c>
      <c r="C63" s="61">
        <v>469578.05185005011</v>
      </c>
      <c r="D63" s="61">
        <v>743674.36885465821</v>
      </c>
      <c r="E63" s="61">
        <v>765668.05718432413</v>
      </c>
      <c r="F63" s="61">
        <v>943345.83780207043</v>
      </c>
      <c r="G63" s="61">
        <v>61.924899613500003</v>
      </c>
      <c r="H63" s="61">
        <v>86.151938573250021</v>
      </c>
      <c r="I63" s="61">
        <v>131.95375448173979</v>
      </c>
      <c r="J63" s="61">
        <v>387.81297882000001</v>
      </c>
      <c r="K63" s="62">
        <v>0.99068689558666656</v>
      </c>
      <c r="L63" s="62">
        <v>1.6492886122316888</v>
      </c>
      <c r="M63" s="62">
        <v>1.655827388351252</v>
      </c>
      <c r="N63" s="62">
        <v>2.4588547651715138</v>
      </c>
    </row>
    <row r="64" spans="1:14">
      <c r="A64" s="6"/>
      <c r="B64" s="7" t="s">
        <v>88</v>
      </c>
      <c r="C64" s="61">
        <v>524518.68391650612</v>
      </c>
      <c r="D64" s="61">
        <v>829196.92127294384</v>
      </c>
      <c r="E64" s="61">
        <v>829679.438101048</v>
      </c>
      <c r="F64" s="61">
        <v>1111289.6973059729</v>
      </c>
      <c r="G64" s="61">
        <v>34.819707166134215</v>
      </c>
      <c r="H64" s="61">
        <v>59.148578728416581</v>
      </c>
      <c r="I64" s="61">
        <v>117.97977922263249</v>
      </c>
      <c r="J64" s="61">
        <v>296.09185187095335</v>
      </c>
      <c r="K64" s="62">
        <v>1.0607157617429162</v>
      </c>
      <c r="L64" s="62">
        <v>1.7659550317971269</v>
      </c>
      <c r="M64" s="62">
        <v>1.7717338905650168</v>
      </c>
      <c r="N64" s="62">
        <v>2.6326888914098387</v>
      </c>
    </row>
    <row r="66" spans="2:14" ht="22.5" customHeight="1">
      <c r="B66" s="58" t="s">
        <v>120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84" spans="1:14">
      <c r="A84" s="96">
        <v>15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4:N84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ECBDD71-8CBF-4E94-9403-12364932E1DB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C12:N64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zoomScale="90" zoomScaleNormal="100" zoomScaleSheetLayoutView="90" workbookViewId="0">
      <selection activeCell="O34" sqref="O34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156</v>
      </c>
      <c r="M1" s="98"/>
      <c r="N1" s="98"/>
    </row>
    <row r="2" spans="1:14" ht="75.75" customHeight="1">
      <c r="A2" s="99" t="s">
        <v>122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29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12"/>
      <c r="B12" s="13" t="s">
        <v>87</v>
      </c>
      <c r="C12" s="61">
        <v>516892.4499999999</v>
      </c>
      <c r="D12" s="61">
        <v>1016597.3199999994</v>
      </c>
      <c r="E12" s="61">
        <v>1086494.6699999992</v>
      </c>
      <c r="F12" s="61">
        <v>1114157.3899999997</v>
      </c>
      <c r="G12" s="61">
        <v>89.039999999999992</v>
      </c>
      <c r="H12" s="61">
        <v>171.98000000000002</v>
      </c>
      <c r="I12" s="61">
        <v>332.56999999999994</v>
      </c>
      <c r="J12" s="61">
        <v>607.56999999999994</v>
      </c>
      <c r="K12" s="62">
        <v>0.83946999999999983</v>
      </c>
      <c r="L12" s="62">
        <v>2.6269099999999979</v>
      </c>
      <c r="M12" s="62">
        <v>2.7046199999999989</v>
      </c>
      <c r="N12" s="62">
        <v>2.8853999999999997</v>
      </c>
    </row>
    <row r="13" spans="1:14">
      <c r="A13" s="12"/>
      <c r="B13" s="13" t="s">
        <v>88</v>
      </c>
      <c r="C13" s="61">
        <v>544785.47160609532</v>
      </c>
      <c r="D13" s="61">
        <v>1065248.664576757</v>
      </c>
      <c r="E13" s="61">
        <v>1196699.9149217284</v>
      </c>
      <c r="F13" s="61">
        <v>1216101.8146550655</v>
      </c>
      <c r="G13" s="61">
        <v>166.67387185358635</v>
      </c>
      <c r="H13" s="61">
        <v>304.05080237705334</v>
      </c>
      <c r="I13" s="61">
        <v>465.75263784944377</v>
      </c>
      <c r="J13" s="61">
        <v>830.55765795892967</v>
      </c>
      <c r="K13" s="62">
        <v>0.91921970000000008</v>
      </c>
      <c r="L13" s="62">
        <v>2.8764664999999998</v>
      </c>
      <c r="M13" s="62">
        <v>2.9615589000000009</v>
      </c>
      <c r="N13" s="62">
        <v>3.1595130000000013</v>
      </c>
    </row>
    <row r="14" spans="1:14">
      <c r="A14" s="6">
        <v>2</v>
      </c>
      <c r="B14" s="7" t="s">
        <v>30</v>
      </c>
      <c r="C14" s="44" t="s">
        <v>94</v>
      </c>
      <c r="D14" s="44" t="s">
        <v>94</v>
      </c>
      <c r="E14" s="44" t="s">
        <v>94</v>
      </c>
      <c r="F14" s="44" t="s">
        <v>94</v>
      </c>
      <c r="G14" s="44" t="s">
        <v>94</v>
      </c>
      <c r="H14" s="44" t="s">
        <v>94</v>
      </c>
      <c r="I14" s="44" t="s">
        <v>94</v>
      </c>
      <c r="J14" s="44" t="s">
        <v>94</v>
      </c>
      <c r="K14" s="45" t="s">
        <v>94</v>
      </c>
      <c r="L14" s="45" t="s">
        <v>94</v>
      </c>
      <c r="M14" s="45" t="s">
        <v>94</v>
      </c>
      <c r="N14" s="45" t="s">
        <v>94</v>
      </c>
    </row>
    <row r="15" spans="1:14">
      <c r="A15" s="6"/>
      <c r="B15" s="7" t="s">
        <v>87</v>
      </c>
      <c r="C15" s="61">
        <v>927703.33000000042</v>
      </c>
      <c r="D15" s="61">
        <v>1035669.0175554898</v>
      </c>
      <c r="E15" s="61">
        <v>1340825.3299999996</v>
      </c>
      <c r="F15" s="61">
        <v>1096396.17</v>
      </c>
      <c r="G15" s="61">
        <v>58.62</v>
      </c>
      <c r="H15" s="61">
        <v>96.37</v>
      </c>
      <c r="I15" s="61">
        <v>183.5302822669708</v>
      </c>
      <c r="J15" s="61">
        <v>724.4225787053291</v>
      </c>
      <c r="K15" s="62">
        <v>1.3039451796655568</v>
      </c>
      <c r="L15" s="62">
        <v>1.6526100000000001</v>
      </c>
      <c r="M15" s="62">
        <v>2.0204187388854629</v>
      </c>
      <c r="N15" s="62">
        <v>2.8937173881345157</v>
      </c>
    </row>
    <row r="16" spans="1:14">
      <c r="A16" s="6"/>
      <c r="B16" s="7" t="s">
        <v>88</v>
      </c>
      <c r="C16" s="61">
        <v>985045.12352720799</v>
      </c>
      <c r="D16" s="61">
        <v>1097792.2749000993</v>
      </c>
      <c r="E16" s="61">
        <v>1412611.4332524112</v>
      </c>
      <c r="F16" s="61">
        <v>1090524.6746499054</v>
      </c>
      <c r="G16" s="61">
        <v>79.55703277277253</v>
      </c>
      <c r="H16" s="61">
        <v>126.96672017368704</v>
      </c>
      <c r="I16" s="61">
        <v>236.71698799756916</v>
      </c>
      <c r="J16" s="61">
        <v>953.06853794151232</v>
      </c>
      <c r="K16" s="62">
        <v>1.4017410896183093</v>
      </c>
      <c r="L16" s="62">
        <v>1.7765557499999991</v>
      </c>
      <c r="M16" s="62">
        <v>2.1719501443018725</v>
      </c>
      <c r="N16" s="62">
        <v>3.110746192244604</v>
      </c>
    </row>
    <row r="17" spans="1:14">
      <c r="A17" s="6">
        <v>3</v>
      </c>
      <c r="B17" s="7" t="s">
        <v>31</v>
      </c>
      <c r="C17" s="44" t="s">
        <v>94</v>
      </c>
      <c r="D17" s="44" t="s">
        <v>94</v>
      </c>
      <c r="E17" s="44" t="s">
        <v>94</v>
      </c>
      <c r="F17" s="44" t="s">
        <v>94</v>
      </c>
      <c r="G17" s="44" t="s">
        <v>94</v>
      </c>
      <c r="H17" s="44" t="s">
        <v>94</v>
      </c>
      <c r="I17" s="44" t="s">
        <v>94</v>
      </c>
      <c r="J17" s="44" t="s">
        <v>94</v>
      </c>
      <c r="K17" s="45" t="s">
        <v>94</v>
      </c>
      <c r="L17" s="45" t="s">
        <v>94</v>
      </c>
      <c r="M17" s="45" t="s">
        <v>94</v>
      </c>
      <c r="N17" s="45" t="s">
        <v>94</v>
      </c>
    </row>
    <row r="18" spans="1:14">
      <c r="A18" s="6"/>
      <c r="B18" s="7" t="s">
        <v>87</v>
      </c>
      <c r="C18" s="61">
        <v>703691.15300000017</v>
      </c>
      <c r="D18" s="61">
        <v>746788.13</v>
      </c>
      <c r="E18" s="61">
        <v>757281.1788568449</v>
      </c>
      <c r="F18" s="61">
        <v>552295.86992554809</v>
      </c>
      <c r="G18" s="61">
        <v>140.97</v>
      </c>
      <c r="H18" s="61">
        <v>408.70500000000004</v>
      </c>
      <c r="I18" s="61">
        <v>517.5390000000001</v>
      </c>
      <c r="J18" s="61">
        <v>695.7170000000001</v>
      </c>
      <c r="K18" s="62">
        <v>1.3804732699801781</v>
      </c>
      <c r="L18" s="62">
        <v>2.1648714516726781</v>
      </c>
      <c r="M18" s="62">
        <v>2.6872340000000006</v>
      </c>
      <c r="N18" s="62">
        <v>3.4269399999999997</v>
      </c>
    </row>
    <row r="19" spans="1:14">
      <c r="A19" s="6"/>
      <c r="B19" s="7" t="s">
        <v>88</v>
      </c>
      <c r="C19" s="61">
        <v>756587.50450595201</v>
      </c>
      <c r="D19" s="61">
        <v>875959.72913209442</v>
      </c>
      <c r="E19" s="61">
        <v>818058.04687213129</v>
      </c>
      <c r="F19" s="61">
        <v>571339.86752740643</v>
      </c>
      <c r="G19" s="61">
        <v>67.243760676699139</v>
      </c>
      <c r="H19" s="61">
        <v>137.24210746981248</v>
      </c>
      <c r="I19" s="61">
        <v>400.39127873300953</v>
      </c>
      <c r="J19" s="61">
        <v>545.53390195095653</v>
      </c>
      <c r="K19" s="62">
        <v>1.4840087652286909</v>
      </c>
      <c r="L19" s="62">
        <v>2.3272368105481287</v>
      </c>
      <c r="M19" s="62">
        <v>2.8887765500000007</v>
      </c>
      <c r="N19" s="62">
        <v>3.6839604999999995</v>
      </c>
    </row>
    <row r="20" spans="1:14">
      <c r="A20" s="6">
        <v>4</v>
      </c>
      <c r="B20" s="7" t="s">
        <v>33</v>
      </c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2"/>
      <c r="N20" s="22"/>
    </row>
    <row r="21" spans="1:14">
      <c r="A21" s="6"/>
      <c r="B21" s="7" t="s">
        <v>87</v>
      </c>
      <c r="C21" s="61">
        <v>485342.78</v>
      </c>
      <c r="D21" s="61">
        <v>839266.9</v>
      </c>
      <c r="E21" s="61">
        <v>935781.55</v>
      </c>
      <c r="F21" s="61">
        <v>1237891.71</v>
      </c>
      <c r="G21" s="61">
        <v>66.650000000000006</v>
      </c>
      <c r="H21" s="61">
        <v>271.86</v>
      </c>
      <c r="I21" s="61">
        <v>254.67</v>
      </c>
      <c r="J21" s="61">
        <v>603.02</v>
      </c>
      <c r="K21" s="62">
        <v>0.84986000000000006</v>
      </c>
      <c r="L21" s="62">
        <v>1.9141600000000001</v>
      </c>
      <c r="M21" s="62">
        <v>2.1577899999999999</v>
      </c>
      <c r="N21" s="62">
        <v>3.3368500000000001</v>
      </c>
    </row>
    <row r="22" spans="1:14">
      <c r="A22" s="6"/>
      <c r="B22" s="7" t="s">
        <v>88</v>
      </c>
      <c r="C22" s="61">
        <v>509645.25</v>
      </c>
      <c r="D22" s="61">
        <v>961514.56</v>
      </c>
      <c r="E22" s="61">
        <v>944516.12</v>
      </c>
      <c r="F22" s="61">
        <v>1322957.3700000001</v>
      </c>
      <c r="G22" s="61">
        <v>148.59</v>
      </c>
      <c r="H22" s="61">
        <v>336.71</v>
      </c>
      <c r="I22" s="61">
        <v>298.95999999999998</v>
      </c>
      <c r="J22" s="61">
        <v>621.89</v>
      </c>
      <c r="K22" s="62">
        <v>0.92926999999999993</v>
      </c>
      <c r="L22" s="62">
        <v>2.0917199999999996</v>
      </c>
      <c r="M22" s="62">
        <v>2.36002</v>
      </c>
      <c r="N22" s="62">
        <v>3.54358</v>
      </c>
    </row>
    <row r="23" spans="1:14">
      <c r="A23" s="6">
        <v>5</v>
      </c>
      <c r="B23" s="7" t="s">
        <v>34</v>
      </c>
      <c r="C23" s="44" t="s">
        <v>94</v>
      </c>
      <c r="D23" s="44" t="s">
        <v>94</v>
      </c>
      <c r="E23" s="44" t="s">
        <v>94</v>
      </c>
      <c r="F23" s="44" t="s">
        <v>94</v>
      </c>
      <c r="G23" s="44" t="s">
        <v>94</v>
      </c>
      <c r="H23" s="44" t="s">
        <v>94</v>
      </c>
      <c r="I23" s="44" t="s">
        <v>94</v>
      </c>
      <c r="J23" s="44" t="s">
        <v>94</v>
      </c>
      <c r="K23" s="45" t="s">
        <v>94</v>
      </c>
      <c r="L23" s="45" t="s">
        <v>94</v>
      </c>
      <c r="M23" s="45" t="s">
        <v>94</v>
      </c>
      <c r="N23" s="45" t="s">
        <v>94</v>
      </c>
    </row>
    <row r="24" spans="1:14">
      <c r="A24" s="6"/>
      <c r="B24" s="7" t="s">
        <v>87</v>
      </c>
      <c r="C24" s="61">
        <v>265026.92</v>
      </c>
      <c r="D24" s="63">
        <v>0</v>
      </c>
      <c r="E24" s="61">
        <v>355127.13</v>
      </c>
      <c r="F24" s="61">
        <v>440817.51</v>
      </c>
      <c r="G24" s="61">
        <v>500.5</v>
      </c>
      <c r="H24" s="63">
        <v>0</v>
      </c>
      <c r="I24" s="61">
        <v>588.23</v>
      </c>
      <c r="J24" s="61">
        <v>989.24</v>
      </c>
      <c r="K24" s="62">
        <v>0.80765491526395639</v>
      </c>
      <c r="L24" s="64">
        <v>0</v>
      </c>
      <c r="M24" s="62">
        <v>1.1173149866764163</v>
      </c>
      <c r="N24" s="62">
        <v>2.1347597443754389</v>
      </c>
    </row>
    <row r="25" spans="1:14">
      <c r="A25" s="6"/>
      <c r="B25" s="7" t="s">
        <v>88</v>
      </c>
      <c r="C25" s="61">
        <v>521236.92000000004</v>
      </c>
      <c r="D25" s="63">
        <v>0</v>
      </c>
      <c r="E25" s="61">
        <v>670668.13</v>
      </c>
      <c r="F25" s="61">
        <v>1034616.51</v>
      </c>
      <c r="G25" s="61">
        <v>87.345243917831226</v>
      </c>
      <c r="H25" s="63">
        <v>0</v>
      </c>
      <c r="I25" s="61">
        <v>196.35220971177466</v>
      </c>
      <c r="J25" s="61">
        <v>746.5115891516549</v>
      </c>
      <c r="K25" s="62">
        <v>0.8682259804080743</v>
      </c>
      <c r="L25" s="64">
        <v>0</v>
      </c>
      <c r="M25" s="62">
        <v>1.201095735735545</v>
      </c>
      <c r="N25" s="62">
        <v>2.2948577520720868</v>
      </c>
    </row>
    <row r="26" spans="1:14">
      <c r="A26" s="6">
        <v>6</v>
      </c>
      <c r="B26" s="7" t="s">
        <v>35</v>
      </c>
      <c r="C26" s="44" t="s">
        <v>94</v>
      </c>
      <c r="D26" s="44" t="s">
        <v>94</v>
      </c>
      <c r="E26" s="44" t="s">
        <v>94</v>
      </c>
      <c r="F26" s="44" t="s">
        <v>94</v>
      </c>
      <c r="G26" s="44" t="s">
        <v>94</v>
      </c>
      <c r="H26" s="44" t="s">
        <v>94</v>
      </c>
      <c r="I26" s="44" t="s">
        <v>94</v>
      </c>
      <c r="J26" s="44" t="s">
        <v>94</v>
      </c>
      <c r="K26" s="45" t="s">
        <v>94</v>
      </c>
      <c r="L26" s="45" t="s">
        <v>94</v>
      </c>
      <c r="M26" s="45" t="s">
        <v>94</v>
      </c>
      <c r="N26" s="45" t="s">
        <v>94</v>
      </c>
    </row>
    <row r="27" spans="1:14">
      <c r="A27" s="6"/>
      <c r="B27" s="7" t="s">
        <v>87</v>
      </c>
      <c r="C27" s="61">
        <v>817327.93306337553</v>
      </c>
      <c r="D27" s="61">
        <v>989044.56968071731</v>
      </c>
      <c r="E27" s="61">
        <v>747951.31155585393</v>
      </c>
      <c r="F27" s="61">
        <v>1043351.9693124539</v>
      </c>
      <c r="G27" s="61">
        <v>106.26000000000002</v>
      </c>
      <c r="H27" s="61">
        <v>154.46999999999997</v>
      </c>
      <c r="I27" s="61">
        <v>332.98000000000008</v>
      </c>
      <c r="J27" s="61">
        <v>752.38</v>
      </c>
      <c r="K27" s="62">
        <v>1.0144799999999972</v>
      </c>
      <c r="L27" s="62">
        <v>1.5987199999999984</v>
      </c>
      <c r="M27" s="62">
        <v>1.6457999999999997</v>
      </c>
      <c r="N27" s="62">
        <v>3.0707300000000002</v>
      </c>
    </row>
    <row r="28" spans="1:14">
      <c r="A28" s="6"/>
      <c r="B28" s="7" t="s">
        <v>88</v>
      </c>
      <c r="C28" s="61">
        <v>794611.64109861688</v>
      </c>
      <c r="D28" s="61">
        <v>919148.08987888647</v>
      </c>
      <c r="E28" s="61">
        <v>743379.86559978861</v>
      </c>
      <c r="F28" s="61">
        <v>1067619.3834256353</v>
      </c>
      <c r="G28" s="61">
        <v>46.069999999999993</v>
      </c>
      <c r="H28" s="61">
        <v>125.33</v>
      </c>
      <c r="I28" s="61">
        <v>224.16000000000005</v>
      </c>
      <c r="J28" s="61">
        <v>690.7</v>
      </c>
      <c r="K28" s="62">
        <v>1.1463599999999996</v>
      </c>
      <c r="L28" s="62">
        <v>1.8065499999999997</v>
      </c>
      <c r="M28" s="62">
        <v>1.8597499999999996</v>
      </c>
      <c r="N28" s="62">
        <v>3.4699200000000006</v>
      </c>
    </row>
    <row r="29" spans="1:14">
      <c r="A29" s="6">
        <v>7</v>
      </c>
      <c r="B29" s="7" t="s">
        <v>36</v>
      </c>
      <c r="C29" s="44" t="s">
        <v>94</v>
      </c>
      <c r="D29" s="44" t="s">
        <v>94</v>
      </c>
      <c r="E29" s="44" t="s">
        <v>94</v>
      </c>
      <c r="F29" s="44" t="s">
        <v>94</v>
      </c>
      <c r="G29" s="44" t="s">
        <v>94</v>
      </c>
      <c r="H29" s="44" t="s">
        <v>94</v>
      </c>
      <c r="I29" s="44" t="s">
        <v>94</v>
      </c>
      <c r="J29" s="44" t="s">
        <v>94</v>
      </c>
      <c r="K29" s="45" t="s">
        <v>94</v>
      </c>
      <c r="L29" s="45" t="s">
        <v>94</v>
      </c>
      <c r="M29" s="45" t="s">
        <v>94</v>
      </c>
      <c r="N29" s="45" t="s">
        <v>94</v>
      </c>
    </row>
    <row r="30" spans="1:14">
      <c r="A30" s="6"/>
      <c r="B30" s="7" t="s">
        <v>87</v>
      </c>
      <c r="C30" s="61">
        <v>210801.62</v>
      </c>
      <c r="D30" s="61">
        <v>691338.56</v>
      </c>
      <c r="E30" s="61">
        <v>697602.92</v>
      </c>
      <c r="F30" s="61">
        <v>880109.29</v>
      </c>
      <c r="G30" s="61">
        <v>114.69</v>
      </c>
      <c r="H30" s="61">
        <v>243.8</v>
      </c>
      <c r="I30" s="61">
        <v>244.74</v>
      </c>
      <c r="J30" s="61">
        <v>276.37</v>
      </c>
      <c r="K30" s="62">
        <v>0.40003</v>
      </c>
      <c r="L30" s="62">
        <v>1.35883</v>
      </c>
      <c r="M30" s="62">
        <v>1.77193</v>
      </c>
      <c r="N30" s="62">
        <v>2.76566</v>
      </c>
    </row>
    <row r="31" spans="1:14">
      <c r="A31" s="6"/>
      <c r="B31" s="7" t="s">
        <v>88</v>
      </c>
      <c r="C31" s="61">
        <v>236896.89950846438</v>
      </c>
      <c r="D31" s="61">
        <v>660275.94426583603</v>
      </c>
      <c r="E31" s="61">
        <v>947372.8369785198</v>
      </c>
      <c r="F31" s="61">
        <v>1509540.3325057952</v>
      </c>
      <c r="G31" s="61">
        <v>66.666847762066055</v>
      </c>
      <c r="H31" s="61">
        <v>141.70437382410708</v>
      </c>
      <c r="I31" s="61">
        <v>142.24914888242836</v>
      </c>
      <c r="J31" s="61">
        <v>169.08979694818041</v>
      </c>
      <c r="K31" s="62">
        <v>0.43003225000000017</v>
      </c>
      <c r="L31" s="62">
        <v>1.4607422500000009</v>
      </c>
      <c r="M31" s="62">
        <v>1.9048247500000006</v>
      </c>
      <c r="N31" s="62">
        <v>2.9730844999999992</v>
      </c>
    </row>
    <row r="32" spans="1:14">
      <c r="A32" s="6">
        <v>8</v>
      </c>
      <c r="B32" s="7" t="s">
        <v>37</v>
      </c>
      <c r="C32" s="44" t="s">
        <v>94</v>
      </c>
      <c r="D32" s="44" t="s">
        <v>94</v>
      </c>
      <c r="E32" s="44" t="s">
        <v>94</v>
      </c>
      <c r="F32" s="44" t="s">
        <v>94</v>
      </c>
      <c r="G32" s="44" t="s">
        <v>94</v>
      </c>
      <c r="H32" s="44" t="s">
        <v>94</v>
      </c>
      <c r="I32" s="44" t="s">
        <v>94</v>
      </c>
      <c r="J32" s="44" t="s">
        <v>94</v>
      </c>
      <c r="K32" s="45" t="s">
        <v>94</v>
      </c>
      <c r="L32" s="45" t="s">
        <v>94</v>
      </c>
      <c r="M32" s="45" t="s">
        <v>94</v>
      </c>
      <c r="N32" s="45" t="s">
        <v>94</v>
      </c>
    </row>
    <row r="33" spans="1:14">
      <c r="A33" s="6"/>
      <c r="B33" s="7" t="s">
        <v>87</v>
      </c>
      <c r="C33" s="61">
        <v>751216.54820561013</v>
      </c>
      <c r="D33" s="61">
        <v>699244.20129960927</v>
      </c>
      <c r="E33" s="61">
        <v>852589.79174853</v>
      </c>
      <c r="F33" s="61">
        <v>928673.52120413736</v>
      </c>
      <c r="G33" s="61">
        <v>106.90431296509524</v>
      </c>
      <c r="H33" s="61">
        <v>238.01292716295993</v>
      </c>
      <c r="I33" s="61">
        <v>299.04109477788347</v>
      </c>
      <c r="J33" s="61">
        <v>786.36304575864847</v>
      </c>
      <c r="K33" s="62">
        <v>1.1512743106062655</v>
      </c>
      <c r="L33" s="62">
        <v>1.3252929424885467</v>
      </c>
      <c r="M33" s="62">
        <v>2.0733710932366751</v>
      </c>
      <c r="N33" s="62">
        <v>3.0106930466161237</v>
      </c>
    </row>
    <row r="34" spans="1:14">
      <c r="A34" s="6"/>
      <c r="B34" s="7" t="s">
        <v>88</v>
      </c>
      <c r="C34" s="61">
        <v>807221.77502293349</v>
      </c>
      <c r="D34" s="61">
        <v>828276.16355596343</v>
      </c>
      <c r="E34" s="61">
        <v>804119.18523699522</v>
      </c>
      <c r="F34" s="61">
        <v>880414.10322706657</v>
      </c>
      <c r="G34" s="61">
        <v>103.04935865899675</v>
      </c>
      <c r="H34" s="61">
        <v>211.8149274772683</v>
      </c>
      <c r="I34" s="61">
        <v>348.74772833881246</v>
      </c>
      <c r="J34" s="61">
        <v>806.02090499482608</v>
      </c>
      <c r="K34" s="62">
        <v>1.2088328589218698</v>
      </c>
      <c r="L34" s="62">
        <v>1.3464550473111134</v>
      </c>
      <c r="M34" s="62">
        <v>2.1740360205575238</v>
      </c>
      <c r="N34" s="62">
        <v>3.1510031779352876</v>
      </c>
    </row>
    <row r="35" spans="1:14">
      <c r="A35" s="6">
        <v>9</v>
      </c>
      <c r="B35" s="7" t="s">
        <v>38</v>
      </c>
      <c r="C35" s="44" t="s">
        <v>94</v>
      </c>
      <c r="D35" s="44" t="s">
        <v>94</v>
      </c>
      <c r="E35" s="44" t="s">
        <v>94</v>
      </c>
      <c r="F35" s="44" t="s">
        <v>94</v>
      </c>
      <c r="G35" s="44" t="s">
        <v>94</v>
      </c>
      <c r="H35" s="44" t="s">
        <v>94</v>
      </c>
      <c r="I35" s="44" t="s">
        <v>94</v>
      </c>
      <c r="J35" s="44" t="s">
        <v>94</v>
      </c>
      <c r="K35" s="45" t="s">
        <v>94</v>
      </c>
      <c r="L35" s="45" t="s">
        <v>94</v>
      </c>
      <c r="M35" s="45" t="s">
        <v>94</v>
      </c>
      <c r="N35" s="45" t="s">
        <v>94</v>
      </c>
    </row>
    <row r="36" spans="1:14">
      <c r="A36" s="6"/>
      <c r="B36" s="7" t="s">
        <v>87</v>
      </c>
      <c r="C36" s="61">
        <v>786739.94924316695</v>
      </c>
      <c r="D36" s="61">
        <v>1190231.2630746532</v>
      </c>
      <c r="E36" s="61">
        <v>1491306.0155843529</v>
      </c>
      <c r="F36" s="61">
        <v>1372399.4004764382</v>
      </c>
      <c r="G36" s="61">
        <v>81.14</v>
      </c>
      <c r="H36" s="61">
        <v>292.75</v>
      </c>
      <c r="I36" s="61">
        <v>224.76</v>
      </c>
      <c r="J36" s="61">
        <v>516.41</v>
      </c>
      <c r="K36" s="62">
        <v>1.33769</v>
      </c>
      <c r="L36" s="62">
        <v>2.2901899999999999</v>
      </c>
      <c r="M36" s="62">
        <v>2.3518599999999998</v>
      </c>
      <c r="N36" s="62">
        <v>2.5269800000000004</v>
      </c>
    </row>
    <row r="37" spans="1:14">
      <c r="A37" s="6"/>
      <c r="B37" s="7" t="s">
        <v>88</v>
      </c>
      <c r="C37" s="61">
        <v>854693.74839037494</v>
      </c>
      <c r="D37" s="61">
        <v>1316626.1241927259</v>
      </c>
      <c r="E37" s="61">
        <v>1634754.1625296192</v>
      </c>
      <c r="F37" s="61">
        <v>1553188.2751849552</v>
      </c>
      <c r="G37" s="61">
        <v>72.936964315072942</v>
      </c>
      <c r="H37" s="61">
        <v>252.40528362683651</v>
      </c>
      <c r="I37" s="61">
        <v>196.55195362746974</v>
      </c>
      <c r="J37" s="61">
        <v>441.07715592369414</v>
      </c>
      <c r="K37" s="62">
        <v>1.4380167500000003</v>
      </c>
      <c r="L37" s="62">
        <v>2.4619542499999993</v>
      </c>
      <c r="M37" s="62">
        <v>2.5282494999999994</v>
      </c>
      <c r="N37" s="62">
        <v>2.7165035</v>
      </c>
    </row>
    <row r="38" spans="1:14">
      <c r="A38" s="6">
        <v>10</v>
      </c>
      <c r="B38" s="7" t="s">
        <v>39</v>
      </c>
      <c r="C38" s="44" t="s">
        <v>94</v>
      </c>
      <c r="D38" s="44" t="s">
        <v>94</v>
      </c>
      <c r="E38" s="44" t="s">
        <v>94</v>
      </c>
      <c r="F38" s="44" t="s">
        <v>94</v>
      </c>
      <c r="G38" s="44" t="s">
        <v>94</v>
      </c>
      <c r="H38" s="44" t="s">
        <v>94</v>
      </c>
      <c r="I38" s="44" t="s">
        <v>94</v>
      </c>
      <c r="J38" s="44" t="s">
        <v>94</v>
      </c>
      <c r="K38" s="45" t="s">
        <v>94</v>
      </c>
      <c r="L38" s="45" t="s">
        <v>94</v>
      </c>
      <c r="M38" s="45" t="s">
        <v>94</v>
      </c>
      <c r="N38" s="45" t="s">
        <v>94</v>
      </c>
    </row>
    <row r="39" spans="1:14">
      <c r="A39" s="6"/>
      <c r="B39" s="7" t="s">
        <v>87</v>
      </c>
      <c r="C39" s="61">
        <v>150750.57899000001</v>
      </c>
      <c r="D39" s="61">
        <v>300789.65136000002</v>
      </c>
      <c r="E39" s="61">
        <v>333233.28445000009</v>
      </c>
      <c r="F39" s="61">
        <v>343778.10764</v>
      </c>
      <c r="G39" s="61">
        <v>73.48154000000001</v>
      </c>
      <c r="H39" s="61">
        <v>136.13083</v>
      </c>
      <c r="I39" s="61">
        <v>248.27517</v>
      </c>
      <c r="J39" s="61">
        <v>421.68005000000005</v>
      </c>
      <c r="K39" s="62">
        <v>0.47728116284230482</v>
      </c>
      <c r="L39" s="62">
        <v>1.1079757911783559</v>
      </c>
      <c r="M39" s="62">
        <v>1.5702393084513799</v>
      </c>
      <c r="N39" s="62">
        <v>1.7443287540404091</v>
      </c>
    </row>
    <row r="40" spans="1:14">
      <c r="A40" s="6"/>
      <c r="B40" s="7" t="s">
        <v>88</v>
      </c>
      <c r="C40" s="61">
        <v>291483.45708090346</v>
      </c>
      <c r="D40" s="61">
        <v>554243.68003184395</v>
      </c>
      <c r="E40" s="61">
        <v>637110.45362420916</v>
      </c>
      <c r="F40" s="61">
        <v>652370.66755167302</v>
      </c>
      <c r="G40" s="61">
        <v>47.274636695267873</v>
      </c>
      <c r="H40" s="61">
        <v>97.70254005951503</v>
      </c>
      <c r="I40" s="61">
        <v>233.34642998131281</v>
      </c>
      <c r="J40" s="61">
        <v>443.0098891108666</v>
      </c>
      <c r="K40" s="62">
        <v>0.53932771401180457</v>
      </c>
      <c r="L40" s="62">
        <v>1.2520126440441255</v>
      </c>
      <c r="M40" s="62">
        <v>1.7743704185532707</v>
      </c>
      <c r="N40" s="62">
        <v>1.9710914920851679</v>
      </c>
    </row>
    <row r="41" spans="1:14">
      <c r="A41" s="6">
        <v>11</v>
      </c>
      <c r="B41" s="7" t="s">
        <v>32</v>
      </c>
      <c r="C41" s="21"/>
      <c r="D41" s="21"/>
      <c r="E41" s="21"/>
      <c r="F41" s="21"/>
      <c r="G41" s="21"/>
      <c r="H41" s="21"/>
      <c r="I41" s="21"/>
      <c r="J41" s="21"/>
      <c r="K41" s="22"/>
      <c r="L41" s="22"/>
      <c r="M41" s="22"/>
      <c r="N41" s="22"/>
    </row>
    <row r="42" spans="1:14">
      <c r="A42" s="6"/>
      <c r="B42" s="7" t="s">
        <v>87</v>
      </c>
      <c r="C42" s="61">
        <v>87078.873442990196</v>
      </c>
      <c r="D42" s="61">
        <v>201630.01508670129</v>
      </c>
      <c r="E42" s="61">
        <v>439247.99803245399</v>
      </c>
      <c r="F42" s="61">
        <v>0</v>
      </c>
      <c r="G42" s="61">
        <v>22.7</v>
      </c>
      <c r="H42" s="61">
        <v>94.550000356026459</v>
      </c>
      <c r="I42" s="61">
        <v>307.73311396894161</v>
      </c>
      <c r="J42" s="61">
        <v>0</v>
      </c>
      <c r="K42" s="62">
        <v>0.14978910028938852</v>
      </c>
      <c r="L42" s="62">
        <v>0.38873584658270988</v>
      </c>
      <c r="M42" s="62">
        <v>0.91654422329936724</v>
      </c>
      <c r="N42" s="62">
        <v>0</v>
      </c>
    </row>
    <row r="43" spans="1:14">
      <c r="A43" s="6"/>
      <c r="B43" s="7" t="s">
        <v>88</v>
      </c>
      <c r="C43" s="61">
        <v>90098.478895121443</v>
      </c>
      <c r="D43" s="61">
        <v>216679.70469543789</v>
      </c>
      <c r="E43" s="61">
        <v>464173.29464179894</v>
      </c>
      <c r="F43" s="61">
        <v>0</v>
      </c>
      <c r="G43" s="61">
        <v>24.807231413064798</v>
      </c>
      <c r="H43" s="61">
        <v>99.471001401516162</v>
      </c>
      <c r="I43" s="61">
        <v>319.88930582369204</v>
      </c>
      <c r="J43" s="61">
        <v>0</v>
      </c>
      <c r="K43" s="62">
        <v>0.15633948302485812</v>
      </c>
      <c r="L43" s="62">
        <v>0.41772631378886704</v>
      </c>
      <c r="M43" s="62">
        <v>0.98435826784867952</v>
      </c>
      <c r="N43" s="62">
        <v>0</v>
      </c>
    </row>
    <row r="45" spans="1:14"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85" spans="1:14">
      <c r="A85" s="96">
        <v>16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5:N85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8E4F2D9-BA3B-402A-B0AB-212624A2ECD8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 C20:N20 C41:N41</xm:sqref>
        </x14:conditionalFormatting>
        <x14:conditionalFormatting xmlns:xm="http://schemas.microsoft.com/office/excel/2006/main">
          <x14:cfRule type="expression" priority="3" id="{AC1B9F38-A3D1-4194-A844-271FA6F86F3A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C12:N19</xm:sqref>
        </x14:conditionalFormatting>
        <x14:conditionalFormatting xmlns:xm="http://schemas.microsoft.com/office/excel/2006/main">
          <x14:cfRule type="expression" priority="2" id="{C7616EF7-C648-4844-B407-CDCFC45AA227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C42:N43</xm:sqref>
        </x14:conditionalFormatting>
        <x14:conditionalFormatting xmlns:xm="http://schemas.microsoft.com/office/excel/2006/main">
          <x14:cfRule type="expression" priority="1" id="{C6D77898-2A16-4227-99E6-4A3DA67296A2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C21:N40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zoomScale="80" zoomScaleNormal="100" zoomScaleSheetLayoutView="80" workbookViewId="0">
      <selection activeCell="C8" sqref="C8:F8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157</v>
      </c>
      <c r="M1" s="98"/>
      <c r="N1" s="98"/>
    </row>
    <row r="2" spans="1:14" ht="75.75" customHeight="1">
      <c r="A2" s="99" t="s">
        <v>123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114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61">
        <v>384506.21877421846</v>
      </c>
      <c r="D12" s="61">
        <v>308002.96990407398</v>
      </c>
      <c r="E12" s="61">
        <v>458924.44</v>
      </c>
      <c r="F12" s="61">
        <v>664065.54305286193</v>
      </c>
      <c r="G12" s="61">
        <v>652.53581931177678</v>
      </c>
      <c r="H12" s="61">
        <v>653.00727692919668</v>
      </c>
      <c r="I12" s="61">
        <v>653.23107423500255</v>
      </c>
      <c r="J12" s="61">
        <v>1261.2748886163895</v>
      </c>
      <c r="K12" s="43">
        <v>1.3050069473617372</v>
      </c>
      <c r="L12" s="43">
        <v>1.5185499999999998</v>
      </c>
      <c r="M12" s="43">
        <v>2.3551992377203836</v>
      </c>
      <c r="N12" s="43">
        <v>3.2317893767717849</v>
      </c>
    </row>
    <row r="13" spans="1:14">
      <c r="A13" s="6"/>
      <c r="B13" s="7" t="s">
        <v>88</v>
      </c>
      <c r="C13" s="61">
        <v>1160816.6753676659</v>
      </c>
      <c r="D13" s="61">
        <v>715012.42378440348</v>
      </c>
      <c r="E13" s="61">
        <v>803971.93812540872</v>
      </c>
      <c r="F13" s="61">
        <v>1110817.7981602321</v>
      </c>
      <c r="G13" s="61">
        <v>82.265754013786406</v>
      </c>
      <c r="H13" s="61">
        <v>143.75148268043486</v>
      </c>
      <c r="I13" s="61">
        <v>347.54275523693258</v>
      </c>
      <c r="J13" s="61">
        <v>997.3328538283132</v>
      </c>
      <c r="K13" s="43">
        <v>1.4442995075487308</v>
      </c>
      <c r="L13" s="43">
        <v>1.6594355944006285</v>
      </c>
      <c r="M13" s="43">
        <v>2.5728854750650441</v>
      </c>
      <c r="N13" s="43">
        <v>3.5245965121372858</v>
      </c>
    </row>
    <row r="14" spans="1:14">
      <c r="A14" s="6">
        <v>2</v>
      </c>
      <c r="B14" s="7" t="s">
        <v>47</v>
      </c>
      <c r="C14" s="21" t="s">
        <v>94</v>
      </c>
      <c r="D14" s="21" t="s">
        <v>94</v>
      </c>
      <c r="E14" s="21" t="s">
        <v>94</v>
      </c>
      <c r="F14" s="21" t="s">
        <v>94</v>
      </c>
      <c r="G14" s="21" t="s">
        <v>94</v>
      </c>
      <c r="H14" s="21" t="s">
        <v>94</v>
      </c>
      <c r="I14" s="21" t="s">
        <v>94</v>
      </c>
      <c r="J14" s="21" t="s">
        <v>94</v>
      </c>
      <c r="K14" s="22" t="s">
        <v>94</v>
      </c>
      <c r="L14" s="22" t="s">
        <v>94</v>
      </c>
      <c r="M14" s="22" t="s">
        <v>94</v>
      </c>
      <c r="N14" s="22" t="s">
        <v>94</v>
      </c>
    </row>
    <row r="15" spans="1:14">
      <c r="A15" s="6"/>
      <c r="B15" s="7" t="s">
        <v>87</v>
      </c>
      <c r="C15" s="61">
        <v>796853.94</v>
      </c>
      <c r="D15" s="61">
        <v>1034126.0700000001</v>
      </c>
      <c r="E15" s="61">
        <v>1252035.51</v>
      </c>
      <c r="F15" s="61">
        <v>1530780.19</v>
      </c>
      <c r="G15" s="61">
        <v>125.45</v>
      </c>
      <c r="H15" s="61">
        <v>247.93000000000004</v>
      </c>
      <c r="I15" s="61">
        <v>396.05</v>
      </c>
      <c r="J15" s="61">
        <v>547.17999999999995</v>
      </c>
      <c r="K15" s="62">
        <v>2.1334899999999988</v>
      </c>
      <c r="L15" s="62">
        <v>2.8538800000000011</v>
      </c>
      <c r="M15" s="62">
        <v>3.0248201155620538</v>
      </c>
      <c r="N15" s="62">
        <v>3.8044298886407848</v>
      </c>
    </row>
    <row r="16" spans="1:14">
      <c r="A16" s="6"/>
      <c r="B16" s="7" t="s">
        <v>88</v>
      </c>
      <c r="C16" s="61">
        <v>856617.99</v>
      </c>
      <c r="D16" s="61">
        <v>1111685.53</v>
      </c>
      <c r="E16" s="61">
        <v>1345938.17</v>
      </c>
      <c r="F16" s="61">
        <v>1645588.7</v>
      </c>
      <c r="G16" s="61">
        <v>134.86000000000001</v>
      </c>
      <c r="H16" s="61">
        <v>266.52</v>
      </c>
      <c r="I16" s="61">
        <v>425.75</v>
      </c>
      <c r="J16" s="61">
        <v>588.22</v>
      </c>
      <c r="K16" s="62">
        <v>2.293500568177322</v>
      </c>
      <c r="L16" s="62">
        <v>3.0679178589674589</v>
      </c>
      <c r="M16" s="62">
        <v>3.2516762922405147</v>
      </c>
      <c r="N16" s="62">
        <v>4.0897617089413538</v>
      </c>
    </row>
    <row r="17" spans="1:14">
      <c r="A17" s="6">
        <v>3</v>
      </c>
      <c r="B17" s="7" t="s">
        <v>99</v>
      </c>
      <c r="C17" s="41" t="s">
        <v>94</v>
      </c>
      <c r="D17" s="41" t="s">
        <v>94</v>
      </c>
      <c r="E17" s="41" t="s">
        <v>94</v>
      </c>
      <c r="F17" s="41" t="s">
        <v>94</v>
      </c>
      <c r="G17" s="41" t="s">
        <v>94</v>
      </c>
      <c r="H17" s="41" t="s">
        <v>94</v>
      </c>
      <c r="I17" s="41" t="s">
        <v>94</v>
      </c>
      <c r="J17" s="41" t="s">
        <v>94</v>
      </c>
      <c r="K17" s="42" t="s">
        <v>94</v>
      </c>
      <c r="L17" s="42" t="s">
        <v>94</v>
      </c>
      <c r="M17" s="42" t="s">
        <v>94</v>
      </c>
      <c r="N17" s="42" t="s">
        <v>94</v>
      </c>
    </row>
    <row r="18" spans="1:14">
      <c r="A18" s="6"/>
      <c r="B18" s="7" t="s">
        <v>87</v>
      </c>
      <c r="C18" s="61">
        <v>384506.21877421846</v>
      </c>
      <c r="D18" s="61">
        <v>308002.96990407398</v>
      </c>
      <c r="E18" s="61">
        <v>458924.44</v>
      </c>
      <c r="F18" s="61">
        <v>664065.54305286193</v>
      </c>
      <c r="G18" s="61">
        <v>652.53581931177678</v>
      </c>
      <c r="H18" s="61">
        <v>653.00727692919668</v>
      </c>
      <c r="I18" s="61">
        <v>653.23107423500255</v>
      </c>
      <c r="J18" s="61">
        <v>1261.2748886163895</v>
      </c>
      <c r="K18" s="43">
        <v>1.3050069473617372</v>
      </c>
      <c r="L18" s="43">
        <v>1.5185499999999998</v>
      </c>
      <c r="M18" s="43">
        <v>2.3551992377203836</v>
      </c>
      <c r="N18" s="43">
        <v>3.2317893767717849</v>
      </c>
    </row>
    <row r="19" spans="1:14">
      <c r="A19" s="6"/>
      <c r="B19" s="7" t="s">
        <v>88</v>
      </c>
      <c r="C19" s="61">
        <v>1160816.6753676659</v>
      </c>
      <c r="D19" s="61">
        <v>715012.42378440348</v>
      </c>
      <c r="E19" s="61">
        <v>803971.93812540872</v>
      </c>
      <c r="F19" s="61">
        <v>1110817.7981602321</v>
      </c>
      <c r="G19" s="61">
        <v>82.265754013786406</v>
      </c>
      <c r="H19" s="61">
        <v>143.75148268043486</v>
      </c>
      <c r="I19" s="61">
        <v>347.54275523693258</v>
      </c>
      <c r="J19" s="61">
        <v>997.3328538283132</v>
      </c>
      <c r="K19" s="43">
        <v>1.4442995075487308</v>
      </c>
      <c r="L19" s="43">
        <v>1.6594355944006285</v>
      </c>
      <c r="M19" s="43">
        <v>2.5728854750650441</v>
      </c>
      <c r="N19" s="43">
        <v>3.5245965121372858</v>
      </c>
    </row>
    <row r="20" spans="1:14">
      <c r="A20" s="6">
        <v>4</v>
      </c>
      <c r="B20" s="7" t="s">
        <v>48</v>
      </c>
      <c r="C20" s="41" t="s">
        <v>94</v>
      </c>
      <c r="D20" s="41" t="s">
        <v>94</v>
      </c>
      <c r="E20" s="41" t="s">
        <v>94</v>
      </c>
      <c r="F20" s="41" t="s">
        <v>94</v>
      </c>
      <c r="G20" s="41" t="s">
        <v>94</v>
      </c>
      <c r="H20" s="41" t="s">
        <v>94</v>
      </c>
      <c r="I20" s="41" t="s">
        <v>94</v>
      </c>
      <c r="J20" s="41" t="s">
        <v>94</v>
      </c>
      <c r="K20" s="42" t="s">
        <v>94</v>
      </c>
      <c r="L20" s="42" t="s">
        <v>94</v>
      </c>
      <c r="M20" s="42" t="s">
        <v>94</v>
      </c>
      <c r="N20" s="42" t="s">
        <v>94</v>
      </c>
    </row>
    <row r="21" spans="1:14">
      <c r="A21" s="6"/>
      <c r="B21" s="7" t="s">
        <v>87</v>
      </c>
      <c r="C21" s="61">
        <v>221952.35769999999</v>
      </c>
      <c r="D21" s="61">
        <v>295147.46250000002</v>
      </c>
      <c r="E21" s="61">
        <v>635233.56610000005</v>
      </c>
      <c r="F21" s="61">
        <v>949164.39710000006</v>
      </c>
      <c r="G21" s="61">
        <v>488.70110000000005</v>
      </c>
      <c r="H21" s="61">
        <v>472.2124</v>
      </c>
      <c r="I21" s="61">
        <v>376.8968000000001</v>
      </c>
      <c r="J21" s="61">
        <v>745.34060000000011</v>
      </c>
      <c r="K21" s="62">
        <v>0.80050124234190545</v>
      </c>
      <c r="L21" s="62">
        <v>1.0393231000000001</v>
      </c>
      <c r="M21" s="62">
        <v>1.6729022000000018</v>
      </c>
      <c r="N21" s="62">
        <v>2.3691939999999971</v>
      </c>
    </row>
    <row r="22" spans="1:14">
      <c r="A22" s="6"/>
      <c r="B22" s="7" t="s">
        <v>88</v>
      </c>
      <c r="C22" s="61">
        <v>534943.65702605061</v>
      </c>
      <c r="D22" s="61">
        <v>475617.70166277583</v>
      </c>
      <c r="E22" s="61">
        <v>694515.31738841883</v>
      </c>
      <c r="F22" s="61">
        <v>1044850.0517474115</v>
      </c>
      <c r="G22" s="61">
        <v>109.04930297998449</v>
      </c>
      <c r="H22" s="61">
        <v>203.39733104248972</v>
      </c>
      <c r="I22" s="61">
        <v>381.41766071989861</v>
      </c>
      <c r="J22" s="61">
        <v>759.22342167905811</v>
      </c>
      <c r="K22" s="62">
        <v>0.8605707383845419</v>
      </c>
      <c r="L22" s="62">
        <v>1.116892105200932</v>
      </c>
      <c r="M22" s="62">
        <v>1.7983698649999991</v>
      </c>
      <c r="N22" s="62">
        <v>2.5468391571872098</v>
      </c>
    </row>
    <row r="23" spans="1:14">
      <c r="A23" s="6">
        <v>5</v>
      </c>
      <c r="B23" s="7" t="s">
        <v>49</v>
      </c>
      <c r="C23" s="44" t="s">
        <v>94</v>
      </c>
      <c r="D23" s="44" t="s">
        <v>94</v>
      </c>
      <c r="E23" s="44" t="s">
        <v>94</v>
      </c>
      <c r="F23" s="44" t="s">
        <v>94</v>
      </c>
      <c r="G23" s="44" t="s">
        <v>94</v>
      </c>
      <c r="H23" s="44" t="s">
        <v>94</v>
      </c>
      <c r="I23" s="44" t="s">
        <v>94</v>
      </c>
      <c r="J23" s="44" t="s">
        <v>94</v>
      </c>
      <c r="K23" s="45" t="s">
        <v>94</v>
      </c>
      <c r="L23" s="45" t="s">
        <v>94</v>
      </c>
      <c r="M23" s="45" t="s">
        <v>94</v>
      </c>
      <c r="N23" s="45" t="s">
        <v>94</v>
      </c>
    </row>
    <row r="24" spans="1:14">
      <c r="A24" s="6"/>
      <c r="B24" s="7" t="s">
        <v>87</v>
      </c>
      <c r="C24" s="61">
        <v>750520.46283846803</v>
      </c>
      <c r="D24" s="61">
        <v>915595.00828570407</v>
      </c>
      <c r="E24" s="61">
        <v>1212760.9418641808</v>
      </c>
      <c r="F24" s="61">
        <v>1214339.2325580854</v>
      </c>
      <c r="G24" s="61">
        <v>69.852371380542806</v>
      </c>
      <c r="H24" s="61">
        <v>110.87563045026511</v>
      </c>
      <c r="I24" s="61">
        <v>256.77725773092612</v>
      </c>
      <c r="J24" s="61">
        <v>838.73183065338196</v>
      </c>
      <c r="K24" s="62">
        <v>0.9412919792513752</v>
      </c>
      <c r="L24" s="62">
        <v>1.3971416339649072</v>
      </c>
      <c r="M24" s="62">
        <v>2.4367330400489702</v>
      </c>
      <c r="N24" s="62">
        <v>3.5036428232674712</v>
      </c>
    </row>
    <row r="25" spans="1:14">
      <c r="A25" s="6"/>
      <c r="B25" s="7" t="s">
        <v>88</v>
      </c>
      <c r="C25" s="61">
        <v>821617.2601013293</v>
      </c>
      <c r="D25" s="61">
        <v>1002384.0544129401</v>
      </c>
      <c r="E25" s="61">
        <v>1327907.5981839497</v>
      </c>
      <c r="F25" s="61">
        <v>1329713.9731878403</v>
      </c>
      <c r="G25" s="61">
        <v>76.484515640551436</v>
      </c>
      <c r="H25" s="61">
        <v>121.39796626114038</v>
      </c>
      <c r="I25" s="61">
        <v>281.1188855080776</v>
      </c>
      <c r="J25" s="61">
        <v>918.07204787554383</v>
      </c>
      <c r="K25" s="62">
        <v>1.0110784630572609</v>
      </c>
      <c r="L25" s="62">
        <v>1.4624830587926145</v>
      </c>
      <c r="M25" s="62">
        <v>2.6668267254681037</v>
      </c>
      <c r="N25" s="62">
        <v>3.8332259025589068</v>
      </c>
    </row>
    <row r="26" spans="1:14">
      <c r="A26" s="6">
        <v>6</v>
      </c>
      <c r="B26" s="7" t="s">
        <v>50</v>
      </c>
      <c r="C26" s="61" t="s">
        <v>94</v>
      </c>
      <c r="D26" s="44" t="s">
        <v>94</v>
      </c>
      <c r="E26" s="44" t="s">
        <v>94</v>
      </c>
      <c r="F26" s="44" t="s">
        <v>94</v>
      </c>
      <c r="G26" s="44" t="s">
        <v>94</v>
      </c>
      <c r="H26" s="44" t="s">
        <v>94</v>
      </c>
      <c r="I26" s="44" t="s">
        <v>94</v>
      </c>
      <c r="J26" s="44" t="s">
        <v>94</v>
      </c>
      <c r="K26" s="45" t="s">
        <v>94</v>
      </c>
      <c r="L26" s="45" t="s">
        <v>94</v>
      </c>
      <c r="M26" s="45" t="s">
        <v>94</v>
      </c>
      <c r="N26" s="45" t="s">
        <v>94</v>
      </c>
    </row>
    <row r="27" spans="1:14">
      <c r="A27" s="6"/>
      <c r="B27" s="7" t="s">
        <v>87</v>
      </c>
      <c r="C27" s="61">
        <v>643659</v>
      </c>
      <c r="D27" s="61">
        <v>678814.86</v>
      </c>
      <c r="E27" s="61">
        <v>990851.03</v>
      </c>
      <c r="F27" s="61">
        <v>1283620.28</v>
      </c>
      <c r="G27" s="61">
        <v>820.91</v>
      </c>
      <c r="H27" s="61">
        <v>902.96</v>
      </c>
      <c r="I27" s="61">
        <v>943.7</v>
      </c>
      <c r="J27" s="61">
        <v>952.57</v>
      </c>
      <c r="K27" s="62">
        <v>1.9587616902982732</v>
      </c>
      <c r="L27" s="62">
        <v>2.1527158320631576</v>
      </c>
      <c r="M27" s="62">
        <v>2.168126782185162</v>
      </c>
      <c r="N27" s="62">
        <v>2.7425005742902147</v>
      </c>
    </row>
    <row r="28" spans="1:14">
      <c r="A28" s="6"/>
      <c r="B28" s="7" t="s">
        <v>88</v>
      </c>
      <c r="C28" s="61">
        <v>912497.941854932</v>
      </c>
      <c r="D28" s="61">
        <v>962118.1877972564</v>
      </c>
      <c r="E28" s="61">
        <v>1621080.495588847</v>
      </c>
      <c r="F28" s="61">
        <v>1717754.6828366516</v>
      </c>
      <c r="G28" s="61">
        <v>531.76275819513535</v>
      </c>
      <c r="H28" s="61">
        <v>585.90693215346494</v>
      </c>
      <c r="I28" s="61">
        <v>370.87972784997186</v>
      </c>
      <c r="J28" s="61">
        <v>607.76158409763957</v>
      </c>
      <c r="K28" s="62">
        <v>2.1448448090717438</v>
      </c>
      <c r="L28" s="62">
        <v>2.3572202682626222</v>
      </c>
      <c r="M28" s="62">
        <v>2.3740975543427245</v>
      </c>
      <c r="N28" s="62">
        <v>3.0030387129454241</v>
      </c>
    </row>
    <row r="30" spans="1:14">
      <c r="B30" s="58" t="s">
        <v>120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85" spans="1:14">
      <c r="A85" s="96">
        <v>17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5:N85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7BC8C39-D8CF-4599-BE44-9A3AE421AF2E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C14:N14 C17:N17 C20:N20</xm:sqref>
        </x14:conditionalFormatting>
        <x14:conditionalFormatting xmlns:xm="http://schemas.microsoft.com/office/excel/2006/main">
          <x14:cfRule type="expression" priority="7" id="{BCE80399-18DC-40D9-B15A-9B3E6454086E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</xm:sqref>
        </x14:conditionalFormatting>
        <x14:conditionalFormatting xmlns:xm="http://schemas.microsoft.com/office/excel/2006/main">
          <x14:cfRule type="expression" priority="4" id="{18993334-89AC-45CF-97A3-A8B70FA85421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C15:N16</xm:sqref>
        </x14:conditionalFormatting>
        <x14:conditionalFormatting xmlns:xm="http://schemas.microsoft.com/office/excel/2006/main">
          <x14:cfRule type="expression" priority="3" id="{BFF430E4-066A-4725-90B5-D3840A6CA3C8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C12:N13</xm:sqref>
        </x14:conditionalFormatting>
        <x14:conditionalFormatting xmlns:xm="http://schemas.microsoft.com/office/excel/2006/main">
          <x14:cfRule type="expression" priority="2" id="{A130B7B5-7D11-495E-97E6-6CA221018895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C18:N19</xm:sqref>
        </x14:conditionalFormatting>
        <x14:conditionalFormatting xmlns:xm="http://schemas.microsoft.com/office/excel/2006/main">
          <x14:cfRule type="expression" priority="1" id="{4B1ACDE4-AF26-4437-B435-7C77E614A8AB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C21:N28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view="pageBreakPreview" zoomScaleNormal="100" zoomScaleSheetLayoutView="100" workbookViewId="0">
      <selection activeCell="C17" sqref="C17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158</v>
      </c>
      <c r="M1" s="98"/>
      <c r="N1" s="98"/>
    </row>
    <row r="2" spans="1:14" ht="75.75" customHeight="1">
      <c r="A2" s="99" t="s">
        <v>124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40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79">
        <v>369695.8</v>
      </c>
      <c r="D12" s="79">
        <v>461958.34000000008</v>
      </c>
      <c r="E12" s="79">
        <v>605318.43999999994</v>
      </c>
      <c r="F12" s="79">
        <v>519646.23</v>
      </c>
      <c r="G12" s="79">
        <v>82.09</v>
      </c>
      <c r="H12" s="79">
        <v>159.69999999999999</v>
      </c>
      <c r="I12" s="79">
        <v>187.86</v>
      </c>
      <c r="J12" s="79">
        <v>351.29</v>
      </c>
      <c r="K12" s="80">
        <v>1.23186</v>
      </c>
      <c r="L12" s="80">
        <v>1.3686500000000001</v>
      </c>
      <c r="M12" s="80">
        <v>1.4462000000000002</v>
      </c>
      <c r="N12" s="80">
        <v>1.5181099999999998</v>
      </c>
    </row>
    <row r="13" spans="1:14">
      <c r="A13" s="6"/>
      <c r="B13" s="7" t="s">
        <v>88</v>
      </c>
      <c r="C13" s="61">
        <v>416713.03</v>
      </c>
      <c r="D13" s="61">
        <v>519683.15</v>
      </c>
      <c r="E13" s="61">
        <v>661069.69999999995</v>
      </c>
      <c r="F13" s="61">
        <v>544838.73</v>
      </c>
      <c r="G13" s="61">
        <v>101.06324485693648</v>
      </c>
      <c r="H13" s="61">
        <v>196.04147001370529</v>
      </c>
      <c r="I13" s="61">
        <v>228.90601980194091</v>
      </c>
      <c r="J13" s="61">
        <v>426.32744532324983</v>
      </c>
      <c r="K13" s="62">
        <v>1.3057699999999999</v>
      </c>
      <c r="L13" s="62">
        <v>1.4507699999999999</v>
      </c>
      <c r="M13" s="62">
        <v>1.5329699999999999</v>
      </c>
      <c r="N13" s="62">
        <v>1.6092</v>
      </c>
    </row>
    <row r="14" spans="1:14">
      <c r="A14" s="12">
        <v>2</v>
      </c>
      <c r="B14" s="7" t="s">
        <v>41</v>
      </c>
      <c r="C14" s="44" t="s">
        <v>94</v>
      </c>
      <c r="D14" s="44" t="s">
        <v>94</v>
      </c>
      <c r="E14" s="44" t="s">
        <v>94</v>
      </c>
      <c r="F14" s="44" t="s">
        <v>94</v>
      </c>
      <c r="G14" s="44" t="s">
        <v>94</v>
      </c>
      <c r="H14" s="44" t="s">
        <v>94</v>
      </c>
      <c r="I14" s="44" t="s">
        <v>94</v>
      </c>
      <c r="J14" s="44" t="s">
        <v>94</v>
      </c>
      <c r="K14" s="45" t="s">
        <v>94</v>
      </c>
      <c r="L14" s="45" t="s">
        <v>94</v>
      </c>
      <c r="M14" s="45" t="s">
        <v>94</v>
      </c>
      <c r="N14" s="45" t="s">
        <v>94</v>
      </c>
    </row>
    <row r="15" spans="1:14">
      <c r="A15" s="12"/>
      <c r="B15" s="7" t="s">
        <v>87</v>
      </c>
      <c r="C15" s="61">
        <v>0</v>
      </c>
      <c r="D15" s="61">
        <v>1127712.0491824371</v>
      </c>
      <c r="E15" s="61">
        <v>1416512.5999406155</v>
      </c>
      <c r="F15" s="61">
        <v>1001631.9820047496</v>
      </c>
      <c r="G15" s="61">
        <v>0</v>
      </c>
      <c r="H15" s="61">
        <v>41</v>
      </c>
      <c r="I15" s="61">
        <v>79.799999999999983</v>
      </c>
      <c r="J15" s="61">
        <v>432.00000000000006</v>
      </c>
      <c r="K15" s="62">
        <v>0</v>
      </c>
      <c r="L15" s="62">
        <v>2.0489999999999999</v>
      </c>
      <c r="M15" s="62">
        <v>2.4</v>
      </c>
      <c r="N15" s="62">
        <v>2.6000000000000014</v>
      </c>
    </row>
    <row r="16" spans="1:14">
      <c r="A16" s="12"/>
      <c r="B16" s="7" t="s">
        <v>88</v>
      </c>
      <c r="C16" s="61">
        <v>0</v>
      </c>
      <c r="D16" s="61">
        <v>1285147.5067255911</v>
      </c>
      <c r="E16" s="61">
        <v>1826445.936121729</v>
      </c>
      <c r="F16" s="61">
        <v>1131073.2236201919</v>
      </c>
      <c r="G16" s="61">
        <v>0</v>
      </c>
      <c r="H16" s="61">
        <v>67.568886939326347</v>
      </c>
      <c r="I16" s="61">
        <v>158.4131476382843</v>
      </c>
      <c r="J16" s="61">
        <v>450.09562233321361</v>
      </c>
      <c r="K16" s="62">
        <v>0</v>
      </c>
      <c r="L16" s="62">
        <v>2.2026800000000004</v>
      </c>
      <c r="M16" s="62">
        <v>2.5800000000000014</v>
      </c>
      <c r="N16" s="62">
        <v>2.7950000000000004</v>
      </c>
    </row>
    <row r="17" spans="1:14" ht="25.5">
      <c r="A17" s="6">
        <v>3</v>
      </c>
      <c r="B17" s="7" t="s">
        <v>42</v>
      </c>
      <c r="C17" s="44" t="s">
        <v>94</v>
      </c>
      <c r="D17" s="44" t="s">
        <v>94</v>
      </c>
      <c r="E17" s="44" t="s">
        <v>94</v>
      </c>
      <c r="F17" s="44" t="s">
        <v>94</v>
      </c>
      <c r="G17" s="44" t="s">
        <v>94</v>
      </c>
      <c r="H17" s="44" t="s">
        <v>94</v>
      </c>
      <c r="I17" s="44" t="s">
        <v>94</v>
      </c>
      <c r="J17" s="44" t="s">
        <v>94</v>
      </c>
      <c r="K17" s="45" t="s">
        <v>94</v>
      </c>
      <c r="L17" s="45" t="s">
        <v>94</v>
      </c>
      <c r="M17" s="45" t="s">
        <v>94</v>
      </c>
      <c r="N17" s="45" t="s">
        <v>94</v>
      </c>
    </row>
    <row r="18" spans="1:14">
      <c r="A18" s="6"/>
      <c r="B18" s="7" t="s">
        <v>87</v>
      </c>
      <c r="C18" s="61">
        <v>359698.8</v>
      </c>
      <c r="D18" s="61">
        <v>450913</v>
      </c>
      <c r="E18" s="61">
        <v>769954</v>
      </c>
      <c r="F18" s="61">
        <v>821079.71846095065</v>
      </c>
      <c r="G18" s="61">
        <v>1000.6207956906375</v>
      </c>
      <c r="H18" s="61">
        <v>1048.7369917673875</v>
      </c>
      <c r="I18" s="61">
        <v>806.16721148812235</v>
      </c>
      <c r="J18" s="61">
        <v>705.24160997667309</v>
      </c>
      <c r="K18" s="62">
        <v>1.7512000000000005</v>
      </c>
      <c r="L18" s="62">
        <v>1.8799000000000003</v>
      </c>
      <c r="M18" s="62">
        <v>2.2736999999999998</v>
      </c>
      <c r="N18" s="62">
        <v>2.9215999999999998</v>
      </c>
    </row>
    <row r="19" spans="1:14">
      <c r="A19" s="6"/>
      <c r="B19" s="7" t="s">
        <v>88</v>
      </c>
      <c r="C19" s="61">
        <v>828713.38240415254</v>
      </c>
      <c r="D19" s="61">
        <v>976839.95109704556</v>
      </c>
      <c r="E19" s="61">
        <v>1110389.3985553104</v>
      </c>
      <c r="F19" s="61">
        <v>899450.40108014818</v>
      </c>
      <c r="G19" s="61">
        <v>108.6554754505281</v>
      </c>
      <c r="H19" s="61">
        <v>138.93780554749006</v>
      </c>
      <c r="I19" s="61">
        <v>279.37425849789912</v>
      </c>
      <c r="J19" s="61">
        <v>407.8442948289657</v>
      </c>
      <c r="K19" s="62">
        <v>1.8825399999999999</v>
      </c>
      <c r="L19" s="62">
        <v>2.0208924999999995</v>
      </c>
      <c r="M19" s="62">
        <v>2.4442274999999993</v>
      </c>
      <c r="N19" s="62">
        <v>3.1407200000000008</v>
      </c>
    </row>
    <row r="20" spans="1:14" ht="25.5">
      <c r="A20" s="6">
        <v>4</v>
      </c>
      <c r="B20" s="7" t="s">
        <v>43</v>
      </c>
      <c r="C20" s="44" t="s">
        <v>94</v>
      </c>
      <c r="D20" s="44" t="s">
        <v>94</v>
      </c>
      <c r="E20" s="44" t="s">
        <v>94</v>
      </c>
      <c r="F20" s="44" t="s">
        <v>94</v>
      </c>
      <c r="G20" s="44" t="s">
        <v>94</v>
      </c>
      <c r="H20" s="44" t="s">
        <v>94</v>
      </c>
      <c r="I20" s="44" t="s">
        <v>94</v>
      </c>
      <c r="J20" s="44" t="s">
        <v>94</v>
      </c>
      <c r="K20" s="45" t="s">
        <v>94</v>
      </c>
      <c r="L20" s="45" t="s">
        <v>94</v>
      </c>
      <c r="M20" s="45" t="s">
        <v>94</v>
      </c>
      <c r="N20" s="45" t="s">
        <v>94</v>
      </c>
    </row>
    <row r="21" spans="1:14">
      <c r="A21" s="6"/>
      <c r="B21" s="7" t="s">
        <v>87</v>
      </c>
      <c r="C21" s="61">
        <v>581013.01</v>
      </c>
      <c r="D21" s="61">
        <v>675796.17</v>
      </c>
      <c r="E21" s="61">
        <v>727455.1</v>
      </c>
      <c r="F21" s="61">
        <v>803929.55</v>
      </c>
      <c r="G21" s="61">
        <v>883.72</v>
      </c>
      <c r="H21" s="61">
        <v>503.83</v>
      </c>
      <c r="I21" s="61">
        <v>381.21</v>
      </c>
      <c r="J21" s="61">
        <v>488.51</v>
      </c>
      <c r="K21" s="62">
        <v>1.64381</v>
      </c>
      <c r="L21" s="62">
        <v>1.80721</v>
      </c>
      <c r="M21" s="62">
        <v>2.3236500000000002</v>
      </c>
      <c r="N21" s="62">
        <v>3.1511999999999998</v>
      </c>
    </row>
    <row r="22" spans="1:14">
      <c r="A22" s="6"/>
      <c r="B22" s="7" t="s">
        <v>88</v>
      </c>
      <c r="C22" s="61">
        <v>1226076.73</v>
      </c>
      <c r="D22" s="61">
        <v>728645.18</v>
      </c>
      <c r="E22" s="61">
        <v>903391.62</v>
      </c>
      <c r="F22" s="61">
        <v>1133363.8600000001</v>
      </c>
      <c r="G22" s="61">
        <v>83.95</v>
      </c>
      <c r="H22" s="61">
        <v>142.44999999999999</v>
      </c>
      <c r="I22" s="61">
        <v>282.08999999999997</v>
      </c>
      <c r="J22" s="61">
        <v>549.48</v>
      </c>
      <c r="K22" s="62">
        <v>1.7670899999999998</v>
      </c>
      <c r="L22" s="62">
        <v>1.9427399999999999</v>
      </c>
      <c r="M22" s="62">
        <v>2.4979200000000001</v>
      </c>
      <c r="N22" s="62">
        <v>3.3875300000000004</v>
      </c>
    </row>
    <row r="23" spans="1:14" ht="25.5">
      <c r="A23" s="6">
        <v>5</v>
      </c>
      <c r="B23" s="7" t="s">
        <v>44</v>
      </c>
      <c r="C23" s="44" t="s">
        <v>94</v>
      </c>
      <c r="D23" s="44" t="s">
        <v>94</v>
      </c>
      <c r="E23" s="44" t="s">
        <v>94</v>
      </c>
      <c r="F23" s="44" t="s">
        <v>94</v>
      </c>
      <c r="G23" s="44" t="s">
        <v>94</v>
      </c>
      <c r="H23" s="44" t="s">
        <v>94</v>
      </c>
      <c r="I23" s="44" t="s">
        <v>94</v>
      </c>
      <c r="J23" s="44" t="s">
        <v>94</v>
      </c>
      <c r="K23" s="45" t="s">
        <v>94</v>
      </c>
      <c r="L23" s="45" t="s">
        <v>94</v>
      </c>
      <c r="M23" s="45" t="s">
        <v>94</v>
      </c>
      <c r="N23" s="45" t="s">
        <v>94</v>
      </c>
    </row>
    <row r="24" spans="1:14">
      <c r="A24" s="6"/>
      <c r="B24" s="7" t="s">
        <v>87</v>
      </c>
      <c r="C24" s="61">
        <v>192876.41113424842</v>
      </c>
      <c r="D24" s="61">
        <v>299810.78764502367</v>
      </c>
      <c r="E24" s="61">
        <v>680547.64999999967</v>
      </c>
      <c r="F24" s="61">
        <v>945854.59645889071</v>
      </c>
      <c r="G24" s="61">
        <v>1230.4866028685619</v>
      </c>
      <c r="H24" s="61">
        <v>1553.0470552283798</v>
      </c>
      <c r="I24" s="61">
        <v>1003.1751868365792</v>
      </c>
      <c r="J24" s="61">
        <v>893.81099999999992</v>
      </c>
      <c r="K24" s="62">
        <v>1.5194000000000001</v>
      </c>
      <c r="L24" s="62">
        <v>2.0417999999999998</v>
      </c>
      <c r="M24" s="62">
        <v>2.2779500544196427</v>
      </c>
      <c r="N24" s="62">
        <v>2.6656751070416553</v>
      </c>
    </row>
    <row r="25" spans="1:14">
      <c r="A25" s="6"/>
      <c r="B25" s="7" t="s">
        <v>88</v>
      </c>
      <c r="C25" s="61">
        <v>1044328.2978710957</v>
      </c>
      <c r="D25" s="61">
        <v>1286474.358744387</v>
      </c>
      <c r="E25" s="61">
        <v>1193366.1013156096</v>
      </c>
      <c r="F25" s="61">
        <v>1272716.4943256448</v>
      </c>
      <c r="G25" s="61">
        <v>34.17826759862411</v>
      </c>
      <c r="H25" s="61">
        <v>51.046313574322689</v>
      </c>
      <c r="I25" s="61">
        <v>163.74290389812691</v>
      </c>
      <c r="J25" s="61">
        <v>426.94271372519154</v>
      </c>
      <c r="K25" s="62">
        <v>1.633375545203589</v>
      </c>
      <c r="L25" s="62">
        <v>2.1949530495531278</v>
      </c>
      <c r="M25" s="62">
        <v>2.4487963085011164</v>
      </c>
      <c r="N25" s="62">
        <v>2.8656000000000001</v>
      </c>
    </row>
    <row r="26" spans="1:14">
      <c r="A26" s="6">
        <v>6</v>
      </c>
      <c r="B26" s="7" t="s">
        <v>45</v>
      </c>
      <c r="C26" s="44" t="s">
        <v>94</v>
      </c>
      <c r="D26" s="44" t="s">
        <v>94</v>
      </c>
      <c r="E26" s="44" t="s">
        <v>94</v>
      </c>
      <c r="F26" s="44" t="s">
        <v>94</v>
      </c>
      <c r="G26" s="44" t="s">
        <v>94</v>
      </c>
      <c r="H26" s="44" t="s">
        <v>94</v>
      </c>
      <c r="I26" s="44" t="s">
        <v>94</v>
      </c>
      <c r="J26" s="44" t="s">
        <v>94</v>
      </c>
      <c r="K26" s="45" t="s">
        <v>94</v>
      </c>
      <c r="L26" s="45" t="s">
        <v>94</v>
      </c>
      <c r="M26" s="45" t="s">
        <v>94</v>
      </c>
      <c r="N26" s="45" t="s">
        <v>94</v>
      </c>
    </row>
    <row r="27" spans="1:14">
      <c r="A27" s="6"/>
      <c r="B27" s="7" t="s">
        <v>87</v>
      </c>
      <c r="C27" s="79">
        <v>56634.134421198221</v>
      </c>
      <c r="D27" s="79">
        <v>174012.92504288114</v>
      </c>
      <c r="E27" s="79">
        <v>307596.43965681142</v>
      </c>
      <c r="F27" s="79">
        <v>538401.67576015415</v>
      </c>
      <c r="G27" s="79">
        <v>1486.36</v>
      </c>
      <c r="H27" s="79">
        <v>1425.1499999999999</v>
      </c>
      <c r="I27" s="79">
        <v>1579.79</v>
      </c>
      <c r="J27" s="79">
        <v>1079.8200000000002</v>
      </c>
      <c r="K27" s="81">
        <v>1.6109400000000023</v>
      </c>
      <c r="L27" s="81">
        <v>1.8608699999999998</v>
      </c>
      <c r="M27" s="81">
        <v>2.1118200000000003</v>
      </c>
      <c r="N27" s="40">
        <v>2.4259300000000015</v>
      </c>
    </row>
    <row r="28" spans="1:14">
      <c r="A28" s="6"/>
      <c r="B28" s="7" t="s">
        <v>88</v>
      </c>
      <c r="C28" s="79">
        <v>1047924.118952241</v>
      </c>
      <c r="D28" s="79">
        <v>999116.11402640515</v>
      </c>
      <c r="E28" s="79">
        <v>927083.73451980599</v>
      </c>
      <c r="F28" s="79">
        <v>778328.34490694385</v>
      </c>
      <c r="G28" s="79">
        <v>55.081409676413855</v>
      </c>
      <c r="H28" s="79">
        <v>155.91794333586742</v>
      </c>
      <c r="I28" s="79">
        <v>247.48185195678744</v>
      </c>
      <c r="J28" s="79">
        <v>532.32774691481688</v>
      </c>
      <c r="K28" s="81">
        <v>1.7317599999999995</v>
      </c>
      <c r="L28" s="81">
        <v>2.0004400000000007</v>
      </c>
      <c r="M28" s="81">
        <v>2.2702100000000005</v>
      </c>
      <c r="N28" s="40">
        <v>2.6078699999999997</v>
      </c>
    </row>
    <row r="29" spans="1:14">
      <c r="A29" s="6">
        <v>7</v>
      </c>
      <c r="B29" s="7" t="s">
        <v>46</v>
      </c>
      <c r="C29" s="44" t="s">
        <v>94</v>
      </c>
      <c r="D29" s="44" t="s">
        <v>94</v>
      </c>
      <c r="E29" s="44" t="s">
        <v>94</v>
      </c>
      <c r="F29" s="44" t="s">
        <v>94</v>
      </c>
      <c r="G29" s="44" t="s">
        <v>94</v>
      </c>
      <c r="H29" s="44" t="s">
        <v>94</v>
      </c>
      <c r="I29" s="44" t="s">
        <v>94</v>
      </c>
      <c r="J29" s="44" t="s">
        <v>94</v>
      </c>
      <c r="K29" s="45" t="s">
        <v>94</v>
      </c>
      <c r="L29" s="45" t="s">
        <v>94</v>
      </c>
      <c r="M29" s="45" t="s">
        <v>94</v>
      </c>
      <c r="N29" s="45" t="s">
        <v>94</v>
      </c>
    </row>
    <row r="30" spans="1:14">
      <c r="A30" s="6"/>
      <c r="B30" s="7" t="s">
        <v>87</v>
      </c>
      <c r="C30" s="61">
        <v>315212.43</v>
      </c>
      <c r="D30" s="61">
        <v>438544.25</v>
      </c>
      <c r="E30" s="61">
        <v>680586.58</v>
      </c>
      <c r="F30" s="61">
        <v>880356.35</v>
      </c>
      <c r="G30" s="61">
        <v>499.22</v>
      </c>
      <c r="H30" s="61">
        <v>559.16999999999996</v>
      </c>
      <c r="I30" s="61">
        <v>687.55</v>
      </c>
      <c r="J30" s="61">
        <v>1122.75</v>
      </c>
      <c r="K30" s="62">
        <v>1.0234198580444189</v>
      </c>
      <c r="L30" s="62">
        <v>1.3417593764690494</v>
      </c>
      <c r="M30" s="62">
        <v>1.8566341281182208</v>
      </c>
      <c r="N30" s="62">
        <v>2.9951944587270232</v>
      </c>
    </row>
    <row r="31" spans="1:14">
      <c r="A31" s="6"/>
      <c r="B31" s="7" t="s">
        <v>88</v>
      </c>
      <c r="C31" s="61">
        <v>617730.31827712734</v>
      </c>
      <c r="D31" s="61">
        <v>659553.23204345524</v>
      </c>
      <c r="E31" s="61">
        <v>881237.39015889377</v>
      </c>
      <c r="F31" s="61">
        <v>1140119.6757832577</v>
      </c>
      <c r="G31" s="61">
        <v>65.731411162018304</v>
      </c>
      <c r="H31" s="61">
        <v>261.31342355068199</v>
      </c>
      <c r="I31" s="61">
        <v>477.1632739307621</v>
      </c>
      <c r="J31" s="61">
        <v>785.45667087207994</v>
      </c>
      <c r="K31" s="62">
        <v>1.0984262525434061</v>
      </c>
      <c r="L31" s="62">
        <v>1.4409634728236533</v>
      </c>
      <c r="M31" s="62">
        <v>1.9958017690377852</v>
      </c>
      <c r="N31" s="62">
        <v>3.2193249791671392</v>
      </c>
    </row>
    <row r="32" spans="1:14">
      <c r="B32" s="16"/>
    </row>
    <row r="33" spans="2:12">
      <c r="B33" s="58" t="s">
        <v>120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83" spans="1:14">
      <c r="A83" s="96">
        <v>18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3:N83"/>
    <mergeCell ref="K8:N8"/>
    <mergeCell ref="C9:F9"/>
    <mergeCell ref="G9:J9"/>
    <mergeCell ref="K9:N9"/>
  </mergeCells>
  <pageMargins left="0" right="0" top="0" bottom="0" header="0.31496062992125984" footer="0.31496062992125984"/>
  <pageSetup paperSize="9" scale="5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D12FDC5-384F-4B35-B0B0-33301307B51C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</xm:sqref>
        </x14:conditionalFormatting>
        <x14:conditionalFormatting xmlns:xm="http://schemas.microsoft.com/office/excel/2006/main">
          <x14:cfRule type="expression" priority="1" id="{2E6378E6-6E82-4336-A0C1-45D11E417848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zoomScale="90" zoomScaleNormal="100" zoomScaleSheetLayoutView="90" workbookViewId="0">
      <selection activeCell="C8" sqref="C8:F8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159</v>
      </c>
      <c r="M1" s="98"/>
      <c r="N1" s="98"/>
    </row>
    <row r="2" spans="1:14" ht="75.75" customHeight="1">
      <c r="A2" s="99" t="s">
        <v>125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51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61">
        <v>326634.90269388951</v>
      </c>
      <c r="D12" s="61">
        <v>536861.47635184601</v>
      </c>
      <c r="E12" s="61">
        <v>475958.09154018504</v>
      </c>
      <c r="F12" s="61">
        <v>776286.49456776062</v>
      </c>
      <c r="G12" s="61">
        <v>118.3094162777255</v>
      </c>
      <c r="H12" s="61">
        <v>154.52325345527044</v>
      </c>
      <c r="I12" s="61">
        <v>287.02394763578502</v>
      </c>
      <c r="J12" s="61">
        <v>505.81849218484837</v>
      </c>
      <c r="K12" s="62">
        <v>0.82461711121672099</v>
      </c>
      <c r="L12" s="62">
        <v>0.98846778020430048</v>
      </c>
      <c r="M12" s="62">
        <v>1.2045311575358277</v>
      </c>
      <c r="N12" s="62">
        <v>1.5413234154594073</v>
      </c>
    </row>
    <row r="13" spans="1:14">
      <c r="A13" s="6"/>
      <c r="B13" s="7" t="s">
        <v>88</v>
      </c>
      <c r="C13" s="61">
        <v>350544.57757108222</v>
      </c>
      <c r="D13" s="61">
        <v>576159.73642080114</v>
      </c>
      <c r="E13" s="61">
        <v>510798.22384092654</v>
      </c>
      <c r="F13" s="61">
        <v>833110.6659701207</v>
      </c>
      <c r="G13" s="61">
        <v>130.22143566795341</v>
      </c>
      <c r="H13" s="61">
        <v>170.06153067613425</v>
      </c>
      <c r="I13" s="61">
        <v>315.88569839820161</v>
      </c>
      <c r="J13" s="61">
        <v>556.69647632780971</v>
      </c>
      <c r="K13" s="62">
        <v>0.88549615728765052</v>
      </c>
      <c r="L13" s="62">
        <v>1.061516014375758</v>
      </c>
      <c r="M13" s="62">
        <v>1.2939889129572557</v>
      </c>
      <c r="N13" s="62">
        <v>1.6564163271970334</v>
      </c>
    </row>
    <row r="14" spans="1:14">
      <c r="A14" s="6">
        <v>2</v>
      </c>
      <c r="B14" s="7" t="s">
        <v>52</v>
      </c>
      <c r="C14" s="61" t="s">
        <v>94</v>
      </c>
      <c r="D14" s="61" t="s">
        <v>94</v>
      </c>
      <c r="E14" s="61" t="s">
        <v>94</v>
      </c>
      <c r="F14" s="61" t="s">
        <v>94</v>
      </c>
      <c r="G14" s="61" t="s">
        <v>94</v>
      </c>
      <c r="H14" s="61" t="s">
        <v>94</v>
      </c>
      <c r="I14" s="61" t="s">
        <v>94</v>
      </c>
      <c r="J14" s="61" t="s">
        <v>94</v>
      </c>
      <c r="K14" s="62" t="s">
        <v>94</v>
      </c>
      <c r="L14" s="62" t="s">
        <v>94</v>
      </c>
      <c r="M14" s="62" t="s">
        <v>94</v>
      </c>
      <c r="N14" s="62" t="s">
        <v>94</v>
      </c>
    </row>
    <row r="15" spans="1:14">
      <c r="A15" s="6"/>
      <c r="B15" s="7" t="s">
        <v>87</v>
      </c>
      <c r="C15" s="61">
        <v>819291.05999999982</v>
      </c>
      <c r="D15" s="61">
        <v>845893.65000000014</v>
      </c>
      <c r="E15" s="61">
        <v>873199.52</v>
      </c>
      <c r="F15" s="61">
        <v>943182.00619231979</v>
      </c>
      <c r="G15" s="61">
        <v>329.13999999999993</v>
      </c>
      <c r="H15" s="61">
        <v>343.8</v>
      </c>
      <c r="I15" s="61">
        <v>396</v>
      </c>
      <c r="J15" s="61">
        <v>478.39</v>
      </c>
      <c r="K15" s="62">
        <v>1.8772476295421867</v>
      </c>
      <c r="L15" s="62">
        <v>1.9042643418965195</v>
      </c>
      <c r="M15" s="62">
        <v>2.0673953937135758</v>
      </c>
      <c r="N15" s="62">
        <v>2.2886647730334415</v>
      </c>
    </row>
    <row r="16" spans="1:14">
      <c r="A16" s="6"/>
      <c r="B16" s="7" t="s">
        <v>88</v>
      </c>
      <c r="C16" s="61">
        <v>915879.78566500801</v>
      </c>
      <c r="D16" s="61">
        <v>945069.30425088946</v>
      </c>
      <c r="E16" s="61">
        <v>975648.64779359475</v>
      </c>
      <c r="F16" s="61">
        <v>1148181.8086925556</v>
      </c>
      <c r="G16" s="61">
        <v>540.32472182607614</v>
      </c>
      <c r="H16" s="61">
        <v>571.6108886570687</v>
      </c>
      <c r="I16" s="61">
        <v>611.86723067792809</v>
      </c>
      <c r="J16" s="61">
        <v>751.3469703767687</v>
      </c>
      <c r="K16" s="62">
        <v>2.0555887500000005</v>
      </c>
      <c r="L16" s="62">
        <v>2.0851647000000004</v>
      </c>
      <c r="M16" s="62">
        <v>2.2637524819225989</v>
      </c>
      <c r="N16" s="62">
        <v>2.5062692250346781</v>
      </c>
    </row>
    <row r="17" spans="1:14">
      <c r="A17" s="6">
        <v>3</v>
      </c>
      <c r="B17" s="7" t="s">
        <v>53</v>
      </c>
      <c r="C17" s="44" t="s">
        <v>94</v>
      </c>
      <c r="D17" s="44" t="s">
        <v>94</v>
      </c>
      <c r="E17" s="44" t="s">
        <v>94</v>
      </c>
      <c r="F17" s="44" t="s">
        <v>94</v>
      </c>
      <c r="G17" s="44" t="s">
        <v>94</v>
      </c>
      <c r="H17" s="44" t="s">
        <v>94</v>
      </c>
      <c r="I17" s="44" t="s">
        <v>94</v>
      </c>
      <c r="J17" s="44" t="s">
        <v>94</v>
      </c>
      <c r="K17" s="45" t="s">
        <v>94</v>
      </c>
      <c r="L17" s="45" t="s">
        <v>94</v>
      </c>
      <c r="M17" s="45" t="s">
        <v>94</v>
      </c>
      <c r="N17" s="45" t="s">
        <v>94</v>
      </c>
    </row>
    <row r="18" spans="1:14">
      <c r="A18" s="6"/>
      <c r="B18" s="7" t="s">
        <v>87</v>
      </c>
      <c r="C18" s="79">
        <v>640546.44939328358</v>
      </c>
      <c r="D18" s="79">
        <v>373902.0625999106</v>
      </c>
      <c r="E18" s="79">
        <v>497207.88999989058</v>
      </c>
      <c r="F18" s="79">
        <v>641838.04599988135</v>
      </c>
      <c r="G18" s="79">
        <v>180.33999999999997</v>
      </c>
      <c r="H18" s="79">
        <v>272.17</v>
      </c>
      <c r="I18" s="79">
        <v>349.76159999999999</v>
      </c>
      <c r="J18" s="79">
        <v>807.13</v>
      </c>
      <c r="K18" s="80">
        <v>1.2399903931842422</v>
      </c>
      <c r="L18" s="80">
        <v>1.9183549787560183</v>
      </c>
      <c r="M18" s="80">
        <v>2.1005779754444021</v>
      </c>
      <c r="N18" s="80">
        <v>2.5782392872228836</v>
      </c>
    </row>
    <row r="19" spans="1:14">
      <c r="A19" s="6"/>
      <c r="B19" s="7" t="s">
        <v>88</v>
      </c>
      <c r="C19" s="79">
        <v>690357.61215000867</v>
      </c>
      <c r="D19" s="79">
        <v>639876.67985041812</v>
      </c>
      <c r="E19" s="79">
        <v>716799.17450599431</v>
      </c>
      <c r="F19" s="79">
        <v>709110.03643121535</v>
      </c>
      <c r="G19" s="79">
        <v>107.28789890602468</v>
      </c>
      <c r="H19" s="79">
        <v>228.18215809211523</v>
      </c>
      <c r="I19" s="79">
        <v>305.65026540640957</v>
      </c>
      <c r="J19" s="79">
        <v>666.00626147458081</v>
      </c>
      <c r="K19" s="80">
        <v>1.332990723479013</v>
      </c>
      <c r="L19" s="80">
        <v>2.0622358417500029</v>
      </c>
      <c r="M19" s="80">
        <v>2.2581235000000031</v>
      </c>
      <c r="N19" s="80">
        <v>2.7716080000000032</v>
      </c>
    </row>
    <row r="20" spans="1:14">
      <c r="A20" s="6">
        <v>4</v>
      </c>
      <c r="B20" s="7" t="s">
        <v>63</v>
      </c>
      <c r="C20" s="14" t="s">
        <v>94</v>
      </c>
      <c r="D20" s="14" t="s">
        <v>94</v>
      </c>
      <c r="E20" s="14" t="s">
        <v>94</v>
      </c>
      <c r="F20" s="14" t="s">
        <v>94</v>
      </c>
      <c r="G20" s="14" t="s">
        <v>94</v>
      </c>
      <c r="H20" s="14" t="s">
        <v>94</v>
      </c>
      <c r="I20" s="14" t="s">
        <v>94</v>
      </c>
      <c r="J20" s="14" t="s">
        <v>94</v>
      </c>
      <c r="K20" s="19" t="s">
        <v>94</v>
      </c>
      <c r="L20" s="19" t="s">
        <v>94</v>
      </c>
      <c r="M20" s="19" t="s">
        <v>94</v>
      </c>
      <c r="N20" s="19" t="s">
        <v>94</v>
      </c>
    </row>
    <row r="21" spans="1:14">
      <c r="A21" s="6"/>
      <c r="B21" s="7" t="s">
        <v>87</v>
      </c>
      <c r="C21" s="61">
        <v>290423.70999999996</v>
      </c>
      <c r="D21" s="61">
        <v>440450.57</v>
      </c>
      <c r="E21" s="61">
        <v>854100.16</v>
      </c>
      <c r="F21" s="61">
        <v>1355789.93</v>
      </c>
      <c r="G21" s="61">
        <v>88.87</v>
      </c>
      <c r="H21" s="61">
        <v>131.71</v>
      </c>
      <c r="I21" s="61">
        <v>215.44</v>
      </c>
      <c r="J21" s="61">
        <v>513.89998502048229</v>
      </c>
      <c r="K21" s="62">
        <v>0.56504745717496885</v>
      </c>
      <c r="L21" s="62">
        <v>0.794390737716821</v>
      </c>
      <c r="M21" s="62">
        <v>2.1717258446297683</v>
      </c>
      <c r="N21" s="62">
        <v>2.1376128055203742</v>
      </c>
    </row>
    <row r="22" spans="1:14">
      <c r="A22" s="6"/>
      <c r="B22" s="7" t="s">
        <v>88</v>
      </c>
      <c r="C22" s="61">
        <v>302954.40144868538</v>
      </c>
      <c r="D22" s="61">
        <v>353102.72133432823</v>
      </c>
      <c r="E22" s="61">
        <v>834129.42763038643</v>
      </c>
      <c r="F22" s="61">
        <v>1063985.0261592939</v>
      </c>
      <c r="G22" s="61">
        <v>110.24026584694525</v>
      </c>
      <c r="H22" s="61">
        <v>187.9986527780479</v>
      </c>
      <c r="I22" s="61">
        <v>264.69688854432633</v>
      </c>
      <c r="J22" s="61">
        <v>364.75901879874164</v>
      </c>
      <c r="K22" s="62">
        <v>0.60742999999999991</v>
      </c>
      <c r="L22" s="62">
        <v>0.85397000000000012</v>
      </c>
      <c r="M22" s="62">
        <v>2.3346100000000001</v>
      </c>
      <c r="N22" s="62">
        <v>2.2970341574362192</v>
      </c>
    </row>
    <row r="23" spans="1:14">
      <c r="A23" s="6">
        <v>5</v>
      </c>
      <c r="B23" s="7" t="s">
        <v>54</v>
      </c>
      <c r="C23" s="14" t="s">
        <v>94</v>
      </c>
      <c r="D23" s="14" t="s">
        <v>94</v>
      </c>
      <c r="E23" s="14" t="s">
        <v>94</v>
      </c>
      <c r="F23" s="14" t="s">
        <v>94</v>
      </c>
      <c r="G23" s="14" t="s">
        <v>94</v>
      </c>
      <c r="H23" s="14" t="s">
        <v>94</v>
      </c>
      <c r="I23" s="14" t="s">
        <v>94</v>
      </c>
      <c r="J23" s="14" t="s">
        <v>94</v>
      </c>
      <c r="K23" s="19" t="s">
        <v>94</v>
      </c>
      <c r="L23" s="19" t="s">
        <v>94</v>
      </c>
      <c r="M23" s="19" t="s">
        <v>94</v>
      </c>
      <c r="N23" s="19" t="s">
        <v>94</v>
      </c>
    </row>
    <row r="24" spans="1:14">
      <c r="A24" s="6"/>
      <c r="B24" s="7" t="s">
        <v>87</v>
      </c>
      <c r="C24" s="61">
        <v>212970</v>
      </c>
      <c r="D24" s="61">
        <v>399740</v>
      </c>
      <c r="E24" s="61">
        <v>552430</v>
      </c>
      <c r="F24" s="61">
        <v>693580</v>
      </c>
      <c r="G24" s="61">
        <v>325</v>
      </c>
      <c r="H24" s="61">
        <v>445</v>
      </c>
      <c r="I24" s="61">
        <v>475</v>
      </c>
      <c r="J24" s="61">
        <v>511</v>
      </c>
      <c r="K24" s="62">
        <v>0.66446440754615899</v>
      </c>
      <c r="L24" s="62">
        <v>1.0588299999999999</v>
      </c>
      <c r="M24" s="62">
        <v>1.3472578947368423</v>
      </c>
      <c r="N24" s="62">
        <v>1.9106401244429498</v>
      </c>
    </row>
    <row r="25" spans="1:14">
      <c r="A25" s="6"/>
      <c r="B25" s="7" t="s">
        <v>88</v>
      </c>
      <c r="C25" s="61">
        <v>379729.22085748403</v>
      </c>
      <c r="D25" s="61">
        <v>617546.88847882068</v>
      </c>
      <c r="E25" s="61">
        <v>758512.9393435159</v>
      </c>
      <c r="F25" s="61">
        <v>743369.55007502378</v>
      </c>
      <c r="G25" s="61">
        <v>73.653644716173517</v>
      </c>
      <c r="H25" s="61">
        <v>189.94920796196791</v>
      </c>
      <c r="I25" s="61">
        <v>250.65022735234302</v>
      </c>
      <c r="J25" s="61">
        <v>553.84932213947593</v>
      </c>
      <c r="K25" s="62">
        <v>0.71432581668842299</v>
      </c>
      <c r="L25" s="62">
        <v>1.1382463264000002</v>
      </c>
      <c r="M25" s="62">
        <v>1.448302236842105</v>
      </c>
      <c r="N25" s="62">
        <v>2.0539644488359001</v>
      </c>
    </row>
    <row r="26" spans="1:14" ht="24" customHeight="1">
      <c r="A26" s="6">
        <v>6</v>
      </c>
      <c r="B26" s="7" t="s">
        <v>102</v>
      </c>
      <c r="C26" s="61" t="s">
        <v>94</v>
      </c>
      <c r="D26" s="61" t="s">
        <v>94</v>
      </c>
      <c r="E26" s="61" t="s">
        <v>94</v>
      </c>
      <c r="F26" s="61" t="s">
        <v>94</v>
      </c>
      <c r="G26" s="61" t="s">
        <v>94</v>
      </c>
      <c r="H26" s="61" t="s">
        <v>94</v>
      </c>
      <c r="I26" s="61" t="s">
        <v>94</v>
      </c>
      <c r="J26" s="61" t="s">
        <v>94</v>
      </c>
      <c r="K26" s="62" t="s">
        <v>94</v>
      </c>
      <c r="L26" s="62" t="s">
        <v>94</v>
      </c>
      <c r="M26" s="62" t="s">
        <v>94</v>
      </c>
      <c r="N26" s="62" t="s">
        <v>94</v>
      </c>
    </row>
    <row r="27" spans="1:14">
      <c r="A27" s="6"/>
      <c r="B27" s="7" t="s">
        <v>87</v>
      </c>
      <c r="C27" s="79">
        <v>376920.4300832242</v>
      </c>
      <c r="D27" s="79">
        <v>606848.98000001302</v>
      </c>
      <c r="E27" s="79">
        <v>612587.06023431988</v>
      </c>
      <c r="F27" s="79">
        <v>989087.35000008298</v>
      </c>
      <c r="G27" s="79">
        <v>103.99</v>
      </c>
      <c r="H27" s="79">
        <v>219.82999999999998</v>
      </c>
      <c r="I27" s="79">
        <v>271.17999999999995</v>
      </c>
      <c r="J27" s="79">
        <v>1167.3</v>
      </c>
      <c r="K27" s="80">
        <v>0.81974000000000002</v>
      </c>
      <c r="L27" s="80">
        <v>1.30179</v>
      </c>
      <c r="M27" s="80">
        <v>1.35619</v>
      </c>
      <c r="N27" s="80">
        <v>2.0769099999999998</v>
      </c>
    </row>
    <row r="28" spans="1:14">
      <c r="A28" s="6"/>
      <c r="B28" s="7" t="s">
        <v>88</v>
      </c>
      <c r="C28" s="79">
        <v>470930.52386939153</v>
      </c>
      <c r="D28" s="79">
        <v>718188.03766989184</v>
      </c>
      <c r="E28" s="79">
        <v>707967.74817591195</v>
      </c>
      <c r="F28" s="79">
        <v>783021.13981293794</v>
      </c>
      <c r="G28" s="79">
        <v>55.792979180147832</v>
      </c>
      <c r="H28" s="79">
        <v>147.51731344147862</v>
      </c>
      <c r="I28" s="79">
        <v>223.81494896456041</v>
      </c>
      <c r="J28" s="79">
        <v>553.09122903020932</v>
      </c>
      <c r="K28" s="80">
        <v>0.88122049999999963</v>
      </c>
      <c r="L28" s="80">
        <v>1.3994242499999998</v>
      </c>
      <c r="M28" s="80">
        <v>1.4579042499999999</v>
      </c>
      <c r="N28" s="80">
        <v>2.2326782499999998</v>
      </c>
    </row>
    <row r="29" spans="1:14">
      <c r="A29" s="6">
        <v>7</v>
      </c>
      <c r="B29" s="7" t="s">
        <v>59</v>
      </c>
      <c r="C29" s="14" t="s">
        <v>94</v>
      </c>
      <c r="D29" s="14" t="s">
        <v>94</v>
      </c>
      <c r="E29" s="14" t="s">
        <v>94</v>
      </c>
      <c r="F29" s="14" t="s">
        <v>94</v>
      </c>
      <c r="G29" s="14" t="s">
        <v>94</v>
      </c>
      <c r="H29" s="14" t="s">
        <v>94</v>
      </c>
      <c r="I29" s="14" t="s">
        <v>94</v>
      </c>
      <c r="J29" s="14" t="s">
        <v>94</v>
      </c>
      <c r="K29" s="19" t="s">
        <v>94</v>
      </c>
      <c r="L29" s="19" t="s">
        <v>94</v>
      </c>
      <c r="M29" s="19" t="s">
        <v>94</v>
      </c>
      <c r="N29" s="19" t="s">
        <v>94</v>
      </c>
    </row>
    <row r="30" spans="1:14">
      <c r="A30" s="6"/>
      <c r="B30" s="7" t="s">
        <v>87</v>
      </c>
      <c r="C30" s="61">
        <v>460433.6751068072</v>
      </c>
      <c r="D30" s="61">
        <v>597634.10990267911</v>
      </c>
      <c r="E30" s="61">
        <v>744641.93382412114</v>
      </c>
      <c r="F30" s="61">
        <v>651764.12099999993</v>
      </c>
      <c r="G30" s="61">
        <v>123.07469999999999</v>
      </c>
      <c r="H30" s="61">
        <v>248.18880000000001</v>
      </c>
      <c r="I30" s="61">
        <v>386.32209999999998</v>
      </c>
      <c r="J30" s="61">
        <v>850.16200000000003</v>
      </c>
      <c r="K30" s="62">
        <v>0.79349823724398694</v>
      </c>
      <c r="L30" s="62">
        <v>1.1455404885214353</v>
      </c>
      <c r="M30" s="62">
        <v>1.6885712631935064</v>
      </c>
      <c r="N30" s="62">
        <v>2.3524522519445905</v>
      </c>
    </row>
    <row r="31" spans="1:14">
      <c r="A31" s="6"/>
      <c r="B31" s="7" t="s">
        <v>88</v>
      </c>
      <c r="C31" s="61">
        <v>502359.57485888916</v>
      </c>
      <c r="D31" s="61">
        <v>661316.31185432454</v>
      </c>
      <c r="E31" s="61">
        <v>807855.49252687604</v>
      </c>
      <c r="F31" s="61">
        <v>737969.40491790895</v>
      </c>
      <c r="G31" s="61">
        <v>125.45113794903169</v>
      </c>
      <c r="H31" s="61">
        <v>259.40481858439659</v>
      </c>
      <c r="I31" s="61">
        <v>397.50962265741424</v>
      </c>
      <c r="J31" s="61">
        <v>828.85844980665843</v>
      </c>
      <c r="K31" s="62">
        <v>0.85301060450293331</v>
      </c>
      <c r="L31" s="62">
        <v>1.2314560251605429</v>
      </c>
      <c r="M31" s="62">
        <v>1.8152141079330195</v>
      </c>
      <c r="N31" s="62">
        <v>2.5288861708404342</v>
      </c>
    </row>
    <row r="32" spans="1:14">
      <c r="A32" s="6">
        <v>8</v>
      </c>
      <c r="B32" s="7" t="s">
        <v>55</v>
      </c>
      <c r="C32" s="14" t="s">
        <v>94</v>
      </c>
      <c r="D32" s="14" t="s">
        <v>94</v>
      </c>
      <c r="E32" s="14" t="s">
        <v>94</v>
      </c>
      <c r="F32" s="14" t="s">
        <v>94</v>
      </c>
      <c r="G32" s="14" t="s">
        <v>94</v>
      </c>
      <c r="H32" s="14" t="s">
        <v>94</v>
      </c>
      <c r="I32" s="14" t="s">
        <v>94</v>
      </c>
      <c r="J32" s="14" t="s">
        <v>94</v>
      </c>
      <c r="K32" s="19" t="s">
        <v>94</v>
      </c>
      <c r="L32" s="19" t="s">
        <v>94</v>
      </c>
      <c r="M32" s="19" t="s">
        <v>94</v>
      </c>
      <c r="N32" s="19" t="s">
        <v>94</v>
      </c>
    </row>
    <row r="33" spans="1:14">
      <c r="A33" s="6"/>
      <c r="B33" s="7" t="s">
        <v>87</v>
      </c>
      <c r="C33" s="79">
        <v>515895.8414927033</v>
      </c>
      <c r="D33" s="79">
        <v>815670.8361617839</v>
      </c>
      <c r="E33" s="79">
        <v>1002458.9065141079</v>
      </c>
      <c r="F33" s="79">
        <v>1373673.0210358456</v>
      </c>
      <c r="G33" s="79">
        <v>76.480000000000018</v>
      </c>
      <c r="H33" s="79">
        <v>193.40000000000006</v>
      </c>
      <c r="I33" s="79">
        <v>279.94</v>
      </c>
      <c r="J33" s="79">
        <v>583.9</v>
      </c>
      <c r="K33" s="80">
        <v>0.84183003933762002</v>
      </c>
      <c r="L33" s="80">
        <v>1.5705618853261005</v>
      </c>
      <c r="M33" s="80">
        <v>1.9933948586316457</v>
      </c>
      <c r="N33" s="80">
        <v>2.9937329210203849</v>
      </c>
    </row>
    <row r="34" spans="1:14">
      <c r="A34" s="6"/>
      <c r="B34" s="7" t="s">
        <v>88</v>
      </c>
      <c r="C34" s="79">
        <v>572634.56800908269</v>
      </c>
      <c r="D34" s="79">
        <v>901292.40618256177</v>
      </c>
      <c r="E34" s="79">
        <v>1092737.4914467167</v>
      </c>
      <c r="F34" s="79">
        <v>1503325.9901061556</v>
      </c>
      <c r="G34" s="79">
        <v>82.215999999999966</v>
      </c>
      <c r="H34" s="79">
        <v>207.90499999999983</v>
      </c>
      <c r="I34" s="79">
        <v>300.93550000000005</v>
      </c>
      <c r="J34" s="79">
        <v>627.6925</v>
      </c>
      <c r="K34" s="80">
        <v>0.9049039902157372</v>
      </c>
      <c r="L34" s="80">
        <v>1.6883478078607588</v>
      </c>
      <c r="M34" s="80">
        <v>2.1428901200680448</v>
      </c>
      <c r="N34" s="80">
        <v>3.2197314056270026</v>
      </c>
    </row>
    <row r="35" spans="1:14">
      <c r="A35" s="6">
        <v>9</v>
      </c>
      <c r="B35" s="7" t="s">
        <v>56</v>
      </c>
      <c r="C35" s="44" t="s">
        <v>94</v>
      </c>
      <c r="D35" s="44" t="s">
        <v>94</v>
      </c>
      <c r="E35" s="44" t="s">
        <v>94</v>
      </c>
      <c r="F35" s="44" t="s">
        <v>94</v>
      </c>
      <c r="G35" s="44" t="s">
        <v>94</v>
      </c>
      <c r="H35" s="44" t="s">
        <v>94</v>
      </c>
      <c r="I35" s="44" t="s">
        <v>94</v>
      </c>
      <c r="J35" s="44" t="s">
        <v>94</v>
      </c>
      <c r="K35" s="45" t="s">
        <v>94</v>
      </c>
      <c r="L35" s="45" t="s">
        <v>94</v>
      </c>
      <c r="M35" s="45" t="s">
        <v>94</v>
      </c>
      <c r="N35" s="45" t="s">
        <v>94</v>
      </c>
    </row>
    <row r="36" spans="1:14">
      <c r="A36" s="6"/>
      <c r="B36" s="7" t="s">
        <v>87</v>
      </c>
      <c r="C36" s="61">
        <v>836157.20459213876</v>
      </c>
      <c r="D36" s="61">
        <v>905075.33062090201</v>
      </c>
      <c r="E36" s="61">
        <v>915737.64035215671</v>
      </c>
      <c r="F36" s="61">
        <v>1049074.745927887</v>
      </c>
      <c r="G36" s="61">
        <v>99.310088731588323</v>
      </c>
      <c r="H36" s="61">
        <v>230.90930688146466</v>
      </c>
      <c r="I36" s="61">
        <v>367.04959229778956</v>
      </c>
      <c r="J36" s="61">
        <v>743.55184672216615</v>
      </c>
      <c r="K36" s="62">
        <v>1.3880068450286029</v>
      </c>
      <c r="L36" s="62">
        <v>1.7828729356978903</v>
      </c>
      <c r="M36" s="62">
        <v>2.1875152534809348</v>
      </c>
      <c r="N36" s="62">
        <v>2.8100518174754949</v>
      </c>
    </row>
    <row r="37" spans="1:14">
      <c r="A37" s="6"/>
      <c r="B37" s="7" t="s">
        <v>88</v>
      </c>
      <c r="C37" s="61">
        <v>915592.13753547356</v>
      </c>
      <c r="D37" s="61">
        <v>991057.48765084008</v>
      </c>
      <c r="E37" s="61">
        <v>1002732.7170239738</v>
      </c>
      <c r="F37" s="61">
        <v>1148736.853020011</v>
      </c>
      <c r="G37" s="61">
        <v>108.74454716108923</v>
      </c>
      <c r="H37" s="61">
        <v>252.84569103520374</v>
      </c>
      <c r="I37" s="61">
        <v>401.91930356607935</v>
      </c>
      <c r="J37" s="61">
        <v>814.18927216077145</v>
      </c>
      <c r="K37" s="62">
        <v>1.5198674930054141</v>
      </c>
      <c r="L37" s="62">
        <v>1.9522458656539587</v>
      </c>
      <c r="M37" s="62">
        <v>2.395329204228263</v>
      </c>
      <c r="N37" s="62">
        <v>3.0770067524056928</v>
      </c>
    </row>
    <row r="38" spans="1:14">
      <c r="A38" s="6">
        <v>10</v>
      </c>
      <c r="B38" s="7" t="s">
        <v>57</v>
      </c>
      <c r="C38" s="61" t="s">
        <v>94</v>
      </c>
      <c r="D38" s="61" t="s">
        <v>94</v>
      </c>
      <c r="E38" s="61" t="s">
        <v>94</v>
      </c>
      <c r="F38" s="61" t="s">
        <v>94</v>
      </c>
      <c r="G38" s="61" t="s">
        <v>94</v>
      </c>
      <c r="H38" s="61" t="s">
        <v>94</v>
      </c>
      <c r="I38" s="61" t="s">
        <v>94</v>
      </c>
      <c r="J38" s="61" t="s">
        <v>94</v>
      </c>
      <c r="K38" s="62" t="s">
        <v>94</v>
      </c>
      <c r="L38" s="62" t="s">
        <v>94</v>
      </c>
      <c r="M38" s="62" t="s">
        <v>94</v>
      </c>
      <c r="N38" s="62" t="s">
        <v>94</v>
      </c>
    </row>
    <row r="39" spans="1:14">
      <c r="A39" s="6"/>
      <c r="B39" s="7" t="s">
        <v>87</v>
      </c>
      <c r="C39" s="61">
        <v>889768.11999999988</v>
      </c>
      <c r="D39" s="61">
        <v>1077071.8411582056</v>
      </c>
      <c r="E39" s="61">
        <v>940642.05037400627</v>
      </c>
      <c r="F39" s="61">
        <v>1348364.2500000002</v>
      </c>
      <c r="G39" s="61">
        <v>67.035500000000013</v>
      </c>
      <c r="H39" s="61">
        <v>166.58999999999997</v>
      </c>
      <c r="I39" s="61">
        <v>240.31</v>
      </c>
      <c r="J39" s="61">
        <v>630.45727830314422</v>
      </c>
      <c r="K39" s="62">
        <v>1.2736455000001869</v>
      </c>
      <c r="L39" s="62">
        <v>1.8792100000000003</v>
      </c>
      <c r="M39" s="62">
        <v>2.0692900000000001</v>
      </c>
      <c r="N39" s="62">
        <v>2.5746044855124226</v>
      </c>
    </row>
    <row r="40" spans="1:14">
      <c r="A40" s="6"/>
      <c r="B40" s="7" t="s">
        <v>88</v>
      </c>
      <c r="C40" s="61">
        <v>920945.08642724447</v>
      </c>
      <c r="D40" s="61">
        <v>1115744.6896041429</v>
      </c>
      <c r="E40" s="61">
        <v>944391.31420225126</v>
      </c>
      <c r="F40" s="61">
        <v>1496160.6236965705</v>
      </c>
      <c r="G40" s="61">
        <v>122.96073990715011</v>
      </c>
      <c r="H40" s="61">
        <v>253.96814982760736</v>
      </c>
      <c r="I40" s="61">
        <v>399.85158029019914</v>
      </c>
      <c r="J40" s="61">
        <v>650.13681940520325</v>
      </c>
      <c r="K40" s="62">
        <v>1.3679219831236824</v>
      </c>
      <c r="L40" s="62">
        <v>2.018311880578187</v>
      </c>
      <c r="M40" s="62">
        <v>2.2224618809827725</v>
      </c>
      <c r="N40" s="62">
        <v>2.7651804858954629</v>
      </c>
    </row>
    <row r="41" spans="1:14">
      <c r="A41" s="6">
        <v>11</v>
      </c>
      <c r="B41" s="7" t="s">
        <v>58</v>
      </c>
      <c r="C41" s="61" t="s">
        <v>94</v>
      </c>
      <c r="D41" s="61" t="s">
        <v>94</v>
      </c>
      <c r="E41" s="61" t="s">
        <v>94</v>
      </c>
      <c r="F41" s="61" t="s">
        <v>94</v>
      </c>
      <c r="G41" s="61" t="s">
        <v>94</v>
      </c>
      <c r="H41" s="61" t="s">
        <v>94</v>
      </c>
      <c r="I41" s="61" t="s">
        <v>94</v>
      </c>
      <c r="J41" s="61" t="s">
        <v>94</v>
      </c>
      <c r="K41" s="62" t="s">
        <v>94</v>
      </c>
      <c r="L41" s="62" t="s">
        <v>94</v>
      </c>
      <c r="M41" s="62" t="s">
        <v>94</v>
      </c>
      <c r="N41" s="62" t="s">
        <v>94</v>
      </c>
    </row>
    <row r="42" spans="1:14">
      <c r="A42" s="6"/>
      <c r="B42" s="7" t="s">
        <v>87</v>
      </c>
      <c r="C42" s="61">
        <v>1038970.6490212565</v>
      </c>
      <c r="D42" s="61">
        <v>971770.98620553827</v>
      </c>
      <c r="E42" s="61">
        <v>853748.03040516353</v>
      </c>
      <c r="F42" s="61">
        <v>903470.38000409189</v>
      </c>
      <c r="G42" s="61">
        <v>158.85659873506182</v>
      </c>
      <c r="H42" s="61">
        <v>263.31961182468626</v>
      </c>
      <c r="I42" s="61">
        <v>295.85551933709456</v>
      </c>
      <c r="J42" s="61">
        <v>521.63491245579382</v>
      </c>
      <c r="K42" s="62">
        <v>1.8076449844609632</v>
      </c>
      <c r="L42" s="62">
        <v>1.954958009378414</v>
      </c>
      <c r="M42" s="62">
        <v>2.0049399632198024</v>
      </c>
      <c r="N42" s="62">
        <v>2.3455199222769503</v>
      </c>
    </row>
    <row r="43" spans="1:14">
      <c r="A43" s="6"/>
      <c r="B43" s="7" t="s">
        <v>88</v>
      </c>
      <c r="C43" s="61">
        <v>1117222.228472779</v>
      </c>
      <c r="D43" s="61">
        <v>1067905.5094266222</v>
      </c>
      <c r="E43" s="61">
        <v>921370.36558386346</v>
      </c>
      <c r="F43" s="61">
        <v>969051.16198032838</v>
      </c>
      <c r="G43" s="61">
        <v>170.86061956199163</v>
      </c>
      <c r="H43" s="61">
        <v>273.87049961482614</v>
      </c>
      <c r="I43" s="61">
        <v>299.64042475206139</v>
      </c>
      <c r="J43" s="61">
        <v>520.64805486389582</v>
      </c>
      <c r="K43" s="62">
        <v>1.9413611926192296</v>
      </c>
      <c r="L43" s="62">
        <v>2.0995713461052898</v>
      </c>
      <c r="M43" s="62">
        <v>2.1532505950741303</v>
      </c>
      <c r="N43" s="62">
        <v>2.5190955732341158</v>
      </c>
    </row>
    <row r="44" spans="1:14">
      <c r="A44" s="6">
        <v>12</v>
      </c>
      <c r="B44" s="7" t="s">
        <v>60</v>
      </c>
      <c r="C44" s="14" t="s">
        <v>94</v>
      </c>
      <c r="D44" s="14" t="s">
        <v>94</v>
      </c>
      <c r="E44" s="14" t="s">
        <v>94</v>
      </c>
      <c r="F44" s="14" t="s">
        <v>94</v>
      </c>
      <c r="G44" s="14" t="s">
        <v>94</v>
      </c>
      <c r="H44" s="14" t="s">
        <v>94</v>
      </c>
      <c r="I44" s="14" t="s">
        <v>94</v>
      </c>
      <c r="J44" s="14" t="s">
        <v>94</v>
      </c>
      <c r="K44" s="19" t="s">
        <v>94</v>
      </c>
      <c r="L44" s="19" t="s">
        <v>94</v>
      </c>
      <c r="M44" s="19" t="s">
        <v>94</v>
      </c>
      <c r="N44" s="19" t="s">
        <v>94</v>
      </c>
    </row>
    <row r="45" spans="1:14">
      <c r="A45" s="6"/>
      <c r="B45" s="7" t="s">
        <v>87</v>
      </c>
      <c r="C45" s="61">
        <v>438874.59000000008</v>
      </c>
      <c r="D45" s="61">
        <v>812300.04425829649</v>
      </c>
      <c r="E45" s="61">
        <v>1127999.32</v>
      </c>
      <c r="F45" s="61">
        <v>1790992.5038080378</v>
      </c>
      <c r="G45" s="61">
        <v>162.28054017893436</v>
      </c>
      <c r="H45" s="61">
        <v>185.69</v>
      </c>
      <c r="I45" s="61">
        <v>464.30638273355169</v>
      </c>
      <c r="J45" s="61">
        <v>519.70000000000005</v>
      </c>
      <c r="K45" s="62">
        <v>0.76249000000000011</v>
      </c>
      <c r="L45" s="62">
        <v>1.2966</v>
      </c>
      <c r="M45" s="62">
        <v>2.0069700000000004</v>
      </c>
      <c r="N45" s="62">
        <v>2.9690799999999999</v>
      </c>
    </row>
    <row r="46" spans="1:14">
      <c r="A46" s="6"/>
      <c r="B46" s="7" t="s">
        <v>88</v>
      </c>
      <c r="C46" s="61">
        <v>539190.45869194844</v>
      </c>
      <c r="D46" s="61">
        <v>891287.80032674549</v>
      </c>
      <c r="E46" s="61">
        <v>1406921.0507486179</v>
      </c>
      <c r="F46" s="61">
        <v>1840245.7160884694</v>
      </c>
      <c r="G46" s="61">
        <v>96.309483298700698</v>
      </c>
      <c r="H46" s="61">
        <v>198.83480777158135</v>
      </c>
      <c r="I46" s="61">
        <v>270.34303938545582</v>
      </c>
      <c r="J46" s="61">
        <v>730.25805741305658</v>
      </c>
      <c r="K46" s="62">
        <v>0.83492654999999982</v>
      </c>
      <c r="L46" s="62">
        <v>1.4197770000000001</v>
      </c>
      <c r="M46" s="62">
        <v>2.1976321500000009</v>
      </c>
      <c r="N46" s="62">
        <v>3.2511425999999992</v>
      </c>
    </row>
    <row r="47" spans="1:14">
      <c r="A47" s="6">
        <v>13</v>
      </c>
      <c r="B47" s="7" t="s">
        <v>61</v>
      </c>
      <c r="C47" s="61" t="s">
        <v>94</v>
      </c>
      <c r="D47" s="61" t="s">
        <v>94</v>
      </c>
      <c r="E47" s="61" t="s">
        <v>94</v>
      </c>
      <c r="F47" s="61" t="s">
        <v>94</v>
      </c>
      <c r="G47" s="61" t="s">
        <v>94</v>
      </c>
      <c r="H47" s="61" t="s">
        <v>94</v>
      </c>
      <c r="I47" s="61" t="s">
        <v>94</v>
      </c>
      <c r="J47" s="61" t="s">
        <v>94</v>
      </c>
      <c r="K47" s="62" t="s">
        <v>94</v>
      </c>
      <c r="L47" s="62" t="s">
        <v>94</v>
      </c>
      <c r="M47" s="62" t="s">
        <v>94</v>
      </c>
      <c r="N47" s="62" t="s">
        <v>94</v>
      </c>
    </row>
    <row r="48" spans="1:14">
      <c r="A48" s="6"/>
      <c r="B48" s="7" t="s">
        <v>87</v>
      </c>
      <c r="C48" s="61">
        <v>567076.09997797431</v>
      </c>
      <c r="D48" s="61">
        <v>585007.09992528451</v>
      </c>
      <c r="E48" s="61">
        <v>1148842.3999999999</v>
      </c>
      <c r="F48" s="61">
        <v>1651983.9</v>
      </c>
      <c r="G48" s="61">
        <v>246.4</v>
      </c>
      <c r="H48" s="61">
        <v>399.41000000000008</v>
      </c>
      <c r="I48" s="61">
        <v>447.59</v>
      </c>
      <c r="J48" s="61">
        <v>566.39</v>
      </c>
      <c r="K48" s="62">
        <v>1.0772799999677276</v>
      </c>
      <c r="L48" s="62">
        <v>1.5182799998571013</v>
      </c>
      <c r="M48" s="62">
        <v>2.5268499999999996</v>
      </c>
      <c r="N48" s="62">
        <v>2.6906199999999996</v>
      </c>
    </row>
    <row r="49" spans="1:14">
      <c r="A49" s="6"/>
      <c r="B49" s="7" t="s">
        <v>88</v>
      </c>
      <c r="C49" s="61">
        <v>710410.18400920508</v>
      </c>
      <c r="D49" s="61">
        <v>730397.24413600785</v>
      </c>
      <c r="E49" s="61">
        <v>1300237.07341658</v>
      </c>
      <c r="F49" s="61">
        <v>1707804.229384203</v>
      </c>
      <c r="G49" s="61">
        <v>117.1828803726402</v>
      </c>
      <c r="H49" s="61">
        <v>235.21143048763071</v>
      </c>
      <c r="I49" s="61">
        <v>363.09846550827262</v>
      </c>
      <c r="J49" s="61">
        <v>696.40903395580483</v>
      </c>
      <c r="K49" s="62">
        <v>1.1580759999653061</v>
      </c>
      <c r="L49" s="62">
        <v>1.6321509967705956</v>
      </c>
      <c r="M49" s="62">
        <v>2.7163637499999997</v>
      </c>
      <c r="N49" s="62">
        <v>2.8924164999999991</v>
      </c>
    </row>
    <row r="50" spans="1:14">
      <c r="A50" s="6">
        <v>14</v>
      </c>
      <c r="B50" s="7" t="s">
        <v>62</v>
      </c>
      <c r="C50" s="61" t="s">
        <v>94</v>
      </c>
      <c r="D50" s="61" t="s">
        <v>94</v>
      </c>
      <c r="E50" s="61" t="s">
        <v>94</v>
      </c>
      <c r="F50" s="61" t="s">
        <v>94</v>
      </c>
      <c r="G50" s="61" t="s">
        <v>94</v>
      </c>
      <c r="H50" s="61" t="s">
        <v>94</v>
      </c>
      <c r="I50" s="61" t="s">
        <v>94</v>
      </c>
      <c r="J50" s="61" t="s">
        <v>94</v>
      </c>
      <c r="K50" s="62" t="s">
        <v>94</v>
      </c>
      <c r="L50" s="62" t="s">
        <v>94</v>
      </c>
      <c r="M50" s="62" t="s">
        <v>94</v>
      </c>
      <c r="N50" s="62" t="s">
        <v>94</v>
      </c>
    </row>
    <row r="51" spans="1:14">
      <c r="A51" s="6"/>
      <c r="B51" s="7" t="s">
        <v>87</v>
      </c>
      <c r="C51" s="61">
        <v>543787.04008499347</v>
      </c>
      <c r="D51" s="61">
        <v>692040.83007232356</v>
      </c>
      <c r="E51" s="61">
        <v>971635.51012161735</v>
      </c>
      <c r="F51" s="61">
        <v>1174912.0899992404</v>
      </c>
      <c r="G51" s="61">
        <v>701.19</v>
      </c>
      <c r="H51" s="61">
        <v>764.75</v>
      </c>
      <c r="I51" s="61">
        <v>795.29</v>
      </c>
      <c r="J51" s="61">
        <v>804.17</v>
      </c>
      <c r="K51" s="62">
        <v>1.5613900000000001</v>
      </c>
      <c r="L51" s="62">
        <v>1.8975599999999995</v>
      </c>
      <c r="M51" s="62">
        <v>2.3988999999999998</v>
      </c>
      <c r="N51" s="62">
        <v>2.7463099999999998</v>
      </c>
    </row>
    <row r="52" spans="1:14">
      <c r="A52" s="6"/>
      <c r="B52" s="7" t="s">
        <v>88</v>
      </c>
      <c r="C52" s="61">
        <v>916227.05186506757</v>
      </c>
      <c r="D52" s="61">
        <v>1089848.7165771383</v>
      </c>
      <c r="E52" s="61">
        <v>1343858.1737128296</v>
      </c>
      <c r="F52" s="61">
        <v>1446155.9484642576</v>
      </c>
      <c r="G52" s="61">
        <v>154.85220365782064</v>
      </c>
      <c r="H52" s="61">
        <v>213.89516591640179</v>
      </c>
      <c r="I52" s="61">
        <v>332.068471856185</v>
      </c>
      <c r="J52" s="61">
        <v>745.11345185092819</v>
      </c>
      <c r="K52" s="62">
        <v>1.67849425</v>
      </c>
      <c r="L52" s="62">
        <v>2.0398770000000002</v>
      </c>
      <c r="M52" s="62">
        <v>2.5788175</v>
      </c>
      <c r="N52" s="62">
        <v>2.9522832500000002</v>
      </c>
    </row>
    <row r="54" spans="1:14">
      <c r="B54" s="58" t="s">
        <v>120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84" spans="1:14">
      <c r="A84" s="96">
        <v>19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  <row r="85" spans="1:14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</sheetData>
  <mergeCells count="16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5:N85"/>
    <mergeCell ref="K8:N8"/>
    <mergeCell ref="C9:F9"/>
    <mergeCell ref="G9:J9"/>
    <mergeCell ref="K9:N9"/>
    <mergeCell ref="A84:N84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EE7A0E5-8688-4C96-8D30-E204758A578D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 C20:N20 C23:N23 C29:N29 C32:N32 C44:N44</xm:sqref>
        </x14:conditionalFormatting>
        <x14:conditionalFormatting xmlns:xm="http://schemas.microsoft.com/office/excel/2006/main">
          <x14:cfRule type="expression" priority="6" id="{0FF2EF72-124D-4DE1-BB04-971F95C447B5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C12:N19</xm:sqref>
        </x14:conditionalFormatting>
        <x14:conditionalFormatting xmlns:xm="http://schemas.microsoft.com/office/excel/2006/main">
          <x14:cfRule type="expression" priority="5" id="{BBD71390-EF12-4C1D-88F2-8806E8583260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C21:N22</xm:sqref>
        </x14:conditionalFormatting>
        <x14:conditionalFormatting xmlns:xm="http://schemas.microsoft.com/office/excel/2006/main">
          <x14:cfRule type="expression" priority="4" id="{EE74893E-156F-480A-B692-3A7D45CC7933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C24:N28</xm:sqref>
        </x14:conditionalFormatting>
        <x14:conditionalFormatting xmlns:xm="http://schemas.microsoft.com/office/excel/2006/main">
          <x14:cfRule type="expression" priority="3" id="{D948E5D1-3870-4AED-A274-37CBCB01A9D4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C30:N31</xm:sqref>
        </x14:conditionalFormatting>
        <x14:conditionalFormatting xmlns:xm="http://schemas.microsoft.com/office/excel/2006/main">
          <x14:cfRule type="expression" priority="2" id="{31D36D92-7D1C-4C40-979E-7C0215EE83BD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C33:N43</xm:sqref>
        </x14:conditionalFormatting>
        <x14:conditionalFormatting xmlns:xm="http://schemas.microsoft.com/office/excel/2006/main">
          <x14:cfRule type="expression" priority="1" id="{D60F4ECE-8DAA-4901-9367-4F37063DFE82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C45:N52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view="pageBreakPreview" topLeftCell="A7" zoomScale="90" zoomScaleNormal="100" zoomScaleSheetLayoutView="90" workbookViewId="0">
      <selection activeCell="C8" sqref="C8:F8"/>
    </sheetView>
  </sheetViews>
  <sheetFormatPr defaultRowHeight="15"/>
  <cols>
    <col min="1" max="1" width="7" bestFit="1" customWidth="1"/>
    <col min="2" max="2" width="30.14062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160</v>
      </c>
      <c r="M1" s="98"/>
      <c r="N1" s="98"/>
    </row>
    <row r="2" spans="1:14" ht="75.75" customHeight="1">
      <c r="A2" s="99" t="s">
        <v>126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64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61">
        <v>532456.27</v>
      </c>
      <c r="D12" s="61">
        <v>2124480.7650000006</v>
      </c>
      <c r="E12" s="61">
        <v>1445098.8089999999</v>
      </c>
      <c r="F12" s="61">
        <v>1712495.301</v>
      </c>
      <c r="G12" s="61">
        <v>927.34</v>
      </c>
      <c r="H12" s="61">
        <v>881.14</v>
      </c>
      <c r="I12" s="61">
        <v>953.61</v>
      </c>
      <c r="J12" s="61">
        <v>108.52999999999997</v>
      </c>
      <c r="K12" s="62">
        <v>1.6738299999999999</v>
      </c>
      <c r="L12" s="62">
        <v>3.7724699999999998</v>
      </c>
      <c r="M12" s="62">
        <v>3.2015599999999997</v>
      </c>
      <c r="N12" s="62">
        <v>2.9800300000000002</v>
      </c>
    </row>
    <row r="13" spans="1:14">
      <c r="A13" s="6"/>
      <c r="B13" s="7" t="s">
        <v>88</v>
      </c>
      <c r="C13" s="61">
        <v>572390.49025000003</v>
      </c>
      <c r="D13" s="61">
        <v>2283816.8223750005</v>
      </c>
      <c r="E13" s="61">
        <v>1553481.2196749998</v>
      </c>
      <c r="F13" s="61">
        <v>1840932.4485749998</v>
      </c>
      <c r="G13" s="61">
        <v>996.89049999999997</v>
      </c>
      <c r="H13" s="61">
        <v>947.2254999999999</v>
      </c>
      <c r="I13" s="61">
        <v>1025.13075</v>
      </c>
      <c r="J13" s="61">
        <v>116.66974999999996</v>
      </c>
      <c r="K13" s="62">
        <v>1.7993672499999998</v>
      </c>
      <c r="L13" s="62">
        <v>4.0554052499999997</v>
      </c>
      <c r="M13" s="62">
        <v>3.4416769999999999</v>
      </c>
      <c r="N13" s="62">
        <v>3.2035322500000003</v>
      </c>
    </row>
    <row r="14" spans="1:14">
      <c r="A14" s="6">
        <v>2</v>
      </c>
      <c r="B14" s="7" t="s">
        <v>65</v>
      </c>
      <c r="C14" s="61" t="s">
        <v>94</v>
      </c>
      <c r="D14" s="61" t="s">
        <v>94</v>
      </c>
      <c r="E14" s="61" t="s">
        <v>94</v>
      </c>
      <c r="F14" s="61" t="s">
        <v>94</v>
      </c>
      <c r="G14" s="61" t="s">
        <v>94</v>
      </c>
      <c r="H14" s="61" t="s">
        <v>94</v>
      </c>
      <c r="I14" s="61" t="s">
        <v>94</v>
      </c>
      <c r="J14" s="61" t="s">
        <v>94</v>
      </c>
      <c r="K14" s="62" t="s">
        <v>94</v>
      </c>
      <c r="L14" s="62" t="s">
        <v>94</v>
      </c>
      <c r="M14" s="62" t="s">
        <v>94</v>
      </c>
      <c r="N14" s="62" t="s">
        <v>94</v>
      </c>
    </row>
    <row r="15" spans="1:14">
      <c r="A15" s="6"/>
      <c r="B15" s="7" t="s">
        <v>87</v>
      </c>
      <c r="C15" s="61">
        <v>444872.00000000012</v>
      </c>
      <c r="D15" s="61">
        <v>747061</v>
      </c>
      <c r="E15" s="61">
        <v>973682</v>
      </c>
      <c r="F15" s="61">
        <v>1034140</v>
      </c>
      <c r="G15" s="61">
        <v>122.74417909368474</v>
      </c>
      <c r="H15" s="61">
        <v>200.69673930039761</v>
      </c>
      <c r="I15" s="61">
        <v>261.67577263983958</v>
      </c>
      <c r="J15" s="61">
        <v>605.12981557839908</v>
      </c>
      <c r="K15" s="62">
        <v>0.86943779971029922</v>
      </c>
      <c r="L15" s="62">
        <v>1.5505934375495558</v>
      </c>
      <c r="M15" s="62">
        <v>2.330048797295011</v>
      </c>
      <c r="N15" s="62">
        <v>2.9246488730096156</v>
      </c>
    </row>
    <row r="16" spans="1:14">
      <c r="A16" s="6"/>
      <c r="B16" s="7" t="s">
        <v>88</v>
      </c>
      <c r="C16" s="61">
        <v>464885.80240159715</v>
      </c>
      <c r="D16" s="61">
        <v>779023.40072154521</v>
      </c>
      <c r="E16" s="61">
        <v>1018125.161109006</v>
      </c>
      <c r="F16" s="61">
        <v>1073850.7009322343</v>
      </c>
      <c r="G16" s="61">
        <v>132.62398286664003</v>
      </c>
      <c r="H16" s="61">
        <v>220.47217263225369</v>
      </c>
      <c r="I16" s="61">
        <v>283.76850217999572</v>
      </c>
      <c r="J16" s="61">
        <v>662.29334438536841</v>
      </c>
      <c r="K16" s="62">
        <v>0.91290968969581443</v>
      </c>
      <c r="L16" s="62">
        <v>1.6281231094270332</v>
      </c>
      <c r="M16" s="62">
        <v>2.4465512371597615</v>
      </c>
      <c r="N16" s="62">
        <v>3.0708813166600972</v>
      </c>
    </row>
    <row r="17" spans="1:20" ht="51">
      <c r="A17" s="6">
        <v>3</v>
      </c>
      <c r="B17" s="7" t="s">
        <v>138</v>
      </c>
      <c r="C17" s="14" t="s">
        <v>94</v>
      </c>
      <c r="D17" s="14" t="s">
        <v>94</v>
      </c>
      <c r="E17" s="14" t="s">
        <v>94</v>
      </c>
      <c r="F17" s="14" t="s">
        <v>94</v>
      </c>
      <c r="G17" s="14" t="s">
        <v>94</v>
      </c>
      <c r="H17" s="14" t="s">
        <v>94</v>
      </c>
      <c r="I17" s="14" t="s">
        <v>94</v>
      </c>
      <c r="J17" s="14" t="s">
        <v>94</v>
      </c>
      <c r="K17" s="19" t="s">
        <v>94</v>
      </c>
      <c r="L17" s="19" t="s">
        <v>94</v>
      </c>
      <c r="M17" s="19" t="s">
        <v>94</v>
      </c>
      <c r="N17" s="19" t="s">
        <v>94</v>
      </c>
    </row>
    <row r="18" spans="1:20">
      <c r="A18" s="6"/>
      <c r="B18" s="7" t="s">
        <v>87</v>
      </c>
      <c r="C18" s="61">
        <v>648119.84287084511</v>
      </c>
      <c r="D18" s="61">
        <v>994166.68931388971</v>
      </c>
      <c r="E18" s="61">
        <v>1087119.9122948044</v>
      </c>
      <c r="F18" s="61">
        <v>619747.03599226428</v>
      </c>
      <c r="G18" s="61">
        <v>47.92743999999999</v>
      </c>
      <c r="H18" s="61">
        <v>133.98210927415664</v>
      </c>
      <c r="I18" s="61">
        <v>152.15897968426304</v>
      </c>
      <c r="J18" s="61">
        <v>305.86737122444185</v>
      </c>
      <c r="K18" s="62">
        <v>0.97689822999999987</v>
      </c>
      <c r="L18" s="62">
        <v>1.6000373400000005</v>
      </c>
      <c r="M18" s="62">
        <v>1.7367929700000007</v>
      </c>
      <c r="N18" s="62">
        <v>1.7864152900000008</v>
      </c>
    </row>
    <row r="19" spans="1:20">
      <c r="A19" s="6"/>
      <c r="B19" s="7" t="s">
        <v>88</v>
      </c>
      <c r="C19" s="61">
        <v>703797.72274558572</v>
      </c>
      <c r="D19" s="61">
        <v>1066712.7155348747</v>
      </c>
      <c r="E19" s="61">
        <v>1175367.1925107376</v>
      </c>
      <c r="F19" s="61">
        <v>654998.01121800358</v>
      </c>
      <c r="G19" s="61">
        <v>62.84689349353274</v>
      </c>
      <c r="H19" s="61">
        <v>174.69034448316899</v>
      </c>
      <c r="I19" s="61">
        <v>198.04902818550428</v>
      </c>
      <c r="J19" s="61">
        <v>396.99752329774003</v>
      </c>
      <c r="K19" s="62">
        <v>1.0501655972499997</v>
      </c>
      <c r="L19" s="62">
        <v>1.720040140500001</v>
      </c>
      <c r="M19" s="62">
        <v>1.8670524427500006</v>
      </c>
      <c r="N19" s="62">
        <v>1.9203964367500006</v>
      </c>
    </row>
    <row r="20" spans="1:20">
      <c r="A20" s="6">
        <v>4</v>
      </c>
      <c r="B20" s="7" t="s">
        <v>66</v>
      </c>
      <c r="C20" s="14" t="s">
        <v>94</v>
      </c>
      <c r="D20" s="14" t="s">
        <v>94</v>
      </c>
      <c r="E20" s="14" t="s">
        <v>94</v>
      </c>
      <c r="F20" s="14"/>
      <c r="G20" s="14" t="s">
        <v>94</v>
      </c>
      <c r="H20" s="14" t="s">
        <v>94</v>
      </c>
      <c r="I20" s="14" t="s">
        <v>94</v>
      </c>
      <c r="J20" s="14" t="s">
        <v>94</v>
      </c>
      <c r="K20" s="19" t="s">
        <v>94</v>
      </c>
      <c r="L20" s="19" t="s">
        <v>94</v>
      </c>
      <c r="M20" s="19" t="s">
        <v>94</v>
      </c>
      <c r="N20" s="19" t="s">
        <v>94</v>
      </c>
    </row>
    <row r="21" spans="1:20">
      <c r="A21" s="6"/>
      <c r="B21" s="7" t="s">
        <v>87</v>
      </c>
      <c r="C21" s="61">
        <v>278092.64276446769</v>
      </c>
      <c r="D21" s="61">
        <v>513573.40764452727</v>
      </c>
      <c r="E21" s="61">
        <v>870614.06235805806</v>
      </c>
      <c r="F21" s="61">
        <v>992741.49131959199</v>
      </c>
      <c r="G21" s="61">
        <v>593.11125059999893</v>
      </c>
      <c r="H21" s="61">
        <v>597.72308969999926</v>
      </c>
      <c r="I21" s="61">
        <v>607.92662040000118</v>
      </c>
      <c r="J21" s="61">
        <v>698.77854419999869</v>
      </c>
      <c r="K21" s="62">
        <v>0.97940830020000025</v>
      </c>
      <c r="L21" s="62">
        <v>1.2656987199999989</v>
      </c>
      <c r="M21" s="62">
        <v>1.6742942700000003</v>
      </c>
      <c r="N21" s="62">
        <v>1.9070224800000004</v>
      </c>
      <c r="T21" t="s">
        <v>143</v>
      </c>
    </row>
    <row r="22" spans="1:20">
      <c r="A22" s="6"/>
      <c r="B22" s="7" t="s">
        <v>88</v>
      </c>
      <c r="C22" s="61">
        <v>571248.59969394142</v>
      </c>
      <c r="D22" s="61">
        <v>844462.25824218849</v>
      </c>
      <c r="E22" s="61">
        <v>1240998.4557280019</v>
      </c>
      <c r="F22" s="61">
        <v>1404041.4979175788</v>
      </c>
      <c r="G22" s="61">
        <v>291.24197241695344</v>
      </c>
      <c r="H22" s="61">
        <v>281.97196776082444</v>
      </c>
      <c r="I22" s="61">
        <v>304.74092444450696</v>
      </c>
      <c r="J22" s="61">
        <v>364.88617945355588</v>
      </c>
      <c r="K22" s="62">
        <v>1.0724520887190001</v>
      </c>
      <c r="L22" s="62">
        <v>1.3859400983999985</v>
      </c>
      <c r="M22" s="62">
        <v>1.8333522256500003</v>
      </c>
      <c r="N22" s="62">
        <v>2.0881896156000006</v>
      </c>
    </row>
    <row r="23" spans="1:20" ht="25.5">
      <c r="A23" s="6">
        <v>5</v>
      </c>
      <c r="B23" s="7" t="s">
        <v>127</v>
      </c>
      <c r="C23" s="14" t="s">
        <v>94</v>
      </c>
      <c r="D23" s="14" t="s">
        <v>94</v>
      </c>
      <c r="E23" s="14" t="s">
        <v>94</v>
      </c>
      <c r="F23" s="14" t="s">
        <v>94</v>
      </c>
      <c r="G23" s="14" t="s">
        <v>94</v>
      </c>
      <c r="H23" s="14" t="s">
        <v>94</v>
      </c>
      <c r="I23" s="14" t="s">
        <v>94</v>
      </c>
      <c r="J23" s="14" t="s">
        <v>94</v>
      </c>
      <c r="K23" s="19" t="s">
        <v>94</v>
      </c>
      <c r="L23" s="19" t="s">
        <v>94</v>
      </c>
      <c r="M23" s="19" t="s">
        <v>94</v>
      </c>
      <c r="N23" s="19" t="s">
        <v>94</v>
      </c>
    </row>
    <row r="24" spans="1:20">
      <c r="A24" s="12"/>
      <c r="B24" s="7" t="s">
        <v>87</v>
      </c>
      <c r="C24" s="63">
        <v>0</v>
      </c>
      <c r="D24" s="63">
        <v>0</v>
      </c>
      <c r="E24" s="61">
        <v>632489.44999999995</v>
      </c>
      <c r="F24" s="61">
        <v>1290456.1000000001</v>
      </c>
      <c r="G24" s="63">
        <v>0</v>
      </c>
      <c r="H24" s="63">
        <v>0</v>
      </c>
      <c r="I24" s="61">
        <v>1605.59</v>
      </c>
      <c r="J24" s="61">
        <v>1903.4</v>
      </c>
      <c r="K24" s="64">
        <v>0</v>
      </c>
      <c r="L24" s="64">
        <v>0</v>
      </c>
      <c r="M24" s="62">
        <v>3.13</v>
      </c>
      <c r="N24" s="62">
        <v>4.8685799999999997</v>
      </c>
    </row>
    <row r="25" spans="1:20">
      <c r="A25" s="12"/>
      <c r="B25" s="7" t="s">
        <v>88</v>
      </c>
      <c r="C25" s="63">
        <v>0</v>
      </c>
      <c r="D25" s="63">
        <v>0</v>
      </c>
      <c r="E25" s="61">
        <v>695738.39500000002</v>
      </c>
      <c r="F25" s="61">
        <v>1419501.7100000002</v>
      </c>
      <c r="G25" s="63">
        <v>0</v>
      </c>
      <c r="H25" s="63">
        <v>0</v>
      </c>
      <c r="I25" s="61">
        <v>1766.1490000000001</v>
      </c>
      <c r="J25" s="61">
        <v>2093.7400000000002</v>
      </c>
      <c r="K25" s="64">
        <v>0</v>
      </c>
      <c r="L25" s="64">
        <v>0</v>
      </c>
      <c r="M25" s="62">
        <v>3.4430000000000001</v>
      </c>
      <c r="N25" s="62">
        <v>5.3554380000000004</v>
      </c>
    </row>
    <row r="26" spans="1:20" ht="25.5" hidden="1">
      <c r="A26" s="6">
        <v>6</v>
      </c>
      <c r="B26" s="7" t="s">
        <v>104</v>
      </c>
      <c r="C26" s="14" t="s">
        <v>94</v>
      </c>
      <c r="D26" s="14" t="s">
        <v>94</v>
      </c>
      <c r="E26" s="14" t="s">
        <v>94</v>
      </c>
      <c r="F26" s="14" t="s">
        <v>94</v>
      </c>
      <c r="G26" s="14" t="s">
        <v>94</v>
      </c>
      <c r="H26" s="14" t="s">
        <v>94</v>
      </c>
      <c r="I26" s="14" t="s">
        <v>94</v>
      </c>
      <c r="J26" s="14" t="s">
        <v>94</v>
      </c>
      <c r="K26" s="19" t="s">
        <v>94</v>
      </c>
      <c r="L26" s="19" t="s">
        <v>94</v>
      </c>
      <c r="M26" s="19" t="s">
        <v>94</v>
      </c>
      <c r="N26" s="19" t="s">
        <v>94</v>
      </c>
    </row>
    <row r="27" spans="1:20" hidden="1">
      <c r="A27" s="12"/>
      <c r="B27" s="7" t="s">
        <v>87</v>
      </c>
      <c r="C27" s="46">
        <v>648119.84287084511</v>
      </c>
      <c r="D27" s="46">
        <v>994166.68931388971</v>
      </c>
      <c r="E27" s="46">
        <v>1087119.9122948044</v>
      </c>
      <c r="F27" s="46">
        <v>619747.03599226428</v>
      </c>
      <c r="G27" s="46">
        <v>47.92743999999999</v>
      </c>
      <c r="H27" s="46">
        <v>133.98210927415664</v>
      </c>
      <c r="I27" s="46">
        <v>152.15897968426304</v>
      </c>
      <c r="J27" s="46">
        <v>305.86737122444185</v>
      </c>
      <c r="K27" s="47">
        <v>0.97689822999999987</v>
      </c>
      <c r="L27" s="47">
        <v>1.6000373400000005</v>
      </c>
      <c r="M27" s="47">
        <v>1.7367929700000007</v>
      </c>
      <c r="N27" s="47">
        <v>1.7864152900000008</v>
      </c>
    </row>
    <row r="28" spans="1:20" hidden="1">
      <c r="A28" s="12"/>
      <c r="B28" s="7" t="s">
        <v>88</v>
      </c>
      <c r="C28" s="46">
        <v>703797.72274558572</v>
      </c>
      <c r="D28" s="46">
        <v>1066712.7155348747</v>
      </c>
      <c r="E28" s="46">
        <v>1175367.1925107376</v>
      </c>
      <c r="F28" s="46">
        <v>654998.01121800358</v>
      </c>
      <c r="G28" s="46">
        <v>62.84689349353274</v>
      </c>
      <c r="H28" s="46">
        <v>174.69034448316899</v>
      </c>
      <c r="I28" s="46">
        <v>198.04902818550428</v>
      </c>
      <c r="J28" s="46">
        <v>396.99752329774003</v>
      </c>
      <c r="K28" s="47">
        <v>1.0501655972499997</v>
      </c>
      <c r="L28" s="47">
        <v>1.720040140500001</v>
      </c>
      <c r="M28" s="47">
        <v>1.8670524427500006</v>
      </c>
      <c r="N28" s="47">
        <v>1.9203964367500006</v>
      </c>
    </row>
    <row r="29" spans="1:20" ht="24.75" customHeight="1">
      <c r="A29" s="11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20" ht="24.75" customHeight="1">
      <c r="A30" s="11"/>
      <c r="B30" s="107" t="s">
        <v>120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20" ht="26.25" customHeight="1">
      <c r="A31" s="17"/>
      <c r="B31" s="106" t="s">
        <v>136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20">
      <c r="B32" s="16"/>
    </row>
    <row r="83" spans="1:14">
      <c r="A83" s="96">
        <v>20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8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  <mergeCell ref="G9:J9"/>
    <mergeCell ref="K9:N9"/>
    <mergeCell ref="B29:N29"/>
    <mergeCell ref="B30:N30"/>
    <mergeCell ref="B31:N31"/>
    <mergeCell ref="A83:N83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C9155836-3D4D-4A65-BE34-3FEFB41EDBC6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 C17:N17 C20:N20 C23:N23</xm:sqref>
        </x14:conditionalFormatting>
        <x14:conditionalFormatting xmlns:xm="http://schemas.microsoft.com/office/excel/2006/main">
          <x14:cfRule type="expression" priority="6" id="{31B9E4F9-710F-4A1E-89AD-BCFBED6458DE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C26:N26</xm:sqref>
        </x14:conditionalFormatting>
        <x14:conditionalFormatting xmlns:xm="http://schemas.microsoft.com/office/excel/2006/main">
          <x14:cfRule type="expression" priority="5" id="{F34CE19D-6102-4AB3-903D-08CCF594DE2D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C27:N28</xm:sqref>
        </x14:conditionalFormatting>
        <x14:conditionalFormatting xmlns:xm="http://schemas.microsoft.com/office/excel/2006/main">
          <x14:cfRule type="expression" priority="4" id="{9B6DCD01-0263-4F8A-9D9D-D140F428A2C8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C12:N16</xm:sqref>
        </x14:conditionalFormatting>
        <x14:conditionalFormatting xmlns:xm="http://schemas.microsoft.com/office/excel/2006/main">
          <x14:cfRule type="expression" priority="3" id="{36DAD527-2896-4F59-99CA-77A348ABBF88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C18:N19</xm:sqref>
        </x14:conditionalFormatting>
        <x14:conditionalFormatting xmlns:xm="http://schemas.microsoft.com/office/excel/2006/main">
          <x14:cfRule type="expression" priority="2" id="{48FEAA0C-7B8E-45BF-84BE-8B17CF6115B1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C21:N22</xm:sqref>
        </x14:conditionalFormatting>
        <x14:conditionalFormatting xmlns:xm="http://schemas.microsoft.com/office/excel/2006/main">
          <x14:cfRule type="expression" priority="1" id="{082F9AF8-A4FB-4DA9-AE89-5535384923FF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C24:N25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view="pageBreakPreview" topLeftCell="A22" zoomScale="90" zoomScaleNormal="100" zoomScaleSheetLayoutView="90" workbookViewId="0">
      <selection activeCell="F42" sqref="F42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161</v>
      </c>
      <c r="M1" s="98"/>
      <c r="N1" s="98"/>
    </row>
    <row r="2" spans="1:14" ht="75.75" customHeight="1">
      <c r="A2" s="99" t="s">
        <v>128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67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61">
        <v>1183202.1940712729</v>
      </c>
      <c r="D12" s="61">
        <v>1492811.5395256421</v>
      </c>
      <c r="E12" s="61">
        <v>1566814.7008917981</v>
      </c>
      <c r="F12" s="61">
        <v>1516938.1509156651</v>
      </c>
      <c r="G12" s="61">
        <v>53.401268365298378</v>
      </c>
      <c r="H12" s="61">
        <v>144.46000000000004</v>
      </c>
      <c r="I12" s="61">
        <v>138.69</v>
      </c>
      <c r="J12" s="61">
        <v>666.18000000000006</v>
      </c>
      <c r="K12" s="62">
        <v>1.7481016335887334</v>
      </c>
      <c r="L12" s="62">
        <v>2.4098299999999999</v>
      </c>
      <c r="M12" s="62">
        <v>2.4728495160800819</v>
      </c>
      <c r="N12" s="62">
        <v>2.9336000000000002</v>
      </c>
    </row>
    <row r="13" spans="1:14">
      <c r="A13" s="6"/>
      <c r="B13" s="7" t="s">
        <v>88</v>
      </c>
      <c r="C13" s="61">
        <v>1369611.3079363785</v>
      </c>
      <c r="D13" s="61">
        <v>1832071.5879593401</v>
      </c>
      <c r="E13" s="61">
        <v>2001115.1687958678</v>
      </c>
      <c r="F13" s="61">
        <v>2081127.2221690202</v>
      </c>
      <c r="G13" s="61">
        <v>180.64364502816616</v>
      </c>
      <c r="H13" s="61">
        <v>441.6048762026611</v>
      </c>
      <c r="I13" s="61">
        <v>320.48543709354533</v>
      </c>
      <c r="J13" s="61">
        <v>698.82060523255507</v>
      </c>
      <c r="K13" s="62">
        <v>1.8736303210656109</v>
      </c>
      <c r="L13" s="62">
        <v>2.5575009945686622</v>
      </c>
      <c r="M13" s="62">
        <v>2.6407393136847825</v>
      </c>
      <c r="N13" s="62">
        <v>3.12675084687945</v>
      </c>
    </row>
    <row r="14" spans="1:14">
      <c r="A14" s="6">
        <v>2</v>
      </c>
      <c r="B14" s="7" t="s">
        <v>68</v>
      </c>
      <c r="C14" s="61" t="s">
        <v>94</v>
      </c>
      <c r="D14" s="61" t="s">
        <v>94</v>
      </c>
      <c r="E14" s="61" t="s">
        <v>94</v>
      </c>
      <c r="F14" s="61" t="s">
        <v>94</v>
      </c>
      <c r="G14" s="61" t="s">
        <v>94</v>
      </c>
      <c r="H14" s="61" t="s">
        <v>94</v>
      </c>
      <c r="I14" s="61" t="s">
        <v>94</v>
      </c>
      <c r="J14" s="61" t="s">
        <v>94</v>
      </c>
      <c r="K14" s="62" t="s">
        <v>94</v>
      </c>
      <c r="L14" s="62" t="s">
        <v>94</v>
      </c>
      <c r="M14" s="62" t="s">
        <v>94</v>
      </c>
      <c r="N14" s="62" t="s">
        <v>94</v>
      </c>
    </row>
    <row r="15" spans="1:14">
      <c r="A15" s="6"/>
      <c r="B15" s="7" t="s">
        <v>87</v>
      </c>
      <c r="C15" s="61">
        <v>764029.71700000006</v>
      </c>
      <c r="D15" s="61">
        <v>880560.83500000008</v>
      </c>
      <c r="E15" s="61">
        <v>892248.92900000012</v>
      </c>
      <c r="F15" s="61">
        <v>893374.64700000023</v>
      </c>
      <c r="G15" s="61">
        <v>39.530268826464471</v>
      </c>
      <c r="H15" s="61">
        <v>164.04074380911482</v>
      </c>
      <c r="I15" s="61">
        <v>309.86037308006485</v>
      </c>
      <c r="J15" s="61">
        <v>794.19761736344833</v>
      </c>
      <c r="K15" s="62">
        <v>1.3198599999999998</v>
      </c>
      <c r="L15" s="62">
        <v>1.61751</v>
      </c>
      <c r="M15" s="62">
        <v>1.8933900000000001</v>
      </c>
      <c r="N15" s="62">
        <v>2.9276500000000003</v>
      </c>
    </row>
    <row r="16" spans="1:14">
      <c r="A16" s="6"/>
      <c r="B16" s="7" t="s">
        <v>88</v>
      </c>
      <c r="C16" s="61">
        <v>881589.15</v>
      </c>
      <c r="D16" s="61">
        <v>976528.26</v>
      </c>
      <c r="E16" s="61">
        <v>1062253.4099999999</v>
      </c>
      <c r="F16" s="61">
        <v>1539087.06</v>
      </c>
      <c r="G16" s="61">
        <v>58.52</v>
      </c>
      <c r="H16" s="61">
        <v>206.49</v>
      </c>
      <c r="I16" s="61">
        <v>343.75</v>
      </c>
      <c r="J16" s="61">
        <v>692.6</v>
      </c>
      <c r="K16" s="62">
        <v>1.4188499999999999</v>
      </c>
      <c r="L16" s="62">
        <v>1.73882</v>
      </c>
      <c r="M16" s="62">
        <v>2.03539</v>
      </c>
      <c r="N16" s="62">
        <v>3.1472199999999999</v>
      </c>
    </row>
    <row r="17" spans="1:14">
      <c r="A17" s="6">
        <v>3</v>
      </c>
      <c r="B17" s="7" t="s">
        <v>69</v>
      </c>
      <c r="C17" s="61" t="s">
        <v>94</v>
      </c>
      <c r="D17" s="61" t="s">
        <v>94</v>
      </c>
      <c r="E17" s="61" t="s">
        <v>94</v>
      </c>
      <c r="F17" s="61" t="s">
        <v>94</v>
      </c>
      <c r="G17" s="61" t="s">
        <v>94</v>
      </c>
      <c r="H17" s="61" t="s">
        <v>94</v>
      </c>
      <c r="I17" s="61" t="s">
        <v>94</v>
      </c>
      <c r="J17" s="61" t="s">
        <v>94</v>
      </c>
      <c r="K17" s="62" t="s">
        <v>94</v>
      </c>
      <c r="L17" s="62" t="s">
        <v>94</v>
      </c>
      <c r="M17" s="62" t="s">
        <v>94</v>
      </c>
      <c r="N17" s="62" t="s">
        <v>94</v>
      </c>
    </row>
    <row r="18" spans="1:14">
      <c r="A18" s="6"/>
      <c r="B18" s="7" t="s">
        <v>87</v>
      </c>
      <c r="C18" s="61">
        <v>2133593.5799999996</v>
      </c>
      <c r="D18" s="61">
        <v>1269485.6200000001</v>
      </c>
      <c r="E18" s="61">
        <v>1027257.48</v>
      </c>
      <c r="F18" s="61">
        <v>1247122.58</v>
      </c>
      <c r="G18" s="61">
        <v>20.440000000000001</v>
      </c>
      <c r="H18" s="61">
        <v>66.02000000000001</v>
      </c>
      <c r="I18" s="61">
        <v>78.44</v>
      </c>
      <c r="J18" s="61">
        <v>245.46</v>
      </c>
      <c r="K18" s="62">
        <v>2.3626799999999992</v>
      </c>
      <c r="L18" s="62">
        <v>2.8617499999999998</v>
      </c>
      <c r="M18" s="62">
        <v>3.0315899999999996</v>
      </c>
      <c r="N18" s="62">
        <v>3.0419699999999996</v>
      </c>
    </row>
    <row r="19" spans="1:14">
      <c r="A19" s="6"/>
      <c r="B19" s="7" t="s">
        <v>88</v>
      </c>
      <c r="C19" s="61">
        <v>2293613.0984999998</v>
      </c>
      <c r="D19" s="61">
        <v>1364697.0415000001</v>
      </c>
      <c r="E19" s="61">
        <v>1104301.791</v>
      </c>
      <c r="F19" s="61">
        <v>1340656.7735000001</v>
      </c>
      <c r="G19" s="61">
        <v>21.972999999999999</v>
      </c>
      <c r="H19" s="61">
        <v>70.971499999999992</v>
      </c>
      <c r="I19" s="61">
        <v>84.322999999999993</v>
      </c>
      <c r="J19" s="61">
        <v>263.86950000000002</v>
      </c>
      <c r="K19" s="62">
        <v>2.5398810000000003</v>
      </c>
      <c r="L19" s="62">
        <v>3.0763812499999994</v>
      </c>
      <c r="M19" s="62">
        <v>3.2589592499999998</v>
      </c>
      <c r="N19" s="62">
        <v>3.2701177499999994</v>
      </c>
    </row>
    <row r="20" spans="1:14">
      <c r="A20" s="6">
        <v>4</v>
      </c>
      <c r="B20" s="7" t="s">
        <v>70</v>
      </c>
      <c r="C20" s="61" t="s">
        <v>94</v>
      </c>
      <c r="D20" s="61" t="s">
        <v>94</v>
      </c>
      <c r="E20" s="61" t="s">
        <v>94</v>
      </c>
      <c r="F20" s="61" t="s">
        <v>94</v>
      </c>
      <c r="G20" s="61" t="s">
        <v>94</v>
      </c>
      <c r="H20" s="61" t="s">
        <v>94</v>
      </c>
      <c r="I20" s="61" t="s">
        <v>94</v>
      </c>
      <c r="J20" s="61" t="s">
        <v>94</v>
      </c>
      <c r="K20" s="62" t="s">
        <v>94</v>
      </c>
      <c r="L20" s="62" t="s">
        <v>94</v>
      </c>
      <c r="M20" s="62" t="s">
        <v>94</v>
      </c>
      <c r="N20" s="62" t="s">
        <v>94</v>
      </c>
    </row>
    <row r="21" spans="1:14">
      <c r="A21" s="6"/>
      <c r="B21" s="7" t="s">
        <v>87</v>
      </c>
      <c r="C21" s="61">
        <v>234423.27</v>
      </c>
      <c r="D21" s="61">
        <v>809473.39</v>
      </c>
      <c r="E21" s="61">
        <v>1141482.02</v>
      </c>
      <c r="F21" s="61">
        <v>1291222.1800000002</v>
      </c>
      <c r="G21" s="61">
        <v>12.380000000000003</v>
      </c>
      <c r="H21" s="61">
        <v>150.32</v>
      </c>
      <c r="I21" s="61">
        <v>300.88</v>
      </c>
      <c r="J21" s="61">
        <v>585</v>
      </c>
      <c r="K21" s="62">
        <v>0.3249689403994967</v>
      </c>
      <c r="L21" s="62">
        <v>1.2036604754268789</v>
      </c>
      <c r="M21" s="62">
        <v>1.78207226918495</v>
      </c>
      <c r="N21" s="62">
        <v>2.3006138908370128</v>
      </c>
    </row>
    <row r="22" spans="1:14">
      <c r="A22" s="6"/>
      <c r="B22" s="7" t="s">
        <v>88</v>
      </c>
      <c r="C22" s="61">
        <v>243331.35425999999</v>
      </c>
      <c r="D22" s="61">
        <v>840233.3788200001</v>
      </c>
      <c r="E22" s="61">
        <v>1184858.3367600001</v>
      </c>
      <c r="F22" s="61">
        <v>1340288.6228400003</v>
      </c>
      <c r="G22" s="61">
        <v>43.206373229074714</v>
      </c>
      <c r="H22" s="61">
        <v>223.67863891985925</v>
      </c>
      <c r="I22" s="61">
        <v>305.51686519497918</v>
      </c>
      <c r="J22" s="61">
        <v>518.08103497552975</v>
      </c>
      <c r="K22" s="62">
        <v>0.34932295801378566</v>
      </c>
      <c r="L22" s="62">
        <v>1.2930952721722087</v>
      </c>
      <c r="M22" s="62">
        <v>1.9152984100445849</v>
      </c>
      <c r="N22" s="62">
        <v>2.4731154076798259</v>
      </c>
    </row>
    <row r="23" spans="1:14">
      <c r="A23" s="6">
        <v>5</v>
      </c>
      <c r="B23" s="7" t="s">
        <v>71</v>
      </c>
      <c r="C23" s="61" t="s">
        <v>94</v>
      </c>
      <c r="D23" s="61" t="s">
        <v>94</v>
      </c>
      <c r="E23" s="61" t="s">
        <v>94</v>
      </c>
      <c r="F23" s="61" t="s">
        <v>94</v>
      </c>
      <c r="G23" s="61" t="s">
        <v>94</v>
      </c>
      <c r="H23" s="61" t="s">
        <v>94</v>
      </c>
      <c r="I23" s="61" t="s">
        <v>94</v>
      </c>
      <c r="J23" s="61" t="s">
        <v>94</v>
      </c>
      <c r="K23" s="62" t="s">
        <v>94</v>
      </c>
      <c r="L23" s="62" t="s">
        <v>94</v>
      </c>
      <c r="M23" s="62" t="s">
        <v>94</v>
      </c>
      <c r="N23" s="62" t="s">
        <v>94</v>
      </c>
    </row>
    <row r="24" spans="1:14">
      <c r="A24" s="6"/>
      <c r="B24" s="7" t="s">
        <v>87</v>
      </c>
      <c r="C24" s="61">
        <v>461978.78423400014</v>
      </c>
      <c r="D24" s="61">
        <v>881939.35</v>
      </c>
      <c r="E24" s="61">
        <v>986716.66</v>
      </c>
      <c r="F24" s="61">
        <v>1399746.72</v>
      </c>
      <c r="G24" s="61">
        <v>94.29</v>
      </c>
      <c r="H24" s="61">
        <v>163.49</v>
      </c>
      <c r="I24" s="61">
        <v>237.65</v>
      </c>
      <c r="J24" s="61">
        <v>564</v>
      </c>
      <c r="K24" s="62">
        <v>0.73326000000000002</v>
      </c>
      <c r="L24" s="62">
        <v>1.3833</v>
      </c>
      <c r="M24" s="62">
        <v>1.6023800000000001</v>
      </c>
      <c r="N24" s="62">
        <v>2.5</v>
      </c>
    </row>
    <row r="25" spans="1:14">
      <c r="A25" s="6"/>
      <c r="B25" s="7" t="s">
        <v>88</v>
      </c>
      <c r="C25" s="61">
        <v>501531.68</v>
      </c>
      <c r="D25" s="61">
        <v>949918.41</v>
      </c>
      <c r="E25" s="61">
        <v>1068181.3799999999</v>
      </c>
      <c r="F25" s="61">
        <v>1584851.04</v>
      </c>
      <c r="G25" s="61">
        <v>106</v>
      </c>
      <c r="H25" s="61">
        <v>194.85</v>
      </c>
      <c r="I25" s="61">
        <v>269.48</v>
      </c>
      <c r="J25" s="61">
        <v>531.58000000000004</v>
      </c>
      <c r="K25" s="62">
        <v>0.78825000000000001</v>
      </c>
      <c r="L25" s="62">
        <v>1.48705</v>
      </c>
      <c r="M25" s="62">
        <v>1.7225599999999999</v>
      </c>
      <c r="N25" s="62">
        <v>2.6875</v>
      </c>
    </row>
    <row r="26" spans="1:14">
      <c r="A26" s="6">
        <v>6</v>
      </c>
      <c r="B26" s="7" t="s">
        <v>78</v>
      </c>
      <c r="C26" s="14" t="s">
        <v>94</v>
      </c>
      <c r="D26" s="14" t="s">
        <v>94</v>
      </c>
      <c r="E26" s="14" t="s">
        <v>94</v>
      </c>
      <c r="F26" s="14" t="s">
        <v>94</v>
      </c>
      <c r="G26" s="14" t="s">
        <v>94</v>
      </c>
      <c r="H26" s="14" t="s">
        <v>94</v>
      </c>
      <c r="I26" s="14" t="s">
        <v>94</v>
      </c>
      <c r="J26" s="14" t="s">
        <v>94</v>
      </c>
      <c r="K26" s="19" t="s">
        <v>94</v>
      </c>
      <c r="L26" s="19" t="s">
        <v>94</v>
      </c>
      <c r="M26" s="19" t="s">
        <v>94</v>
      </c>
      <c r="N26" s="19" t="s">
        <v>94</v>
      </c>
    </row>
    <row r="27" spans="1:14">
      <c r="A27" s="6"/>
      <c r="B27" s="7" t="s">
        <v>87</v>
      </c>
      <c r="C27" s="61">
        <v>694052.02</v>
      </c>
      <c r="D27" s="61">
        <v>714369.6</v>
      </c>
      <c r="E27" s="61">
        <v>906156.97</v>
      </c>
      <c r="F27" s="61">
        <v>1511222.59</v>
      </c>
      <c r="G27" s="61">
        <v>72.39</v>
      </c>
      <c r="H27" s="61">
        <v>201.92</v>
      </c>
      <c r="I27" s="61">
        <v>316.08999999999997</v>
      </c>
      <c r="J27" s="61">
        <v>594.26</v>
      </c>
      <c r="K27" s="62">
        <v>0.92871000000000004</v>
      </c>
      <c r="L27" s="62">
        <v>1.4540299999999999</v>
      </c>
      <c r="M27" s="62">
        <v>2.0436099999999997</v>
      </c>
      <c r="N27" s="62">
        <v>2.8415500000000002</v>
      </c>
    </row>
    <row r="28" spans="1:14">
      <c r="A28" s="6"/>
      <c r="B28" s="7" t="s">
        <v>88</v>
      </c>
      <c r="C28" s="61">
        <v>1062342.19</v>
      </c>
      <c r="D28" s="61">
        <v>989521.94</v>
      </c>
      <c r="E28" s="61">
        <v>1290472.53</v>
      </c>
      <c r="F28" s="61">
        <v>2101828.1</v>
      </c>
      <c r="G28" s="61">
        <v>125</v>
      </c>
      <c r="H28" s="61">
        <v>177.04</v>
      </c>
      <c r="I28" s="61">
        <v>318.89</v>
      </c>
      <c r="J28" s="61">
        <v>683.21</v>
      </c>
      <c r="K28" s="62">
        <v>0.99836000000000003</v>
      </c>
      <c r="L28" s="62">
        <v>1.56308</v>
      </c>
      <c r="M28" s="62">
        <v>2.1968800000000002</v>
      </c>
      <c r="N28" s="62">
        <v>3.0546700000000002</v>
      </c>
    </row>
    <row r="29" spans="1:14">
      <c r="A29" s="6">
        <v>7</v>
      </c>
      <c r="B29" s="7" t="s">
        <v>72</v>
      </c>
      <c r="C29" s="14" t="s">
        <v>94</v>
      </c>
      <c r="D29" s="14" t="s">
        <v>94</v>
      </c>
      <c r="E29" s="14" t="s">
        <v>94</v>
      </c>
      <c r="F29" s="14" t="s">
        <v>94</v>
      </c>
      <c r="G29" s="14" t="s">
        <v>94</v>
      </c>
      <c r="H29" s="14" t="s">
        <v>94</v>
      </c>
      <c r="I29" s="14" t="s">
        <v>94</v>
      </c>
      <c r="J29" s="14" t="s">
        <v>94</v>
      </c>
      <c r="K29" s="19" t="s">
        <v>94</v>
      </c>
      <c r="L29" s="19" t="s">
        <v>94</v>
      </c>
      <c r="M29" s="19" t="s">
        <v>94</v>
      </c>
      <c r="N29" s="19" t="s">
        <v>94</v>
      </c>
    </row>
    <row r="30" spans="1:14">
      <c r="A30" s="6"/>
      <c r="B30" s="7" t="s">
        <v>87</v>
      </c>
      <c r="C30" s="61">
        <v>348539.25</v>
      </c>
      <c r="D30" s="61">
        <v>368705.8</v>
      </c>
      <c r="E30" s="61">
        <v>672256.37</v>
      </c>
      <c r="F30" s="61">
        <v>983950.07</v>
      </c>
      <c r="G30" s="61">
        <v>43.14</v>
      </c>
      <c r="H30" s="61">
        <v>95.26</v>
      </c>
      <c r="I30" s="61">
        <v>223.76</v>
      </c>
      <c r="J30" s="61">
        <v>479.69</v>
      </c>
      <c r="K30" s="62">
        <v>0.55232999999999999</v>
      </c>
      <c r="L30" s="62">
        <v>0.69514999999999993</v>
      </c>
      <c r="M30" s="62">
        <v>1.3851800000000001</v>
      </c>
      <c r="N30" s="62">
        <v>2.4770400000000001</v>
      </c>
    </row>
    <row r="31" spans="1:14">
      <c r="A31" s="6"/>
      <c r="B31" s="7" t="s">
        <v>88</v>
      </c>
      <c r="C31" s="61">
        <v>420574.26</v>
      </c>
      <c r="D31" s="61">
        <v>463400.31</v>
      </c>
      <c r="E31" s="61">
        <v>896288.2</v>
      </c>
      <c r="F31" s="61">
        <v>1487037.73</v>
      </c>
      <c r="G31" s="61">
        <v>32.19</v>
      </c>
      <c r="H31" s="61">
        <v>74.650000000000006</v>
      </c>
      <c r="I31" s="61">
        <v>222.38</v>
      </c>
      <c r="J31" s="61">
        <v>353</v>
      </c>
      <c r="K31" s="62">
        <v>0.59375</v>
      </c>
      <c r="L31" s="62">
        <v>0.74729000000000001</v>
      </c>
      <c r="M31" s="62">
        <v>1.4890699999999999</v>
      </c>
      <c r="N31" s="62">
        <v>2.66282</v>
      </c>
    </row>
    <row r="32" spans="1:14">
      <c r="A32" s="6">
        <v>9</v>
      </c>
      <c r="B32" s="7" t="s">
        <v>77</v>
      </c>
      <c r="C32" s="14" t="s">
        <v>94</v>
      </c>
      <c r="D32" s="14" t="s">
        <v>94</v>
      </c>
      <c r="E32" s="14" t="s">
        <v>94</v>
      </c>
      <c r="F32" s="14" t="s">
        <v>94</v>
      </c>
      <c r="G32" s="14" t="s">
        <v>94</v>
      </c>
      <c r="H32" s="14" t="s">
        <v>94</v>
      </c>
      <c r="I32" s="14" t="s">
        <v>94</v>
      </c>
      <c r="J32" s="14" t="s">
        <v>94</v>
      </c>
      <c r="K32" s="19" t="s">
        <v>94</v>
      </c>
      <c r="L32" s="19" t="s">
        <v>94</v>
      </c>
      <c r="M32" s="19" t="s">
        <v>94</v>
      </c>
      <c r="N32" s="19" t="s">
        <v>94</v>
      </c>
    </row>
    <row r="33" spans="1:14">
      <c r="A33" s="6"/>
      <c r="B33" s="7" t="s">
        <v>87</v>
      </c>
      <c r="C33" s="61">
        <v>177993.39</v>
      </c>
      <c r="D33" s="61">
        <v>321740.63064000005</v>
      </c>
      <c r="E33" s="61">
        <v>398900.87</v>
      </c>
      <c r="F33" s="61">
        <v>367387.75</v>
      </c>
      <c r="G33" s="61">
        <v>46.813140000000011</v>
      </c>
      <c r="H33" s="61">
        <v>71.245350000000016</v>
      </c>
      <c r="I33" s="61">
        <v>99.780120000000025</v>
      </c>
      <c r="J33" s="61">
        <v>195.05475000000004</v>
      </c>
      <c r="K33" s="62">
        <v>0.29812000000000088</v>
      </c>
      <c r="L33" s="62">
        <v>0.57259000000000004</v>
      </c>
      <c r="M33" s="62">
        <v>0.71671000000000007</v>
      </c>
      <c r="N33" s="62">
        <v>0.84008000000000005</v>
      </c>
    </row>
    <row r="34" spans="1:14">
      <c r="A34" s="6"/>
      <c r="B34" s="7" t="s">
        <v>88</v>
      </c>
      <c r="C34" s="61">
        <v>195668.8</v>
      </c>
      <c r="D34" s="61">
        <v>329506.34000000003</v>
      </c>
      <c r="E34" s="61">
        <v>432819.99</v>
      </c>
      <c r="F34" s="61">
        <v>419337.83</v>
      </c>
      <c r="G34" s="61">
        <v>51</v>
      </c>
      <c r="H34" s="61">
        <v>97.44</v>
      </c>
      <c r="I34" s="61">
        <v>102.43</v>
      </c>
      <c r="J34" s="61">
        <v>263.39</v>
      </c>
      <c r="K34" s="62">
        <v>0.32802999999999999</v>
      </c>
      <c r="L34" s="62">
        <v>0.63003999999999993</v>
      </c>
      <c r="M34" s="62">
        <v>0.78861999999999999</v>
      </c>
      <c r="N34" s="62">
        <v>0.92437000000000002</v>
      </c>
    </row>
    <row r="35" spans="1:14">
      <c r="A35" s="6">
        <v>9</v>
      </c>
      <c r="B35" s="7" t="s">
        <v>73</v>
      </c>
      <c r="C35" s="14" t="s">
        <v>94</v>
      </c>
      <c r="D35" s="14" t="s">
        <v>94</v>
      </c>
      <c r="E35" s="14" t="s">
        <v>94</v>
      </c>
      <c r="F35" s="14" t="s">
        <v>94</v>
      </c>
      <c r="G35" s="14" t="s">
        <v>94</v>
      </c>
      <c r="H35" s="14" t="s">
        <v>94</v>
      </c>
      <c r="I35" s="14" t="s">
        <v>94</v>
      </c>
      <c r="J35" s="14" t="s">
        <v>94</v>
      </c>
      <c r="K35" s="19" t="s">
        <v>94</v>
      </c>
      <c r="L35" s="19" t="s">
        <v>94</v>
      </c>
      <c r="M35" s="19" t="s">
        <v>94</v>
      </c>
      <c r="N35" s="19" t="s">
        <v>94</v>
      </c>
    </row>
    <row r="36" spans="1:14">
      <c r="A36" s="6"/>
      <c r="B36" s="7" t="s">
        <v>87</v>
      </c>
      <c r="C36" s="61">
        <v>491006</v>
      </c>
      <c r="D36" s="61">
        <v>553873</v>
      </c>
      <c r="E36" s="61">
        <v>595232</v>
      </c>
      <c r="F36" s="61">
        <v>845147</v>
      </c>
      <c r="G36" s="61">
        <v>50.56</v>
      </c>
      <c r="H36" s="61">
        <v>83.52</v>
      </c>
      <c r="I36" s="61">
        <v>181.22</v>
      </c>
      <c r="J36" s="61">
        <v>503.5</v>
      </c>
      <c r="K36" s="62">
        <v>0.80086000000000002</v>
      </c>
      <c r="L36" s="62">
        <v>1.02111</v>
      </c>
      <c r="M36" s="62">
        <v>1.1686399999999999</v>
      </c>
      <c r="N36" s="62">
        <v>2.4038499999999998</v>
      </c>
    </row>
    <row r="37" spans="1:14">
      <c r="A37" s="6"/>
      <c r="B37" s="7" t="s">
        <v>88</v>
      </c>
      <c r="C37" s="61">
        <v>521099.03712452971</v>
      </c>
      <c r="D37" s="61">
        <v>645898.40727467649</v>
      </c>
      <c r="E37" s="61">
        <v>612017.53970824066</v>
      </c>
      <c r="F37" s="61">
        <v>1364534.8981328309</v>
      </c>
      <c r="G37" s="61">
        <v>65.47095532588493</v>
      </c>
      <c r="H37" s="61">
        <v>90.114026849636687</v>
      </c>
      <c r="I37" s="61">
        <v>189.93346690573904</v>
      </c>
      <c r="J37" s="61">
        <v>468.25664150897768</v>
      </c>
      <c r="K37" s="62">
        <v>0.87694169999999994</v>
      </c>
      <c r="L37" s="62">
        <v>1.1181154500000003</v>
      </c>
      <c r="M37" s="62">
        <v>1.2796608</v>
      </c>
      <c r="N37" s="62">
        <v>2.6322157499999999</v>
      </c>
    </row>
    <row r="38" spans="1:14">
      <c r="A38" s="6">
        <v>10</v>
      </c>
      <c r="B38" s="7" t="s">
        <v>74</v>
      </c>
      <c r="C38" s="61" t="s">
        <v>94</v>
      </c>
      <c r="D38" s="61" t="s">
        <v>94</v>
      </c>
      <c r="E38" s="61" t="s">
        <v>94</v>
      </c>
      <c r="F38" s="61" t="s">
        <v>94</v>
      </c>
      <c r="G38" s="61" t="s">
        <v>94</v>
      </c>
      <c r="H38" s="61" t="s">
        <v>94</v>
      </c>
      <c r="I38" s="61" t="s">
        <v>94</v>
      </c>
      <c r="J38" s="61" t="s">
        <v>94</v>
      </c>
      <c r="K38" s="62" t="s">
        <v>94</v>
      </c>
      <c r="L38" s="62" t="s">
        <v>94</v>
      </c>
      <c r="M38" s="62" t="s">
        <v>94</v>
      </c>
      <c r="N38" s="62" t="s">
        <v>94</v>
      </c>
    </row>
    <row r="39" spans="1:14">
      <c r="A39" s="6"/>
      <c r="B39" s="7" t="s">
        <v>87</v>
      </c>
      <c r="C39" s="61">
        <v>338249.66873830417</v>
      </c>
      <c r="D39" s="61">
        <v>405265.64</v>
      </c>
      <c r="E39" s="61">
        <v>421264.19</v>
      </c>
      <c r="F39" s="61">
        <v>472178.98</v>
      </c>
      <c r="G39" s="61">
        <v>166.15</v>
      </c>
      <c r="H39" s="61">
        <v>329.80000000000007</v>
      </c>
      <c r="I39" s="61">
        <v>334.44</v>
      </c>
      <c r="J39" s="61">
        <v>334.45</v>
      </c>
      <c r="K39" s="62">
        <v>0.67666000000000004</v>
      </c>
      <c r="L39" s="62">
        <v>0.93932287242437518</v>
      </c>
      <c r="M39" s="62">
        <v>0.96871478128778576</v>
      </c>
      <c r="N39" s="62">
        <v>1.0646910582138271</v>
      </c>
    </row>
    <row r="40" spans="1:14">
      <c r="A40" s="6"/>
      <c r="B40" s="7" t="s">
        <v>88</v>
      </c>
      <c r="C40" s="61">
        <v>424102.96105420904</v>
      </c>
      <c r="D40" s="61">
        <v>587227.07748993242</v>
      </c>
      <c r="E40" s="61">
        <v>565877.32382752746</v>
      </c>
      <c r="F40" s="61">
        <v>656843.62119541073</v>
      </c>
      <c r="G40" s="61">
        <v>75.065911739872732</v>
      </c>
      <c r="H40" s="61">
        <v>105.61982640419167</v>
      </c>
      <c r="I40" s="61">
        <v>169.91001175253027</v>
      </c>
      <c r="J40" s="61">
        <v>300.02036158994355</v>
      </c>
      <c r="K40" s="62">
        <v>0.72740950000000149</v>
      </c>
      <c r="L40" s="62">
        <v>1.0097720878562033</v>
      </c>
      <c r="M40" s="62">
        <v>1.0413683898843697</v>
      </c>
      <c r="N40" s="62">
        <v>1.144542887579864</v>
      </c>
    </row>
    <row r="41" spans="1:14">
      <c r="A41" s="6">
        <v>11</v>
      </c>
      <c r="B41" s="7" t="s">
        <v>75</v>
      </c>
      <c r="C41" s="61" t="s">
        <v>94</v>
      </c>
      <c r="D41" s="61" t="s">
        <v>94</v>
      </c>
      <c r="E41" s="61" t="s">
        <v>94</v>
      </c>
      <c r="F41" s="61" t="s">
        <v>94</v>
      </c>
      <c r="G41" s="61" t="s">
        <v>94</v>
      </c>
      <c r="H41" s="61" t="s">
        <v>94</v>
      </c>
      <c r="I41" s="61" t="s">
        <v>94</v>
      </c>
      <c r="J41" s="61" t="s">
        <v>94</v>
      </c>
      <c r="K41" s="62" t="s">
        <v>94</v>
      </c>
      <c r="L41" s="62" t="s">
        <v>94</v>
      </c>
      <c r="M41" s="62" t="s">
        <v>94</v>
      </c>
      <c r="N41" s="62" t="s">
        <v>94</v>
      </c>
    </row>
    <row r="42" spans="1:14">
      <c r="A42" s="6"/>
      <c r="B42" s="7" t="s">
        <v>87</v>
      </c>
      <c r="C42" s="61">
        <v>393032.75300623151</v>
      </c>
      <c r="D42" s="61">
        <v>295823.39382870181</v>
      </c>
      <c r="E42" s="61">
        <v>419543.46650638874</v>
      </c>
      <c r="F42" s="61">
        <v>330647.5556674957</v>
      </c>
      <c r="G42" s="61">
        <v>44.408303003308895</v>
      </c>
      <c r="H42" s="61">
        <v>85.737639363034546</v>
      </c>
      <c r="I42" s="61">
        <v>184.83531709769636</v>
      </c>
      <c r="J42" s="61">
        <v>381.24796978064751</v>
      </c>
      <c r="K42" s="62">
        <v>0.6340830440660159</v>
      </c>
      <c r="L42" s="62">
        <v>0.62087728939148312</v>
      </c>
      <c r="M42" s="62">
        <v>0.79479864117018317</v>
      </c>
      <c r="N42" s="62">
        <v>1.1342618736503192</v>
      </c>
    </row>
    <row r="43" spans="1:14">
      <c r="A43" s="6"/>
      <c r="B43" s="7" t="s">
        <v>88</v>
      </c>
      <c r="C43" s="61">
        <v>424950.27052856877</v>
      </c>
      <c r="D43" s="61">
        <v>322916.10922787146</v>
      </c>
      <c r="E43" s="61">
        <v>459641.87549561093</v>
      </c>
      <c r="F43" s="61">
        <v>363661.36060090148</v>
      </c>
      <c r="G43" s="61">
        <v>44.498245054860888</v>
      </c>
      <c r="H43" s="61">
        <v>84.087543089287109</v>
      </c>
      <c r="I43" s="61">
        <v>186.86362260154615</v>
      </c>
      <c r="J43" s="61">
        <v>392.29258084110666</v>
      </c>
      <c r="K43" s="62">
        <v>0.68112307226726421</v>
      </c>
      <c r="L43" s="62">
        <v>0.66736234210353484</v>
      </c>
      <c r="M43" s="62">
        <v>0.85414435801507815</v>
      </c>
      <c r="N43" s="62">
        <v>1.219276176680105</v>
      </c>
    </row>
    <row r="44" spans="1:14">
      <c r="A44" s="6">
        <v>12</v>
      </c>
      <c r="B44" s="7" t="s">
        <v>76</v>
      </c>
      <c r="C44" s="61" t="s">
        <v>94</v>
      </c>
      <c r="D44" s="61" t="s">
        <v>94</v>
      </c>
      <c r="E44" s="61" t="s">
        <v>94</v>
      </c>
      <c r="F44" s="61" t="s">
        <v>94</v>
      </c>
      <c r="G44" s="61" t="s">
        <v>94</v>
      </c>
      <c r="H44" s="61" t="s">
        <v>94</v>
      </c>
      <c r="I44" s="61" t="s">
        <v>94</v>
      </c>
      <c r="J44" s="61" t="s">
        <v>94</v>
      </c>
      <c r="K44" s="62" t="s">
        <v>94</v>
      </c>
      <c r="L44" s="62" t="s">
        <v>94</v>
      </c>
      <c r="M44" s="62" t="s">
        <v>94</v>
      </c>
      <c r="N44" s="62" t="s">
        <v>94</v>
      </c>
    </row>
    <row r="45" spans="1:14">
      <c r="A45" s="6"/>
      <c r="B45" s="7" t="s">
        <v>87</v>
      </c>
      <c r="C45" s="61">
        <v>683590.81</v>
      </c>
      <c r="D45" s="61">
        <v>890833.76</v>
      </c>
      <c r="E45" s="61">
        <v>944980.87</v>
      </c>
      <c r="F45" s="61">
        <v>986741.51</v>
      </c>
      <c r="G45" s="61">
        <v>92.739999999999981</v>
      </c>
      <c r="H45" s="61">
        <v>200.33</v>
      </c>
      <c r="I45" s="61">
        <v>297.04000000000002</v>
      </c>
      <c r="J45" s="61">
        <v>444.77</v>
      </c>
      <c r="K45" s="62">
        <v>0.95317000000000007</v>
      </c>
      <c r="L45" s="62">
        <v>1.6069200000000003</v>
      </c>
      <c r="M45" s="62">
        <v>2.1209600000000002</v>
      </c>
      <c r="N45" s="62">
        <v>2.8174999999999986</v>
      </c>
    </row>
    <row r="46" spans="1:14">
      <c r="A46" s="6"/>
      <c r="B46" s="7" t="s">
        <v>88</v>
      </c>
      <c r="C46" s="61">
        <v>656117.01313189219</v>
      </c>
      <c r="D46" s="61">
        <v>1091961.1963025848</v>
      </c>
      <c r="E46" s="61">
        <v>1341836.2612797711</v>
      </c>
      <c r="F46" s="61">
        <v>1659626.7901545619</v>
      </c>
      <c r="G46" s="61">
        <v>47.606013384194299</v>
      </c>
      <c r="H46" s="61">
        <v>101.3504173134186</v>
      </c>
      <c r="I46" s="61">
        <v>281.83997866381731</v>
      </c>
      <c r="J46" s="61">
        <v>557.3835026521175</v>
      </c>
      <c r="K46" s="62">
        <v>1.0246600000000001</v>
      </c>
      <c r="L46" s="62">
        <v>1.7274400000000001</v>
      </c>
      <c r="M46" s="62">
        <v>2.28003</v>
      </c>
      <c r="N46" s="62">
        <v>3.0288099999999996</v>
      </c>
    </row>
    <row r="48" spans="1:14">
      <c r="B48" s="58" t="s">
        <v>120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85" spans="1:14">
      <c r="A85" s="96">
        <v>21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5:N85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5405DEB9-6C0B-4899-B4B9-8C8A1316A5FC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 C26:N26 C29:N29 C32:N32 C35:N35</xm:sqref>
        </x14:conditionalFormatting>
        <x14:conditionalFormatting xmlns:xm="http://schemas.microsoft.com/office/excel/2006/main">
          <x14:cfRule type="expression" priority="5" id="{A28A14ED-F91F-44C7-B208-A3F53E9A7777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C12:N25</xm:sqref>
        </x14:conditionalFormatting>
        <x14:conditionalFormatting xmlns:xm="http://schemas.microsoft.com/office/excel/2006/main">
          <x14:cfRule type="expression" priority="4" id="{B8146D11-4A63-4E8C-84FA-A1E487D0ED76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C27:N28</xm:sqref>
        </x14:conditionalFormatting>
        <x14:conditionalFormatting xmlns:xm="http://schemas.microsoft.com/office/excel/2006/main">
          <x14:cfRule type="expression" priority="3" id="{25E40522-3CC6-4140-9041-5C3D7702ADC9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C30:N31</xm:sqref>
        </x14:conditionalFormatting>
        <x14:conditionalFormatting xmlns:xm="http://schemas.microsoft.com/office/excel/2006/main">
          <x14:cfRule type="expression" priority="2" id="{59E390BA-978E-41A3-9622-2C3CDF42FB15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C33:N34</xm:sqref>
        </x14:conditionalFormatting>
        <x14:conditionalFormatting xmlns:xm="http://schemas.microsoft.com/office/excel/2006/main">
          <x14:cfRule type="expression" priority="1" id="{E3000DB0-A957-477D-982F-952AF742F24D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C36:N46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view="pageBreakPreview" topLeftCell="A7" zoomScaleNormal="100" zoomScaleSheetLayoutView="100" workbookViewId="0">
      <selection activeCell="C8" sqref="C8:F8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36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162</v>
      </c>
      <c r="M1" s="98"/>
      <c r="N1" s="98"/>
    </row>
    <row r="2" spans="1:36" ht="75.75" customHeight="1">
      <c r="A2" s="99" t="s">
        <v>129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36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36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36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36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36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36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36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36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36">
      <c r="A11" s="6">
        <v>1</v>
      </c>
      <c r="B11" s="7" t="s">
        <v>79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36">
      <c r="A12" s="6"/>
      <c r="B12" s="7" t="s">
        <v>87</v>
      </c>
      <c r="C12" s="61">
        <v>949952.93042479234</v>
      </c>
      <c r="D12" s="61">
        <v>960311.00000000023</v>
      </c>
      <c r="E12" s="61">
        <v>960321.99999999988</v>
      </c>
      <c r="F12" s="61">
        <v>869438.63073986489</v>
      </c>
      <c r="G12" s="61">
        <v>218.35</v>
      </c>
      <c r="H12" s="61">
        <v>375.43</v>
      </c>
      <c r="I12" s="61">
        <v>479.6</v>
      </c>
      <c r="J12" s="61">
        <v>854.26</v>
      </c>
      <c r="K12" s="62">
        <v>1.9170799999999997</v>
      </c>
      <c r="L12" s="62">
        <v>2.0367414880732246</v>
      </c>
      <c r="M12" s="62">
        <v>2.2138070293755967</v>
      </c>
      <c r="N12" s="62">
        <v>2.50041</v>
      </c>
    </row>
    <row r="13" spans="1:36">
      <c r="A13" s="6"/>
      <c r="B13" s="7" t="s">
        <v>88</v>
      </c>
      <c r="C13" s="61">
        <v>997960.80182512617</v>
      </c>
      <c r="D13" s="61">
        <v>845141.68214660313</v>
      </c>
      <c r="E13" s="61">
        <v>944923.86717110721</v>
      </c>
      <c r="F13" s="61">
        <v>733731.36254086776</v>
      </c>
      <c r="G13" s="61">
        <v>309.12731353988744</v>
      </c>
      <c r="H13" s="61">
        <v>747.39988462037252</v>
      </c>
      <c r="I13" s="61">
        <v>701.55953728766963</v>
      </c>
      <c r="J13" s="61">
        <v>1322.5884272227229</v>
      </c>
      <c r="K13" s="62">
        <v>2.0608609999999996</v>
      </c>
      <c r="L13" s="62">
        <v>2.1894970996787166</v>
      </c>
      <c r="M13" s="62">
        <v>2.3798425565787666</v>
      </c>
      <c r="N13" s="62">
        <v>2.6879407499999997</v>
      </c>
    </row>
    <row r="14" spans="1:36">
      <c r="A14" s="6">
        <v>2</v>
      </c>
      <c r="B14" s="7" t="s">
        <v>130</v>
      </c>
      <c r="C14" s="14" t="s">
        <v>94</v>
      </c>
      <c r="D14" s="14" t="s">
        <v>94</v>
      </c>
      <c r="E14" s="14" t="s">
        <v>94</v>
      </c>
      <c r="F14" s="14" t="s">
        <v>94</v>
      </c>
      <c r="G14" s="14" t="s">
        <v>94</v>
      </c>
      <c r="H14" s="14" t="s">
        <v>94</v>
      </c>
      <c r="I14" s="14" t="s">
        <v>94</v>
      </c>
      <c r="J14" s="14" t="s">
        <v>94</v>
      </c>
      <c r="K14" s="19" t="s">
        <v>94</v>
      </c>
      <c r="L14" s="19" t="s">
        <v>94</v>
      </c>
      <c r="M14" s="19" t="s">
        <v>94</v>
      </c>
      <c r="N14" s="19" t="s">
        <v>94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</row>
    <row r="15" spans="1:36">
      <c r="A15" s="6"/>
      <c r="B15" s="7" t="s">
        <v>87</v>
      </c>
      <c r="C15" s="61">
        <v>95354.000000000044</v>
      </c>
      <c r="D15" s="61">
        <v>395312.99999999983</v>
      </c>
      <c r="E15" s="61">
        <v>568770.99999999988</v>
      </c>
      <c r="F15" s="61">
        <v>809791.99999999988</v>
      </c>
      <c r="G15" s="61">
        <v>107.99999999999996</v>
      </c>
      <c r="H15" s="61">
        <v>212</v>
      </c>
      <c r="I15" s="61">
        <v>289.99999999999989</v>
      </c>
      <c r="J15" s="61">
        <v>601.99999999999989</v>
      </c>
      <c r="K15" s="62">
        <v>0.30699999999999955</v>
      </c>
      <c r="L15" s="62">
        <v>1.0369999999999995</v>
      </c>
      <c r="M15" s="62">
        <v>1.4769999999999999</v>
      </c>
      <c r="N15" s="62">
        <v>2.2919999999999998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</row>
    <row r="16" spans="1:36">
      <c r="A16" s="6"/>
      <c r="B16" s="7" t="s">
        <v>88</v>
      </c>
      <c r="C16" s="60">
        <v>102505.55000000005</v>
      </c>
      <c r="D16" s="60">
        <v>424961.4749999998</v>
      </c>
      <c r="E16" s="60">
        <v>611428.82499999984</v>
      </c>
      <c r="F16" s="60">
        <v>870526.39999999979</v>
      </c>
      <c r="G16" s="63">
        <v>116.09999999999995</v>
      </c>
      <c r="H16" s="63">
        <v>227.89999999999998</v>
      </c>
      <c r="I16" s="63">
        <v>311.74999999999989</v>
      </c>
      <c r="J16" s="63">
        <v>647.14999999999986</v>
      </c>
      <c r="K16" s="82">
        <v>0.33002499999999951</v>
      </c>
      <c r="L16" s="82">
        <v>1.1147749999999994</v>
      </c>
      <c r="M16" s="82">
        <v>1.5877749999999997</v>
      </c>
      <c r="N16" s="82">
        <v>2.4638999999999998</v>
      </c>
      <c r="O16" s="70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</row>
    <row r="17" spans="1:36">
      <c r="A17" s="6">
        <v>3</v>
      </c>
      <c r="B17" s="7" t="s">
        <v>80</v>
      </c>
      <c r="C17" s="14"/>
      <c r="D17" s="14"/>
      <c r="E17" s="14"/>
      <c r="F17" s="14"/>
      <c r="G17" s="14"/>
      <c r="H17" s="14"/>
      <c r="I17" s="14"/>
      <c r="J17" s="14"/>
      <c r="K17" s="19"/>
      <c r="L17" s="19"/>
      <c r="M17" s="19"/>
      <c r="N17" s="1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</row>
    <row r="18" spans="1:36">
      <c r="A18" s="6"/>
      <c r="B18" s="7" t="s">
        <v>87</v>
      </c>
      <c r="C18" s="61">
        <v>195277.72194768689</v>
      </c>
      <c r="D18" s="61">
        <v>225057.12591200013</v>
      </c>
      <c r="E18" s="61">
        <v>450822.38362686639</v>
      </c>
      <c r="F18" s="61">
        <v>694051.39000000048</v>
      </c>
      <c r="G18" s="61">
        <v>1050.1099999999999</v>
      </c>
      <c r="H18" s="61">
        <v>1784.32</v>
      </c>
      <c r="I18" s="61">
        <v>1335.85</v>
      </c>
      <c r="J18" s="61">
        <v>1078.76</v>
      </c>
      <c r="K18" s="62">
        <v>1.36694</v>
      </c>
      <c r="L18" s="62">
        <v>2.1564199999999998</v>
      </c>
      <c r="M18" s="62">
        <v>2.32138</v>
      </c>
      <c r="N18" s="62">
        <v>2.4952494611091676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</row>
    <row r="19" spans="1:36">
      <c r="A19" s="6"/>
      <c r="B19" s="7" t="s">
        <v>88</v>
      </c>
      <c r="C19" s="61">
        <v>865999.80957529519</v>
      </c>
      <c r="D19" s="61">
        <v>1312957.7988195019</v>
      </c>
      <c r="E19" s="61">
        <v>1059482.8789747781</v>
      </c>
      <c r="F19" s="61">
        <v>980160.03052933782</v>
      </c>
      <c r="G19" s="61">
        <v>61.456744061446045</v>
      </c>
      <c r="H19" s="61">
        <v>139.99434271006177</v>
      </c>
      <c r="I19" s="61">
        <v>185.97935057113023</v>
      </c>
      <c r="J19" s="61">
        <v>511.17560051542699</v>
      </c>
      <c r="K19" s="62">
        <v>1.4694604999999996</v>
      </c>
      <c r="L19" s="62">
        <v>2.318151499999999</v>
      </c>
      <c r="M19" s="62">
        <v>2.4954835000000002</v>
      </c>
      <c r="N19" s="62">
        <v>2.6823931706923547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</row>
    <row r="20" spans="1:36">
      <c r="A20" s="6">
        <v>4</v>
      </c>
      <c r="B20" s="7" t="s">
        <v>81</v>
      </c>
      <c r="C20" s="61" t="s">
        <v>94</v>
      </c>
      <c r="D20" s="61" t="s">
        <v>94</v>
      </c>
      <c r="E20" s="61" t="s">
        <v>94</v>
      </c>
      <c r="F20" s="61" t="s">
        <v>94</v>
      </c>
      <c r="G20" s="61" t="s">
        <v>94</v>
      </c>
      <c r="H20" s="61" t="s">
        <v>94</v>
      </c>
      <c r="I20" s="61" t="s">
        <v>94</v>
      </c>
      <c r="J20" s="61" t="s">
        <v>94</v>
      </c>
      <c r="K20" s="62" t="s">
        <v>94</v>
      </c>
      <c r="L20" s="62" t="s">
        <v>94</v>
      </c>
      <c r="M20" s="62" t="s">
        <v>94</v>
      </c>
      <c r="N20" s="62" t="s">
        <v>94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</row>
    <row r="21" spans="1:36">
      <c r="A21" s="6"/>
      <c r="B21" s="7" t="s">
        <v>87</v>
      </c>
      <c r="C21" s="61">
        <v>438173.3361488891</v>
      </c>
      <c r="D21" s="61">
        <v>636207.75414586044</v>
      </c>
      <c r="E21" s="61">
        <v>615447.58201378561</v>
      </c>
      <c r="F21" s="61">
        <v>393462.36</v>
      </c>
      <c r="G21" s="61">
        <v>46.03</v>
      </c>
      <c r="H21" s="61">
        <v>115.03</v>
      </c>
      <c r="I21" s="61">
        <v>278.54025998726235</v>
      </c>
      <c r="J21" s="61">
        <v>533.00366289010492</v>
      </c>
      <c r="K21" s="62">
        <v>0.74153991426963528</v>
      </c>
      <c r="L21" s="62">
        <v>1.1554500000000003</v>
      </c>
      <c r="M21" s="62">
        <v>1.3652598429762393</v>
      </c>
      <c r="N21" s="62">
        <v>1.6255447362345319</v>
      </c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</row>
    <row r="22" spans="1:36">
      <c r="A22" s="6"/>
      <c r="B22" s="7" t="s">
        <v>88</v>
      </c>
      <c r="C22" s="61">
        <v>450900.24093632482</v>
      </c>
      <c r="D22" s="61">
        <v>631196.57982556592</v>
      </c>
      <c r="E22" s="61">
        <v>637922.17269845342</v>
      </c>
      <c r="F22" s="61">
        <v>348053.28781479696</v>
      </c>
      <c r="G22" s="61">
        <v>49.214448167430405</v>
      </c>
      <c r="H22" s="61">
        <v>191.86028050560662</v>
      </c>
      <c r="I22" s="61">
        <v>280.7024776648654</v>
      </c>
      <c r="J22" s="61">
        <v>535.8088243662196</v>
      </c>
      <c r="K22" s="62">
        <v>0.79715540783985761</v>
      </c>
      <c r="L22" s="62">
        <v>1.2421087500000003</v>
      </c>
      <c r="M22" s="62">
        <v>1.4676543311994572</v>
      </c>
      <c r="N22" s="62">
        <v>1.7474605914521217</v>
      </c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</row>
    <row r="23" spans="1:36">
      <c r="A23" s="6">
        <v>5</v>
      </c>
      <c r="B23" s="7" t="s">
        <v>82</v>
      </c>
      <c r="C23" s="61" t="s">
        <v>94</v>
      </c>
      <c r="D23" s="61" t="s">
        <v>94</v>
      </c>
      <c r="E23" s="61" t="s">
        <v>94</v>
      </c>
      <c r="F23" s="61" t="s">
        <v>94</v>
      </c>
      <c r="G23" s="61" t="s">
        <v>94</v>
      </c>
      <c r="H23" s="61" t="s">
        <v>94</v>
      </c>
      <c r="I23" s="61" t="s">
        <v>94</v>
      </c>
      <c r="J23" s="61" t="s">
        <v>94</v>
      </c>
      <c r="K23" s="62" t="s">
        <v>94</v>
      </c>
      <c r="L23" s="62" t="s">
        <v>94</v>
      </c>
      <c r="M23" s="62" t="s">
        <v>94</v>
      </c>
      <c r="N23" s="62" t="s">
        <v>94</v>
      </c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</row>
    <row r="24" spans="1:36">
      <c r="A24" s="6"/>
      <c r="B24" s="7" t="s">
        <v>87</v>
      </c>
      <c r="C24" s="61">
        <v>625978.73444927367</v>
      </c>
      <c r="D24" s="61">
        <v>662265.00630150177</v>
      </c>
      <c r="E24" s="61">
        <v>1415909.4288731473</v>
      </c>
      <c r="F24" s="61">
        <v>1397787.3162795086</v>
      </c>
      <c r="G24" s="61">
        <v>260.63</v>
      </c>
      <c r="H24" s="61">
        <v>380.01</v>
      </c>
      <c r="I24" s="61">
        <v>520.44000000000005</v>
      </c>
      <c r="J24" s="61">
        <v>877.82</v>
      </c>
      <c r="K24" s="62">
        <v>1.30277</v>
      </c>
      <c r="L24" s="62">
        <v>1.4825600000000003</v>
      </c>
      <c r="M24" s="62">
        <v>2.8776700000000006</v>
      </c>
      <c r="N24" s="62">
        <v>3.2048800000000002</v>
      </c>
    </row>
    <row r="25" spans="1:36">
      <c r="A25" s="6"/>
      <c r="B25" s="7" t="s">
        <v>88</v>
      </c>
      <c r="C25" s="61">
        <v>764961.55344403256</v>
      </c>
      <c r="D25" s="61">
        <v>836300.14045970119</v>
      </c>
      <c r="E25" s="61">
        <v>1607928.2517625289</v>
      </c>
      <c r="F25" s="61">
        <v>1535423.6469595381</v>
      </c>
      <c r="G25" s="61">
        <v>55.674106665091642</v>
      </c>
      <c r="H25" s="61">
        <v>119.65923899217107</v>
      </c>
      <c r="I25" s="61">
        <v>257.49475474643697</v>
      </c>
      <c r="J25" s="61">
        <v>706.74529202506812</v>
      </c>
      <c r="K25" s="62">
        <v>1.3138649516986507</v>
      </c>
      <c r="L25" s="62">
        <v>1.4951861209502459</v>
      </c>
      <c r="M25" s="62">
        <v>2.9021774799501499</v>
      </c>
      <c r="N25" s="62">
        <v>3.2321741415598848</v>
      </c>
    </row>
    <row r="26" spans="1:36">
      <c r="A26" s="6">
        <v>6</v>
      </c>
      <c r="B26" s="7" t="s">
        <v>86</v>
      </c>
      <c r="C26" s="14" t="s">
        <v>94</v>
      </c>
      <c r="D26" s="14" t="s">
        <v>94</v>
      </c>
      <c r="E26" s="14" t="s">
        <v>94</v>
      </c>
      <c r="F26" s="14" t="s">
        <v>94</v>
      </c>
      <c r="G26" s="14" t="s">
        <v>94</v>
      </c>
      <c r="H26" s="14" t="s">
        <v>94</v>
      </c>
      <c r="I26" s="14" t="s">
        <v>94</v>
      </c>
      <c r="J26" s="14" t="s">
        <v>94</v>
      </c>
      <c r="K26" s="19" t="s">
        <v>94</v>
      </c>
      <c r="L26" s="19" t="s">
        <v>94</v>
      </c>
      <c r="M26" s="19" t="s">
        <v>94</v>
      </c>
      <c r="N26" s="19" t="s">
        <v>94</v>
      </c>
    </row>
    <row r="27" spans="1:36">
      <c r="A27" s="6"/>
      <c r="B27" s="7" t="s">
        <v>87</v>
      </c>
      <c r="C27" s="61">
        <v>190900.2</v>
      </c>
      <c r="D27" s="61">
        <v>472398.2</v>
      </c>
      <c r="E27" s="61">
        <v>1033082.1000000004</v>
      </c>
      <c r="F27" s="61">
        <v>2018322.1000000003</v>
      </c>
      <c r="G27" s="61">
        <v>121.8</v>
      </c>
      <c r="H27" s="61">
        <v>148.79999999999998</v>
      </c>
      <c r="I27" s="61">
        <v>183.3</v>
      </c>
      <c r="J27" s="61">
        <v>440.9</v>
      </c>
      <c r="K27" s="62">
        <v>1.2444999999999993</v>
      </c>
      <c r="L27" s="62">
        <v>1.3534999999999999</v>
      </c>
      <c r="M27" s="62">
        <v>1.4639</v>
      </c>
      <c r="N27" s="62">
        <v>2.8172700000000002</v>
      </c>
    </row>
    <row r="28" spans="1:36">
      <c r="A28" s="6"/>
      <c r="B28" s="7" t="s">
        <v>88</v>
      </c>
      <c r="C28" s="61">
        <v>205217.715</v>
      </c>
      <c r="D28" s="61">
        <v>507828.065</v>
      </c>
      <c r="E28" s="61">
        <v>1110563.2575000005</v>
      </c>
      <c r="F28" s="61">
        <v>2169696.2575000003</v>
      </c>
      <c r="G28" s="61">
        <v>130.935</v>
      </c>
      <c r="H28" s="61">
        <v>159.95999999999998</v>
      </c>
      <c r="I28" s="61">
        <v>197.04750000000001</v>
      </c>
      <c r="J28" s="61">
        <v>473.96749999999997</v>
      </c>
      <c r="K28" s="62">
        <v>1.3378374999999991</v>
      </c>
      <c r="L28" s="62">
        <v>1.4550124999999998</v>
      </c>
      <c r="M28" s="62">
        <v>1.5737247499999998</v>
      </c>
      <c r="N28" s="62">
        <v>3.0285652500000002</v>
      </c>
    </row>
    <row r="29" spans="1:36">
      <c r="A29" s="6">
        <v>7</v>
      </c>
      <c r="B29" s="7" t="s">
        <v>84</v>
      </c>
      <c r="C29" s="14" t="s">
        <v>94</v>
      </c>
      <c r="D29" s="14" t="s">
        <v>94</v>
      </c>
      <c r="E29" s="14" t="s">
        <v>94</v>
      </c>
      <c r="F29" s="14" t="s">
        <v>94</v>
      </c>
      <c r="G29" s="14" t="s">
        <v>94</v>
      </c>
      <c r="H29" s="14" t="s">
        <v>94</v>
      </c>
      <c r="I29" s="14" t="s">
        <v>94</v>
      </c>
      <c r="J29" s="14" t="s">
        <v>94</v>
      </c>
      <c r="K29" s="19" t="s">
        <v>94</v>
      </c>
      <c r="L29" s="19" t="s">
        <v>94</v>
      </c>
      <c r="M29" s="19" t="s">
        <v>94</v>
      </c>
      <c r="N29" s="19" t="s">
        <v>94</v>
      </c>
    </row>
    <row r="30" spans="1:36">
      <c r="A30" s="6"/>
      <c r="B30" s="7" t="s">
        <v>87</v>
      </c>
      <c r="C30" s="61">
        <v>849572.10000000009</v>
      </c>
      <c r="D30" s="61">
        <v>869755.33000000007</v>
      </c>
      <c r="E30" s="61">
        <v>875673.93786847487</v>
      </c>
      <c r="F30" s="61">
        <v>655161.62000000011</v>
      </c>
      <c r="G30" s="61">
        <v>49.41</v>
      </c>
      <c r="H30" s="61">
        <v>170.92</v>
      </c>
      <c r="I30" s="61">
        <v>344.55</v>
      </c>
      <c r="J30" s="61">
        <v>751.17</v>
      </c>
      <c r="K30" s="62">
        <v>1.4103037010252759</v>
      </c>
      <c r="L30" s="62">
        <v>1.7611999132083942</v>
      </c>
      <c r="M30" s="62">
        <v>1.9944500000000001</v>
      </c>
      <c r="N30" s="62">
        <v>2.1009689428061256</v>
      </c>
    </row>
    <row r="31" spans="1:36">
      <c r="A31" s="6"/>
      <c r="B31" s="7" t="s">
        <v>88</v>
      </c>
      <c r="C31" s="61">
        <v>894227.15191633301</v>
      </c>
      <c r="D31" s="61">
        <v>867682.62947442289</v>
      </c>
      <c r="E31" s="61">
        <v>950764.51190253242</v>
      </c>
      <c r="F31" s="61">
        <v>766828.42988239927</v>
      </c>
      <c r="G31" s="61">
        <v>25.460298964332093</v>
      </c>
      <c r="H31" s="61">
        <v>162.49582515886868</v>
      </c>
      <c r="I31" s="61">
        <v>219.97300431384559</v>
      </c>
      <c r="J31" s="61">
        <v>986.32334844832371</v>
      </c>
      <c r="K31" s="62">
        <v>1.4428713399186286</v>
      </c>
      <c r="L31" s="62">
        <v>1.8018706728119298</v>
      </c>
      <c r="M31" s="62">
        <v>2.0405071204228049</v>
      </c>
      <c r="N31" s="62">
        <v>2.149485867072662</v>
      </c>
    </row>
    <row r="32" spans="1:36">
      <c r="A32" s="6">
        <v>8</v>
      </c>
      <c r="B32" s="7" t="s">
        <v>85</v>
      </c>
      <c r="C32" s="14" t="s">
        <v>94</v>
      </c>
      <c r="D32" s="14" t="s">
        <v>94</v>
      </c>
      <c r="E32" s="14" t="s">
        <v>94</v>
      </c>
      <c r="F32" s="14" t="s">
        <v>94</v>
      </c>
      <c r="G32" s="14" t="s">
        <v>94</v>
      </c>
      <c r="H32" s="14" t="s">
        <v>94</v>
      </c>
      <c r="I32" s="14" t="s">
        <v>94</v>
      </c>
      <c r="J32" s="14" t="s">
        <v>94</v>
      </c>
      <c r="K32" s="19" t="s">
        <v>94</v>
      </c>
      <c r="L32" s="19" t="s">
        <v>94</v>
      </c>
      <c r="M32" s="19" t="s">
        <v>94</v>
      </c>
      <c r="N32" s="19" t="s">
        <v>94</v>
      </c>
    </row>
    <row r="33" spans="1:14">
      <c r="A33" s="6"/>
      <c r="B33" s="7" t="s">
        <v>87</v>
      </c>
      <c r="C33" s="61">
        <v>348280.00000000012</v>
      </c>
      <c r="D33" s="61">
        <v>336039.99999999994</v>
      </c>
      <c r="E33" s="61">
        <v>491139.99999999988</v>
      </c>
      <c r="F33" s="61">
        <v>663170.00000000012</v>
      </c>
      <c r="G33" s="61">
        <v>180</v>
      </c>
      <c r="H33" s="61">
        <v>210</v>
      </c>
      <c r="I33" s="61">
        <v>340.00000000000011</v>
      </c>
      <c r="J33" s="61">
        <v>968.59729450524389</v>
      </c>
      <c r="K33" s="62">
        <v>0.86973125086876468</v>
      </c>
      <c r="L33" s="62">
        <v>0.8759760534993678</v>
      </c>
      <c r="M33" s="62">
        <v>1.3195572507437541</v>
      </c>
      <c r="N33" s="62">
        <v>2.2800000000000002</v>
      </c>
    </row>
    <row r="34" spans="1:14">
      <c r="A34" s="6"/>
      <c r="B34" s="7" t="s">
        <v>88</v>
      </c>
      <c r="C34" s="61">
        <v>374401.00000000012</v>
      </c>
      <c r="D34" s="61">
        <v>361242.99999999994</v>
      </c>
      <c r="E34" s="61">
        <v>527975.49999999988</v>
      </c>
      <c r="F34" s="61">
        <v>712907.75000000012</v>
      </c>
      <c r="G34" s="61">
        <v>193.5</v>
      </c>
      <c r="H34" s="61">
        <v>225.75</v>
      </c>
      <c r="I34" s="61">
        <v>365.50000000000011</v>
      </c>
      <c r="J34" s="61">
        <v>1041.242091593137</v>
      </c>
      <c r="K34" s="62">
        <v>0.93496109468392197</v>
      </c>
      <c r="L34" s="62">
        <v>0.94167425751182032</v>
      </c>
      <c r="M34" s="62">
        <v>1.4185240445495355</v>
      </c>
      <c r="N34" s="62">
        <v>2.4510000000000001</v>
      </c>
    </row>
    <row r="35" spans="1:14" ht="24.75" customHeight="1">
      <c r="A35" s="11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ht="24.75" customHeight="1">
      <c r="A36" s="11"/>
      <c r="B36" s="107" t="s">
        <v>120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</row>
    <row r="37" spans="1:14" ht="25.5" customHeight="1">
      <c r="A37" s="17"/>
      <c r="B37" s="106" t="s">
        <v>90</v>
      </c>
      <c r="C37" s="106"/>
      <c r="D37" s="106"/>
      <c r="E37" s="106"/>
      <c r="F37" s="106"/>
      <c r="G37" s="30"/>
      <c r="H37" s="30"/>
      <c r="I37" s="30"/>
      <c r="J37" s="30"/>
      <c r="K37" s="30"/>
      <c r="L37" s="30"/>
      <c r="M37" s="30"/>
      <c r="N37" s="30"/>
    </row>
    <row r="38" spans="1:14">
      <c r="B38" s="16"/>
    </row>
    <row r="83" spans="1:14">
      <c r="A83" s="96">
        <v>22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8">
    <mergeCell ref="G9:J9"/>
    <mergeCell ref="K9:N9"/>
    <mergeCell ref="B35:N35"/>
    <mergeCell ref="B36:N36"/>
    <mergeCell ref="A83:N83"/>
    <mergeCell ref="B37:F37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3A23CD36-AEA9-4BC9-A19B-AF1E1DD57D23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 C14:N14 C17:N17 C26:N26 C29:N29 C32:N32</xm:sqref>
        </x14:conditionalFormatting>
        <x14:conditionalFormatting xmlns:xm="http://schemas.microsoft.com/office/excel/2006/main">
          <x14:cfRule type="expression" priority="6" id="{36A39DCA-361D-41CF-A13E-40718F548D55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C12:N13</xm:sqref>
        </x14:conditionalFormatting>
        <x14:conditionalFormatting xmlns:xm="http://schemas.microsoft.com/office/excel/2006/main">
          <x14:cfRule type="expression" priority="5" id="{DD404E51-6A1B-4C1F-AD4D-28771C625F0B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C15:N16</xm:sqref>
        </x14:conditionalFormatting>
        <x14:conditionalFormatting xmlns:xm="http://schemas.microsoft.com/office/excel/2006/main">
          <x14:cfRule type="expression" priority="4" id="{BF5D06EC-5233-43AC-8F36-4E0E4A9070C0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C18:N25</xm:sqref>
        </x14:conditionalFormatting>
        <x14:conditionalFormatting xmlns:xm="http://schemas.microsoft.com/office/excel/2006/main">
          <x14:cfRule type="expression" priority="3" id="{3918EF93-756E-47EF-839E-93A6C6352A6B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C27:N28</xm:sqref>
        </x14:conditionalFormatting>
        <x14:conditionalFormatting xmlns:xm="http://schemas.microsoft.com/office/excel/2006/main">
          <x14:cfRule type="expression" priority="2" id="{01A890E5-53B7-4AC9-AD24-6BB0E531D13A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C30:N31</xm:sqref>
        </x14:conditionalFormatting>
        <x14:conditionalFormatting xmlns:xm="http://schemas.microsoft.com/office/excel/2006/main">
          <x14:cfRule type="expression" priority="1" id="{4355BDED-B69D-4B47-A5E7-B9729E754099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C33:N34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topLeftCell="A7" zoomScaleNormal="100" zoomScaleSheetLayoutView="100" workbookViewId="0">
      <selection activeCell="L34" sqref="D15:L34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72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145</v>
      </c>
      <c r="M1" s="98"/>
      <c r="N1" s="98"/>
    </row>
    <row r="2" spans="1:14" ht="58.5" customHeight="1">
      <c r="A2" s="99" t="s">
        <v>96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29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12"/>
      <c r="B12" s="13" t="s">
        <v>87</v>
      </c>
      <c r="C12" s="14">
        <v>491047.82742400008</v>
      </c>
      <c r="D12" s="14">
        <v>566805.08770464314</v>
      </c>
      <c r="E12" s="14">
        <v>682679.9534962998</v>
      </c>
      <c r="F12" s="14">
        <v>779456.75544515566</v>
      </c>
      <c r="G12" s="14">
        <v>84.588047500000016</v>
      </c>
      <c r="H12" s="14">
        <v>163.38407800000004</v>
      </c>
      <c r="I12" s="14">
        <v>204.35945273581842</v>
      </c>
      <c r="J12" s="14">
        <v>539.40954334023866</v>
      </c>
      <c r="K12" s="19">
        <v>0.67185328789140675</v>
      </c>
      <c r="L12" s="19">
        <v>1.432760843254328</v>
      </c>
      <c r="M12" s="19">
        <v>1.6385793871908771</v>
      </c>
      <c r="N12" s="19">
        <v>2.0428805732855482</v>
      </c>
    </row>
    <row r="13" spans="1:14">
      <c r="A13" s="12"/>
      <c r="B13" s="13" t="s">
        <v>88</v>
      </c>
      <c r="C13" s="14">
        <v>491047.82742400008</v>
      </c>
      <c r="D13" s="14">
        <v>566805.08770464314</v>
      </c>
      <c r="E13" s="14">
        <v>682679.9534962998</v>
      </c>
      <c r="F13" s="14">
        <v>779456.75544515566</v>
      </c>
      <c r="G13" s="14">
        <v>84.588047500000016</v>
      </c>
      <c r="H13" s="14">
        <v>163.38407800000004</v>
      </c>
      <c r="I13" s="14">
        <v>204.35945273581842</v>
      </c>
      <c r="J13" s="14">
        <v>539.40954334023866</v>
      </c>
      <c r="K13" s="19">
        <v>0.67185328789140675</v>
      </c>
      <c r="L13" s="19">
        <v>1.432760843254328</v>
      </c>
      <c r="M13" s="19">
        <v>1.6385793871908771</v>
      </c>
      <c r="N13" s="19">
        <v>2.0428805732855482</v>
      </c>
    </row>
    <row r="14" spans="1:14">
      <c r="A14" s="6">
        <v>2</v>
      </c>
      <c r="B14" s="7" t="s">
        <v>30</v>
      </c>
      <c r="C14" s="65" t="s">
        <v>94</v>
      </c>
      <c r="D14" s="65" t="s">
        <v>94</v>
      </c>
      <c r="E14" s="65" t="s">
        <v>94</v>
      </c>
      <c r="F14" s="65" t="s">
        <v>94</v>
      </c>
      <c r="G14" s="65" t="s">
        <v>94</v>
      </c>
      <c r="H14" s="65" t="s">
        <v>94</v>
      </c>
      <c r="I14" s="65" t="s">
        <v>94</v>
      </c>
      <c r="J14" s="65" t="s">
        <v>94</v>
      </c>
      <c r="K14" s="66" t="s">
        <v>94</v>
      </c>
      <c r="L14" s="66" t="s">
        <v>94</v>
      </c>
      <c r="M14" s="66" t="s">
        <v>94</v>
      </c>
      <c r="N14" s="66" t="s">
        <v>94</v>
      </c>
    </row>
    <row r="15" spans="1:14">
      <c r="A15" s="6"/>
      <c r="B15" s="7" t="s">
        <v>87</v>
      </c>
      <c r="C15" s="14">
        <v>332254.77793455252</v>
      </c>
      <c r="D15" s="87">
        <v>304426.38306241855</v>
      </c>
      <c r="E15" s="87">
        <v>773390.64545529988</v>
      </c>
      <c r="F15" s="87">
        <v>1090524.6646499054</v>
      </c>
      <c r="G15" s="87">
        <v>58.61</v>
      </c>
      <c r="H15" s="87">
        <v>96.367050000000006</v>
      </c>
      <c r="I15" s="87">
        <v>183.52028226697081</v>
      </c>
      <c r="J15" s="87">
        <v>724.41257870532911</v>
      </c>
      <c r="K15" s="88">
        <v>0.50463030054089164</v>
      </c>
      <c r="L15" s="88">
        <v>0.55381393850390992</v>
      </c>
      <c r="M15" s="19">
        <v>1.2430510992652339</v>
      </c>
      <c r="N15" s="19">
        <v>2.8937073881345157</v>
      </c>
    </row>
    <row r="16" spans="1:14">
      <c r="A16" s="6"/>
      <c r="B16" s="7" t="s">
        <v>88</v>
      </c>
      <c r="C16" s="14">
        <v>332254.77793455252</v>
      </c>
      <c r="D16" s="87">
        <v>304426.38306241855</v>
      </c>
      <c r="E16" s="87">
        <v>773390.64545529988</v>
      </c>
      <c r="F16" s="87">
        <v>1090524.6646499054</v>
      </c>
      <c r="G16" s="87">
        <v>58.61</v>
      </c>
      <c r="H16" s="87">
        <v>96.367050000000006</v>
      </c>
      <c r="I16" s="87">
        <v>183.52028226697081</v>
      </c>
      <c r="J16" s="87">
        <v>724.41257870532911</v>
      </c>
      <c r="K16" s="88">
        <v>0.50463030054089164</v>
      </c>
      <c r="L16" s="88">
        <v>0.55381393850390992</v>
      </c>
      <c r="M16" s="19">
        <v>1.2430510992652339</v>
      </c>
      <c r="N16" s="19">
        <v>2.8937073881345157</v>
      </c>
    </row>
    <row r="17" spans="1:14">
      <c r="A17" s="6">
        <v>3</v>
      </c>
      <c r="B17" s="7" t="s">
        <v>31</v>
      </c>
      <c r="C17" s="65" t="s">
        <v>94</v>
      </c>
      <c r="D17" s="65" t="s">
        <v>94</v>
      </c>
      <c r="E17" s="65" t="s">
        <v>94</v>
      </c>
      <c r="F17" s="65" t="s">
        <v>94</v>
      </c>
      <c r="G17" s="65" t="s">
        <v>94</v>
      </c>
      <c r="H17" s="65" t="s">
        <v>94</v>
      </c>
      <c r="I17" s="65" t="s">
        <v>94</v>
      </c>
      <c r="J17" s="65" t="s">
        <v>94</v>
      </c>
      <c r="K17" s="66" t="s">
        <v>94</v>
      </c>
      <c r="L17" s="66" t="s">
        <v>94</v>
      </c>
      <c r="M17" s="66" t="s">
        <v>94</v>
      </c>
      <c r="N17" s="66" t="s">
        <v>94</v>
      </c>
    </row>
    <row r="18" spans="1:14">
      <c r="A18" s="6"/>
      <c r="B18" s="7" t="s">
        <v>87</v>
      </c>
      <c r="C18" s="14">
        <v>188886.66713740857</v>
      </c>
      <c r="D18" s="87">
        <v>265856.65516009385</v>
      </c>
      <c r="E18" s="87">
        <v>565371.1822879836</v>
      </c>
      <c r="F18" s="87">
        <v>483281.29628125485</v>
      </c>
      <c r="G18" s="87">
        <f>G19</f>
        <v>67.231087486521702</v>
      </c>
      <c r="H18" s="87">
        <f>H19</f>
        <v>137.23427593344601</v>
      </c>
      <c r="I18" s="87">
        <v>400.03305238075467</v>
      </c>
      <c r="J18" s="87">
        <f>J19</f>
        <v>545.48850868773195</v>
      </c>
      <c r="K18" s="88">
        <v>0.35224889285940564</v>
      </c>
      <c r="L18" s="88">
        <v>0.65830009267906864</v>
      </c>
      <c r="M18" s="19">
        <v>1.702586825591905</v>
      </c>
      <c r="N18" s="19">
        <v>2.4038241698041793</v>
      </c>
    </row>
    <row r="19" spans="1:14">
      <c r="A19" s="6"/>
      <c r="B19" s="7" t="s">
        <v>88</v>
      </c>
      <c r="C19" s="14">
        <v>188886.66713740857</v>
      </c>
      <c r="D19" s="87">
        <v>265856.65516009385</v>
      </c>
      <c r="E19" s="87">
        <v>565371.1822879836</v>
      </c>
      <c r="F19" s="87">
        <v>483281.29628125485</v>
      </c>
      <c r="G19" s="87">
        <f>79.9010874865217-12.67</f>
        <v>67.231087486521702</v>
      </c>
      <c r="H19" s="87">
        <f>148.434275933446-11.2</f>
        <v>137.23427593344601</v>
      </c>
      <c r="I19" s="87">
        <v>400.03305238075467</v>
      </c>
      <c r="J19" s="87">
        <f>560.488508687732-15</f>
        <v>545.48850868773195</v>
      </c>
      <c r="K19" s="88">
        <v>0.35224889285940564</v>
      </c>
      <c r="L19" s="88">
        <v>0.65830009267906864</v>
      </c>
      <c r="M19" s="19">
        <v>1.702586825591905</v>
      </c>
      <c r="N19" s="19">
        <v>2.4038241698041793</v>
      </c>
    </row>
    <row r="20" spans="1:14">
      <c r="A20" s="6">
        <v>4</v>
      </c>
      <c r="B20" s="7" t="s">
        <v>33</v>
      </c>
      <c r="C20" s="65" t="s">
        <v>94</v>
      </c>
      <c r="D20" s="65" t="s">
        <v>94</v>
      </c>
      <c r="E20" s="65" t="s">
        <v>94</v>
      </c>
      <c r="F20" s="65" t="s">
        <v>94</v>
      </c>
      <c r="G20" s="65" t="s">
        <v>94</v>
      </c>
      <c r="H20" s="65" t="s">
        <v>94</v>
      </c>
      <c r="I20" s="65" t="s">
        <v>94</v>
      </c>
      <c r="J20" s="65" t="s">
        <v>94</v>
      </c>
      <c r="K20" s="66" t="s">
        <v>94</v>
      </c>
      <c r="L20" s="66" t="s">
        <v>94</v>
      </c>
      <c r="M20" s="66" t="s">
        <v>94</v>
      </c>
      <c r="N20" s="66" t="s">
        <v>94</v>
      </c>
    </row>
    <row r="21" spans="1:14">
      <c r="A21" s="6"/>
      <c r="B21" s="7" t="s">
        <v>87</v>
      </c>
      <c r="C21" s="14">
        <v>215685.85639279897</v>
      </c>
      <c r="D21" s="87">
        <v>571849.05480576225</v>
      </c>
      <c r="E21" s="87">
        <v>599588.20114521298</v>
      </c>
      <c r="F21" s="87">
        <v>839551.88200691366</v>
      </c>
      <c r="G21" s="87">
        <v>59.963999999999992</v>
      </c>
      <c r="H21" s="87">
        <v>244.45399999999998</v>
      </c>
      <c r="I21" s="87">
        <v>235.46700000000001</v>
      </c>
      <c r="J21" s="87">
        <v>556.20600000000002</v>
      </c>
      <c r="K21" s="88">
        <v>0.41587041067783154</v>
      </c>
      <c r="L21" s="88">
        <v>1.4267233029478512</v>
      </c>
      <c r="M21" s="19">
        <v>1.5235679531880888</v>
      </c>
      <c r="N21" s="19">
        <v>2.4446988966311851</v>
      </c>
    </row>
    <row r="22" spans="1:14">
      <c r="A22" s="6"/>
      <c r="B22" s="7" t="s">
        <v>88</v>
      </c>
      <c r="C22" s="14">
        <v>215685.85639279897</v>
      </c>
      <c r="D22" s="87">
        <v>571849.05480576225</v>
      </c>
      <c r="E22" s="87">
        <v>599588.20114521298</v>
      </c>
      <c r="F22" s="87">
        <v>839551.88200691366</v>
      </c>
      <c r="G22" s="87">
        <v>59.963999999999992</v>
      </c>
      <c r="H22" s="87">
        <v>244.45399999999998</v>
      </c>
      <c r="I22" s="87">
        <v>235.46700000000001</v>
      </c>
      <c r="J22" s="87">
        <v>556.20600000000002</v>
      </c>
      <c r="K22" s="88">
        <v>0.41587041067783154</v>
      </c>
      <c r="L22" s="88">
        <v>1.4267233029478512</v>
      </c>
      <c r="M22" s="19">
        <v>1.5235679531880888</v>
      </c>
      <c r="N22" s="19">
        <v>2.4446988966311851</v>
      </c>
    </row>
    <row r="23" spans="1:14">
      <c r="A23" s="6">
        <v>5</v>
      </c>
      <c r="B23" s="7" t="s">
        <v>34</v>
      </c>
      <c r="C23" s="65" t="s">
        <v>94</v>
      </c>
      <c r="D23" s="65" t="s">
        <v>94</v>
      </c>
      <c r="E23" s="65" t="s">
        <v>94</v>
      </c>
      <c r="F23" s="65" t="s">
        <v>94</v>
      </c>
      <c r="G23" s="65" t="s">
        <v>94</v>
      </c>
      <c r="H23" s="65" t="s">
        <v>94</v>
      </c>
      <c r="I23" s="65" t="s">
        <v>94</v>
      </c>
      <c r="J23" s="65" t="s">
        <v>94</v>
      </c>
      <c r="K23" s="66" t="s">
        <v>94</v>
      </c>
      <c r="L23" s="66" t="s">
        <v>94</v>
      </c>
      <c r="M23" s="66" t="s">
        <v>94</v>
      </c>
      <c r="N23" s="66" t="s">
        <v>94</v>
      </c>
    </row>
    <row r="24" spans="1:14">
      <c r="A24" s="6"/>
      <c r="B24" s="7" t="s">
        <v>87</v>
      </c>
      <c r="C24" s="14">
        <v>87572.811504825091</v>
      </c>
      <c r="D24" s="90">
        <v>0</v>
      </c>
      <c r="E24" s="87">
        <v>342900.6950765645</v>
      </c>
      <c r="F24" s="87">
        <v>440817.50999999995</v>
      </c>
      <c r="G24" s="87">
        <v>83.167711529947809</v>
      </c>
      <c r="H24" s="90">
        <v>0</v>
      </c>
      <c r="I24" s="87">
        <v>185.97391837764303</v>
      </c>
      <c r="J24" s="87">
        <v>696.44861923584619</v>
      </c>
      <c r="K24" s="88">
        <v>0.19809979039290992</v>
      </c>
      <c r="L24" s="91">
        <v>0</v>
      </c>
      <c r="M24" s="19">
        <v>0.73995585169670097</v>
      </c>
      <c r="N24" s="19">
        <v>1.9418959577820247</v>
      </c>
    </row>
    <row r="25" spans="1:14">
      <c r="A25" s="6"/>
      <c r="B25" s="7" t="s">
        <v>88</v>
      </c>
      <c r="C25" s="14">
        <v>87572.811504825091</v>
      </c>
      <c r="D25" s="90">
        <v>0</v>
      </c>
      <c r="E25" s="87">
        <v>342900.6950765645</v>
      </c>
      <c r="F25" s="87">
        <v>440817.50999999995</v>
      </c>
      <c r="G25" s="87">
        <v>83.167711529947809</v>
      </c>
      <c r="H25" s="90">
        <v>0</v>
      </c>
      <c r="I25" s="87">
        <v>185.97391837764303</v>
      </c>
      <c r="J25" s="87">
        <v>696.44861923584619</v>
      </c>
      <c r="K25" s="88">
        <v>0.19809979039290992</v>
      </c>
      <c r="L25" s="91">
        <v>0</v>
      </c>
      <c r="M25" s="19">
        <v>0.73995585169670097</v>
      </c>
      <c r="N25" s="19">
        <v>1.9418959577820247</v>
      </c>
    </row>
    <row r="26" spans="1:14">
      <c r="A26" s="6">
        <v>6</v>
      </c>
      <c r="B26" s="7" t="s">
        <v>35</v>
      </c>
      <c r="C26" s="65" t="s">
        <v>94</v>
      </c>
      <c r="D26" s="65" t="s">
        <v>94</v>
      </c>
      <c r="E26" s="65" t="s">
        <v>94</v>
      </c>
      <c r="F26" s="65" t="s">
        <v>94</v>
      </c>
      <c r="G26" s="65" t="s">
        <v>94</v>
      </c>
      <c r="H26" s="65" t="s">
        <v>94</v>
      </c>
      <c r="I26" s="65" t="s">
        <v>94</v>
      </c>
      <c r="J26" s="65" t="s">
        <v>94</v>
      </c>
      <c r="K26" s="66" t="s">
        <v>94</v>
      </c>
      <c r="L26" s="66" t="s">
        <v>94</v>
      </c>
      <c r="M26" s="66" t="s">
        <v>94</v>
      </c>
      <c r="N26" s="66" t="s">
        <v>94</v>
      </c>
    </row>
    <row r="27" spans="1:14">
      <c r="A27" s="6"/>
      <c r="B27" s="7" t="s">
        <v>87</v>
      </c>
      <c r="C27" s="14">
        <v>206776.63821648524</v>
      </c>
      <c r="D27" s="87">
        <v>485402.20332002075</v>
      </c>
      <c r="E27" s="87">
        <v>681786.24040816806</v>
      </c>
      <c r="F27" s="87">
        <v>1017739.1053185165</v>
      </c>
      <c r="G27" s="87">
        <v>37.775738907754544</v>
      </c>
      <c r="H27" s="87">
        <v>114.45254038989219</v>
      </c>
      <c r="I27" s="87">
        <v>224.1478152355366</v>
      </c>
      <c r="J27" s="87">
        <v>690.68775127876256</v>
      </c>
      <c r="K27" s="88">
        <v>0.25426802075276361</v>
      </c>
      <c r="L27" s="88">
        <v>0.78077359427245552</v>
      </c>
      <c r="M27" s="19">
        <v>1.3794224063041929</v>
      </c>
      <c r="N27" s="19">
        <v>2.7497792702116173</v>
      </c>
    </row>
    <row r="28" spans="1:14">
      <c r="A28" s="6"/>
      <c r="B28" s="7" t="s">
        <v>88</v>
      </c>
      <c r="C28" s="14">
        <v>206776.63821648524</v>
      </c>
      <c r="D28" s="87">
        <v>485402.20332002075</v>
      </c>
      <c r="E28" s="87">
        <v>681786.24040816806</v>
      </c>
      <c r="F28" s="87">
        <v>1017739.1053185165</v>
      </c>
      <c r="G28" s="87">
        <v>37.775738907754544</v>
      </c>
      <c r="H28" s="87">
        <v>114.45254038989219</v>
      </c>
      <c r="I28" s="87">
        <v>224.1478152355366</v>
      </c>
      <c r="J28" s="87">
        <v>690.68775127876256</v>
      </c>
      <c r="K28" s="88">
        <v>0.25426802075276361</v>
      </c>
      <c r="L28" s="88">
        <v>0.78077359427245552</v>
      </c>
      <c r="M28" s="19">
        <v>1.3794224063041929</v>
      </c>
      <c r="N28" s="19">
        <v>2.7497792702116173</v>
      </c>
    </row>
    <row r="29" spans="1:14">
      <c r="A29" s="6">
        <v>7</v>
      </c>
      <c r="B29" s="7" t="s">
        <v>36</v>
      </c>
      <c r="C29" s="65" t="s">
        <v>94</v>
      </c>
      <c r="D29" s="65" t="s">
        <v>94</v>
      </c>
      <c r="E29" s="65" t="s">
        <v>94</v>
      </c>
      <c r="F29" s="65" t="s">
        <v>94</v>
      </c>
      <c r="G29" s="65" t="s">
        <v>94</v>
      </c>
      <c r="H29" s="65" t="s">
        <v>94</v>
      </c>
      <c r="I29" s="65" t="s">
        <v>94</v>
      </c>
      <c r="J29" s="65" t="s">
        <v>94</v>
      </c>
      <c r="K29" s="66" t="s">
        <v>94</v>
      </c>
      <c r="L29" s="66" t="s">
        <v>94</v>
      </c>
      <c r="M29" s="66" t="s">
        <v>94</v>
      </c>
      <c r="N29" s="66" t="s">
        <v>94</v>
      </c>
    </row>
    <row r="30" spans="1:14">
      <c r="A30" s="6"/>
      <c r="B30" s="7" t="s">
        <v>87</v>
      </c>
      <c r="C30" s="14">
        <v>151090.92247235726</v>
      </c>
      <c r="D30" s="87">
        <v>419012.65337712038</v>
      </c>
      <c r="E30" s="87">
        <v>662722.77399999998</v>
      </c>
      <c r="F30" s="87">
        <v>836103.82550000004</v>
      </c>
      <c r="G30" s="87">
        <v>49.652539755089954</v>
      </c>
      <c r="H30" s="87">
        <v>81.566369752943316</v>
      </c>
      <c r="I30" s="87">
        <v>122.46277632814113</v>
      </c>
      <c r="J30" s="87">
        <f>J31</f>
        <v>169.07999999999998</v>
      </c>
      <c r="K30" s="88">
        <v>0.23150657242622011</v>
      </c>
      <c r="L30" s="88">
        <v>0.56340253134401164</v>
      </c>
      <c r="M30" s="19">
        <v>1.3031786201898019</v>
      </c>
      <c r="N30" s="19">
        <v>1.9034780526999229</v>
      </c>
    </row>
    <row r="31" spans="1:14">
      <c r="A31" s="6"/>
      <c r="B31" s="7" t="s">
        <v>88</v>
      </c>
      <c r="C31" s="14">
        <v>151090.92247235726</v>
      </c>
      <c r="D31" s="87">
        <v>419012.65337712038</v>
      </c>
      <c r="E31" s="87">
        <v>662722.77399999998</v>
      </c>
      <c r="F31" s="87">
        <v>836103.82550000004</v>
      </c>
      <c r="G31" s="87">
        <v>49.652539755089954</v>
      </c>
      <c r="H31" s="87">
        <v>81.566369752943316</v>
      </c>
      <c r="I31" s="87">
        <v>122.46277632814113</v>
      </c>
      <c r="J31" s="87">
        <f>267.7-98.62</f>
        <v>169.07999999999998</v>
      </c>
      <c r="K31" s="88">
        <v>0.23150657242622011</v>
      </c>
      <c r="L31" s="88">
        <v>0.56340253134401164</v>
      </c>
      <c r="M31" s="19">
        <v>1.3031786201898019</v>
      </c>
      <c r="N31" s="19">
        <v>1.9034780526999229</v>
      </c>
    </row>
    <row r="32" spans="1:14">
      <c r="A32" s="6">
        <v>8</v>
      </c>
      <c r="B32" s="7" t="s">
        <v>37</v>
      </c>
      <c r="C32" s="65" t="s">
        <v>94</v>
      </c>
      <c r="D32" s="65" t="s">
        <v>94</v>
      </c>
      <c r="E32" s="65" t="s">
        <v>94</v>
      </c>
      <c r="F32" s="65" t="s">
        <v>94</v>
      </c>
      <c r="G32" s="65" t="s">
        <v>94</v>
      </c>
      <c r="H32" s="65" t="s">
        <v>94</v>
      </c>
      <c r="I32" s="65" t="s">
        <v>94</v>
      </c>
      <c r="J32" s="65" t="s">
        <v>94</v>
      </c>
      <c r="K32" s="66" t="s">
        <v>94</v>
      </c>
      <c r="L32" s="66" t="s">
        <v>94</v>
      </c>
      <c r="M32" s="66" t="s">
        <v>94</v>
      </c>
      <c r="N32" s="66" t="s">
        <v>94</v>
      </c>
    </row>
    <row r="33" spans="1:14">
      <c r="A33" s="6"/>
      <c r="B33" s="7" t="s">
        <v>87</v>
      </c>
      <c r="C33" s="14">
        <v>209577.26855456873</v>
      </c>
      <c r="D33" s="87">
        <v>462513.16540827934</v>
      </c>
      <c r="E33" s="87">
        <v>650020.81532814843</v>
      </c>
      <c r="F33" s="87">
        <v>841626.8512172146</v>
      </c>
      <c r="G33" s="87">
        <v>92.79450810144607</v>
      </c>
      <c r="H33" s="87">
        <v>195.70332666205476</v>
      </c>
      <c r="I33" s="87">
        <v>284.08940836800588</v>
      </c>
      <c r="J33" s="87">
        <v>747.04414439254856</v>
      </c>
      <c r="K33" s="88">
        <v>0.38415684827991448</v>
      </c>
      <c r="L33" s="88">
        <v>0.86765927861631531</v>
      </c>
      <c r="M33" s="19">
        <v>1.5180982737290165</v>
      </c>
      <c r="N33" s="19">
        <v>2.6438764840969755</v>
      </c>
    </row>
    <row r="34" spans="1:14">
      <c r="A34" s="6"/>
      <c r="B34" s="7" t="s">
        <v>88</v>
      </c>
      <c r="C34" s="14">
        <v>209577.26855456873</v>
      </c>
      <c r="D34" s="87">
        <v>462513.16540827934</v>
      </c>
      <c r="E34" s="87">
        <v>650020.81532814843</v>
      </c>
      <c r="F34" s="87">
        <v>841626.8512172146</v>
      </c>
      <c r="G34" s="87">
        <v>92.79450810144607</v>
      </c>
      <c r="H34" s="87">
        <v>195.70332666205476</v>
      </c>
      <c r="I34" s="87">
        <v>284.08940836800588</v>
      </c>
      <c r="J34" s="87">
        <v>747.04414439254856</v>
      </c>
      <c r="K34" s="88">
        <v>0.38415684827991448</v>
      </c>
      <c r="L34" s="88">
        <v>0.86765927861631531</v>
      </c>
      <c r="M34" s="19">
        <v>1.5180982737290165</v>
      </c>
      <c r="N34" s="19">
        <v>2.6438764840969755</v>
      </c>
    </row>
    <row r="35" spans="1:14">
      <c r="A35" s="6">
        <v>9</v>
      </c>
      <c r="B35" s="7" t="s">
        <v>38</v>
      </c>
      <c r="C35" s="65" t="s">
        <v>94</v>
      </c>
      <c r="D35" s="65" t="s">
        <v>94</v>
      </c>
      <c r="E35" s="65" t="s">
        <v>94</v>
      </c>
      <c r="F35" s="65" t="s">
        <v>94</v>
      </c>
      <c r="G35" s="65" t="s">
        <v>94</v>
      </c>
      <c r="H35" s="65" t="s">
        <v>94</v>
      </c>
      <c r="I35" s="65" t="s">
        <v>94</v>
      </c>
      <c r="J35" s="65" t="s">
        <v>94</v>
      </c>
      <c r="K35" s="66" t="s">
        <v>94</v>
      </c>
      <c r="L35" s="66" t="s">
        <v>94</v>
      </c>
      <c r="M35" s="66" t="s">
        <v>94</v>
      </c>
      <c r="N35" s="66" t="s">
        <v>94</v>
      </c>
    </row>
    <row r="36" spans="1:14">
      <c r="A36" s="6"/>
      <c r="B36" s="7" t="s">
        <v>87</v>
      </c>
      <c r="C36" s="14">
        <v>278607.32859217207</v>
      </c>
      <c r="D36" s="14">
        <v>777603.01399347675</v>
      </c>
      <c r="E36" s="14">
        <v>753299.00173139956</v>
      </c>
      <c r="F36" s="14">
        <v>1048082.5589497478</v>
      </c>
      <c r="G36" s="14">
        <v>63.844206601633473</v>
      </c>
      <c r="H36" s="14">
        <v>218.72425829180384</v>
      </c>
      <c r="I36" s="14">
        <v>170.21021584413936</v>
      </c>
      <c r="J36" s="14">
        <v>377.56527637401609</v>
      </c>
      <c r="K36" s="19">
        <v>0.50882483721441718</v>
      </c>
      <c r="L36" s="19">
        <v>1.5236936473992635</v>
      </c>
      <c r="M36" s="19">
        <v>1.2446659545310101</v>
      </c>
      <c r="N36" s="19">
        <v>1.9130099507275973</v>
      </c>
    </row>
    <row r="37" spans="1:14">
      <c r="A37" s="6"/>
      <c r="B37" s="7" t="s">
        <v>88</v>
      </c>
      <c r="C37" s="14">
        <v>278607.32859217207</v>
      </c>
      <c r="D37" s="14">
        <v>777603.01399347675</v>
      </c>
      <c r="E37" s="14">
        <v>753299.00173139956</v>
      </c>
      <c r="F37" s="14">
        <v>1048082.5589497478</v>
      </c>
      <c r="G37" s="14">
        <v>63.844206601633473</v>
      </c>
      <c r="H37" s="14">
        <v>218.72425829180384</v>
      </c>
      <c r="I37" s="14">
        <v>170.21021584413936</v>
      </c>
      <c r="J37" s="14">
        <v>377.56527637401609</v>
      </c>
      <c r="K37" s="19">
        <v>0.50882483721441718</v>
      </c>
      <c r="L37" s="19">
        <v>1.5236936473992635</v>
      </c>
      <c r="M37" s="19">
        <v>1.2446659545310101</v>
      </c>
      <c r="N37" s="19">
        <v>1.9130099507275973</v>
      </c>
    </row>
    <row r="38" spans="1:14">
      <c r="A38" s="6">
        <v>10</v>
      </c>
      <c r="B38" s="7" t="s">
        <v>39</v>
      </c>
      <c r="C38" s="65" t="s">
        <v>94</v>
      </c>
      <c r="D38" s="65" t="s">
        <v>94</v>
      </c>
      <c r="E38" s="65" t="s">
        <v>94</v>
      </c>
      <c r="F38" s="65" t="s">
        <v>94</v>
      </c>
      <c r="G38" s="65" t="s">
        <v>94</v>
      </c>
      <c r="H38" s="65" t="s">
        <v>94</v>
      </c>
      <c r="I38" s="65" t="s">
        <v>94</v>
      </c>
      <c r="J38" s="65" t="s">
        <v>94</v>
      </c>
      <c r="K38" s="66" t="s">
        <v>94</v>
      </c>
      <c r="L38" s="66" t="s">
        <v>94</v>
      </c>
      <c r="M38" s="66" t="s">
        <v>94</v>
      </c>
      <c r="N38" s="66" t="s">
        <v>94</v>
      </c>
    </row>
    <row r="39" spans="1:14">
      <c r="A39" s="6"/>
      <c r="B39" s="7" t="s">
        <v>87</v>
      </c>
      <c r="C39" s="14">
        <v>116762.51040708012</v>
      </c>
      <c r="D39" s="14">
        <v>102936.84293005452</v>
      </c>
      <c r="E39" s="14">
        <v>251836.92605084044</v>
      </c>
      <c r="F39" s="14">
        <v>326589.20225799998</v>
      </c>
      <c r="G39" s="14">
        <v>45.740050977914237</v>
      </c>
      <c r="H39" s="14">
        <v>94.134931279405606</v>
      </c>
      <c r="I39" s="14">
        <v>223.21696625542714</v>
      </c>
      <c r="J39" s="14">
        <v>400.59604750000005</v>
      </c>
      <c r="K39" s="19">
        <v>0.36299512746139545</v>
      </c>
      <c r="L39" s="19">
        <v>0.4476392873058217</v>
      </c>
      <c r="M39" s="19">
        <v>1.2278678913318877</v>
      </c>
      <c r="N39" s="19">
        <v>1.6228273123641772</v>
      </c>
    </row>
    <row r="40" spans="1:14">
      <c r="A40" s="6"/>
      <c r="B40" s="7" t="s">
        <v>88</v>
      </c>
      <c r="C40" s="14">
        <v>116762.51040708012</v>
      </c>
      <c r="D40" s="14">
        <v>102936.84293005452</v>
      </c>
      <c r="E40" s="14">
        <v>251836.92605084044</v>
      </c>
      <c r="F40" s="14">
        <v>326589.20225799998</v>
      </c>
      <c r="G40" s="14">
        <v>45.740050977914237</v>
      </c>
      <c r="H40" s="14">
        <v>94.134931279405606</v>
      </c>
      <c r="I40" s="14">
        <v>223.21696625542714</v>
      </c>
      <c r="J40" s="14">
        <v>400.59604750000005</v>
      </c>
      <c r="K40" s="19">
        <v>0.36299512746139545</v>
      </c>
      <c r="L40" s="19">
        <v>0.4476392873058217</v>
      </c>
      <c r="M40" s="19">
        <v>1.2278678913318877</v>
      </c>
      <c r="N40" s="19">
        <v>1.6228273123641772</v>
      </c>
    </row>
    <row r="41" spans="1:14">
      <c r="A41" s="6">
        <v>11</v>
      </c>
      <c r="B41" s="7" t="s">
        <v>32</v>
      </c>
      <c r="C41" s="65" t="s">
        <v>94</v>
      </c>
      <c r="D41" s="65" t="s">
        <v>94</v>
      </c>
      <c r="E41" s="65" t="s">
        <v>94</v>
      </c>
      <c r="F41" s="65" t="s">
        <v>94</v>
      </c>
      <c r="G41" s="65" t="s">
        <v>94</v>
      </c>
      <c r="H41" s="65" t="s">
        <v>94</v>
      </c>
      <c r="I41" s="65" t="s">
        <v>94</v>
      </c>
      <c r="J41" s="65" t="s">
        <v>94</v>
      </c>
      <c r="K41" s="66" t="s">
        <v>94</v>
      </c>
      <c r="L41" s="66" t="s">
        <v>94</v>
      </c>
      <c r="M41" s="66" t="s">
        <v>94</v>
      </c>
      <c r="N41" s="66" t="s">
        <v>94</v>
      </c>
    </row>
    <row r="42" spans="1:14">
      <c r="A42" s="6"/>
      <c r="B42" s="7" t="s">
        <v>87</v>
      </c>
      <c r="C42" s="59">
        <v>80676.015675561313</v>
      </c>
      <c r="D42" s="59">
        <v>190412.79634130685</v>
      </c>
      <c r="E42" s="59">
        <v>330378.65458012797</v>
      </c>
      <c r="F42" s="59">
        <v>0</v>
      </c>
      <c r="G42" s="59">
        <v>20.992328687579949</v>
      </c>
      <c r="H42" s="59">
        <v>87.410697929233606</v>
      </c>
      <c r="I42" s="59">
        <v>284.58687982141004</v>
      </c>
      <c r="J42" s="59">
        <v>0</v>
      </c>
      <c r="K42" s="19">
        <v>0.13873664302867297</v>
      </c>
      <c r="L42" s="23">
        <v>0.36541623412503982</v>
      </c>
      <c r="M42" s="19">
        <v>0.85987762508500976</v>
      </c>
      <c r="N42" s="19">
        <v>0</v>
      </c>
    </row>
    <row r="43" spans="1:14">
      <c r="A43" s="6"/>
      <c r="B43" s="7" t="s">
        <v>88</v>
      </c>
      <c r="C43" s="14">
        <v>80676.015675561313</v>
      </c>
      <c r="D43" s="14">
        <v>190412.79634130685</v>
      </c>
      <c r="E43" s="14">
        <v>330378.65458012797</v>
      </c>
      <c r="F43" s="14">
        <v>0</v>
      </c>
      <c r="G43" s="14">
        <v>20.992328687579949</v>
      </c>
      <c r="H43" s="14">
        <v>87.410697929233606</v>
      </c>
      <c r="I43" s="14">
        <v>284.58687982141004</v>
      </c>
      <c r="J43" s="14">
        <v>0</v>
      </c>
      <c r="K43" s="19">
        <v>0.13873664302867297</v>
      </c>
      <c r="L43" s="19">
        <v>0.36541623412503982</v>
      </c>
      <c r="M43" s="19">
        <v>0.85987762508500976</v>
      </c>
      <c r="N43" s="19">
        <v>0</v>
      </c>
    </row>
    <row r="44" spans="1:14">
      <c r="B44" s="16"/>
    </row>
    <row r="83" spans="1:14">
      <c r="A83" s="96">
        <v>5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3:N83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62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0958D98-20CC-4DDC-AFE2-164D9A6317C6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C12:N19</xm:sqref>
        </x14:conditionalFormatting>
        <x14:conditionalFormatting xmlns:xm="http://schemas.microsoft.com/office/excel/2006/main">
          <x14:cfRule type="expression" priority="2" id="{83FF6640-BE99-47A9-94CD-118FABCD4521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C21:N40</xm:sqref>
        </x14:conditionalFormatting>
        <x14:conditionalFormatting xmlns:xm="http://schemas.microsoft.com/office/excel/2006/main">
          <x14:cfRule type="expression" priority="1" id="{BD0AB512-9FFA-4083-AE7A-F5A09FE6A27D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C42:N43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view="pageBreakPreview" topLeftCell="A3" zoomScale="90" zoomScaleNormal="100" zoomScaleSheetLayoutView="90" workbookViewId="0">
      <selection activeCell="E20" sqref="E20:F20"/>
    </sheetView>
  </sheetViews>
  <sheetFormatPr defaultRowHeight="15"/>
  <cols>
    <col min="1" max="1" width="8.140625" customWidth="1"/>
    <col min="2" max="2" width="35.140625" customWidth="1"/>
    <col min="3" max="8" width="21" customWidth="1"/>
  </cols>
  <sheetData>
    <row r="1" spans="1:9" ht="50.25" customHeight="1">
      <c r="A1" s="48"/>
      <c r="B1" s="49"/>
      <c r="C1" s="49"/>
      <c r="D1" s="49"/>
      <c r="E1" s="49"/>
      <c r="F1" s="49"/>
      <c r="G1" s="98" t="s">
        <v>163</v>
      </c>
      <c r="H1" s="98"/>
      <c r="I1" s="57"/>
    </row>
    <row r="2" spans="1:9" ht="75.75" customHeight="1">
      <c r="A2" s="99" t="s">
        <v>166</v>
      </c>
      <c r="B2" s="100"/>
      <c r="C2" s="100"/>
      <c r="D2" s="100"/>
      <c r="E2" s="100"/>
      <c r="F2" s="100"/>
      <c r="G2" s="100"/>
      <c r="H2" s="100"/>
    </row>
    <row r="3" spans="1:9">
      <c r="A3" s="50"/>
      <c r="B3" s="51"/>
      <c r="C3" s="50"/>
      <c r="D3" s="50"/>
      <c r="E3" s="50"/>
      <c r="F3" s="50"/>
      <c r="G3" s="56"/>
      <c r="H3" s="56"/>
    </row>
    <row r="4" spans="1:9">
      <c r="A4" s="101" t="s">
        <v>0</v>
      </c>
      <c r="B4" s="101" t="s">
        <v>1</v>
      </c>
      <c r="C4" s="108" t="s">
        <v>2</v>
      </c>
      <c r="D4" s="109"/>
      <c r="E4" s="109"/>
      <c r="F4" s="110"/>
      <c r="G4" s="108" t="s">
        <v>3</v>
      </c>
      <c r="H4" s="110"/>
    </row>
    <row r="5" spans="1:9">
      <c r="A5" s="102"/>
      <c r="B5" s="102"/>
      <c r="C5" s="111"/>
      <c r="D5" s="112"/>
      <c r="E5" s="112"/>
      <c r="F5" s="113"/>
      <c r="G5" s="111"/>
      <c r="H5" s="113"/>
    </row>
    <row r="6" spans="1:9">
      <c r="A6" s="102"/>
      <c r="B6" s="102"/>
      <c r="C6" s="114"/>
      <c r="D6" s="115"/>
      <c r="E6" s="115"/>
      <c r="F6" s="116"/>
      <c r="G6" s="111"/>
      <c r="H6" s="113"/>
    </row>
    <row r="7" spans="1:9" ht="55.5" customHeight="1">
      <c r="A7" s="102"/>
      <c r="B7" s="102"/>
      <c r="C7" s="117" t="s">
        <v>4</v>
      </c>
      <c r="D7" s="118"/>
      <c r="E7" s="117" t="s">
        <v>5</v>
      </c>
      <c r="F7" s="118"/>
      <c r="G7" s="114"/>
      <c r="H7" s="116"/>
    </row>
    <row r="8" spans="1:9" ht="15" customHeight="1">
      <c r="A8" s="102"/>
      <c r="B8" s="102"/>
      <c r="C8" s="117" t="s">
        <v>167</v>
      </c>
      <c r="D8" s="118"/>
      <c r="E8" s="95" t="s">
        <v>119</v>
      </c>
      <c r="F8" s="95"/>
      <c r="G8" s="95" t="s">
        <v>118</v>
      </c>
      <c r="H8" s="104"/>
    </row>
    <row r="9" spans="1:9">
      <c r="A9" s="103"/>
      <c r="B9" s="103"/>
      <c r="C9" s="117" t="s">
        <v>6</v>
      </c>
      <c r="D9" s="118"/>
      <c r="E9" s="117" t="s">
        <v>6</v>
      </c>
      <c r="F9" s="118"/>
      <c r="G9" s="117" t="s">
        <v>6</v>
      </c>
      <c r="H9" s="118"/>
    </row>
    <row r="10" spans="1:9">
      <c r="A10" s="84"/>
      <c r="B10" s="53"/>
      <c r="C10" s="84" t="s">
        <v>134</v>
      </c>
      <c r="D10" s="84" t="s">
        <v>115</v>
      </c>
      <c r="E10" s="84" t="s">
        <v>134</v>
      </c>
      <c r="F10" s="84" t="s">
        <v>115</v>
      </c>
      <c r="G10" s="84" t="s">
        <v>134</v>
      </c>
      <c r="H10" s="84" t="s">
        <v>115</v>
      </c>
    </row>
    <row r="11" spans="1:9">
      <c r="A11" s="54">
        <v>1</v>
      </c>
      <c r="B11" s="55" t="s">
        <v>83</v>
      </c>
      <c r="C11" s="14" t="s">
        <v>94</v>
      </c>
      <c r="D11" s="14" t="s">
        <v>94</v>
      </c>
      <c r="E11" s="14" t="s">
        <v>94</v>
      </c>
      <c r="F11" s="14" t="s">
        <v>94</v>
      </c>
      <c r="G11" s="19" t="s">
        <v>94</v>
      </c>
      <c r="H11" s="19" t="s">
        <v>94</v>
      </c>
    </row>
    <row r="12" spans="1:9">
      <c r="A12" s="54"/>
      <c r="B12" s="55" t="s">
        <v>87</v>
      </c>
      <c r="C12" s="14">
        <v>154845.94721211656</v>
      </c>
      <c r="D12" s="14">
        <v>549404.63756014954</v>
      </c>
      <c r="E12" s="14">
        <v>196.89449407115882</v>
      </c>
      <c r="F12" s="14">
        <v>530.98143904830954</v>
      </c>
      <c r="G12" s="19">
        <v>0.52056722026748992</v>
      </c>
      <c r="H12" s="19">
        <v>1.7636842472859195</v>
      </c>
    </row>
    <row r="13" spans="1:9">
      <c r="A13" s="54"/>
      <c r="B13" s="55" t="s">
        <v>88</v>
      </c>
      <c r="C13" s="14">
        <v>154845.94721211656</v>
      </c>
      <c r="D13" s="14">
        <v>549404.63756014954</v>
      </c>
      <c r="E13" s="14">
        <v>196.89449407115882</v>
      </c>
      <c r="F13" s="14">
        <v>530.98143904830954</v>
      </c>
      <c r="G13" s="19">
        <v>0.52056722026748992</v>
      </c>
      <c r="H13" s="19">
        <v>1.7636842472859195</v>
      </c>
    </row>
    <row r="14" spans="1:9" ht="24.75" customHeight="1">
      <c r="A14" s="48"/>
      <c r="B14" s="105"/>
      <c r="C14" s="105"/>
      <c r="D14" s="105"/>
      <c r="E14" s="105"/>
      <c r="F14" s="105"/>
      <c r="G14" s="105"/>
      <c r="H14" s="105"/>
    </row>
    <row r="15" spans="1:9" ht="24.75" customHeight="1">
      <c r="A15" s="48"/>
      <c r="B15" s="107" t="s">
        <v>120</v>
      </c>
      <c r="C15" s="107"/>
      <c r="D15" s="107"/>
      <c r="E15" s="107"/>
      <c r="F15" s="107"/>
      <c r="G15" s="107"/>
      <c r="H15" s="107"/>
    </row>
    <row r="16" spans="1:9" ht="25.5" customHeight="1">
      <c r="A16" s="17"/>
      <c r="B16" s="107"/>
      <c r="C16" s="107"/>
      <c r="D16" s="107"/>
      <c r="E16" s="86"/>
      <c r="F16" s="86"/>
      <c r="G16" s="85"/>
      <c r="H16" s="85"/>
    </row>
    <row r="17" spans="2:8">
      <c r="B17" s="77"/>
      <c r="C17" s="36"/>
      <c r="D17" s="36"/>
      <c r="E17" s="36"/>
      <c r="F17" s="36"/>
      <c r="G17" s="37"/>
      <c r="H17" s="37"/>
    </row>
    <row r="18" spans="2:8">
      <c r="B18" s="78"/>
      <c r="C18" s="36"/>
      <c r="D18" s="36"/>
      <c r="E18" s="36"/>
      <c r="F18" s="36"/>
      <c r="G18" s="37"/>
      <c r="H18" s="37"/>
    </row>
    <row r="19" spans="2:8">
      <c r="G19" s="78"/>
      <c r="H19" s="78"/>
    </row>
    <row r="20" spans="2:8">
      <c r="G20" s="78"/>
      <c r="H20" s="78"/>
    </row>
    <row r="21" spans="2:8">
      <c r="G21" s="78"/>
      <c r="H21" s="78"/>
    </row>
    <row r="81" spans="1:8">
      <c r="A81" s="96">
        <v>23</v>
      </c>
      <c r="B81" s="96"/>
      <c r="C81" s="96"/>
      <c r="D81" s="96"/>
      <c r="E81" s="96"/>
      <c r="F81" s="96"/>
      <c r="G81" s="96"/>
      <c r="H81" s="96"/>
    </row>
    <row r="101" ht="14.25" customHeight="1"/>
  </sheetData>
  <mergeCells count="18">
    <mergeCell ref="B16:D16"/>
    <mergeCell ref="A81:H81"/>
    <mergeCell ref="G8:H8"/>
    <mergeCell ref="C9:D9"/>
    <mergeCell ref="E9:F9"/>
    <mergeCell ref="G9:H9"/>
    <mergeCell ref="B14:H14"/>
    <mergeCell ref="B15:H15"/>
    <mergeCell ref="G1:H1"/>
    <mergeCell ref="A2:H2"/>
    <mergeCell ref="A4:A9"/>
    <mergeCell ref="B4:B9"/>
    <mergeCell ref="C4:F6"/>
    <mergeCell ref="G4:H7"/>
    <mergeCell ref="C7:D7"/>
    <mergeCell ref="E7:F7"/>
    <mergeCell ref="C8:D8"/>
    <mergeCell ref="E8:F8"/>
  </mergeCells>
  <pageMargins left="0" right="0" top="0" bottom="0" header="0.31496062992125984" footer="0.31496062992125984"/>
  <pageSetup paperSize="8" scale="5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6FD6089A-3EC8-4B78-B45A-1BBD6027C3DF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C11:H11</xm:sqref>
        </x14:conditionalFormatting>
        <x14:conditionalFormatting xmlns:xm="http://schemas.microsoft.com/office/excel/2006/main">
          <x14:cfRule type="expression" priority="12" id="{F87A6B66-DD56-4A1E-8B58-09AA1BB54BCD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11" id="{59BFB051-E2B1-4C7D-9001-694A3E3000D6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D17:D18</xm:sqref>
        </x14:conditionalFormatting>
        <x14:conditionalFormatting xmlns:xm="http://schemas.microsoft.com/office/excel/2006/main">
          <x14:cfRule type="expression" priority="10" id="{DF640B16-AEB3-4874-BBFD-CB2EF66BE91F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C12:C13</xm:sqref>
        </x14:conditionalFormatting>
        <x14:conditionalFormatting xmlns:xm="http://schemas.microsoft.com/office/excel/2006/main">
          <x14:cfRule type="expression" priority="9" id="{833AE058-F44B-4BE0-9E88-6CA08D08B3CB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D12:D13</xm:sqref>
        </x14:conditionalFormatting>
        <x14:conditionalFormatting xmlns:xm="http://schemas.microsoft.com/office/excel/2006/main">
          <x14:cfRule type="expression" priority="8" id="{BAAA63C2-8146-4406-8640-A32FB3A058E3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E17:E18</xm:sqref>
        </x14:conditionalFormatting>
        <x14:conditionalFormatting xmlns:xm="http://schemas.microsoft.com/office/excel/2006/main">
          <x14:cfRule type="expression" priority="7" id="{5DF0C976-0CF4-45B5-8203-5E02BC0E2FE9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F17:F18</xm:sqref>
        </x14:conditionalFormatting>
        <x14:conditionalFormatting xmlns:xm="http://schemas.microsoft.com/office/excel/2006/main">
          <x14:cfRule type="expression" priority="6" id="{7DB5E72A-C564-4EB8-AA52-E90695EA9B8E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E12:E13</xm:sqref>
        </x14:conditionalFormatting>
        <x14:conditionalFormatting xmlns:xm="http://schemas.microsoft.com/office/excel/2006/main">
          <x14:cfRule type="expression" priority="5" id="{30F289CF-2CC1-4D75-A9FF-05D085DAF7A1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F12:F13</xm:sqref>
        </x14:conditionalFormatting>
        <x14:conditionalFormatting xmlns:xm="http://schemas.microsoft.com/office/excel/2006/main">
          <x14:cfRule type="expression" priority="4" id="{D6F69B1C-4214-4560-9A3B-57C69D3D2442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G17:G18</xm:sqref>
        </x14:conditionalFormatting>
        <x14:conditionalFormatting xmlns:xm="http://schemas.microsoft.com/office/excel/2006/main">
          <x14:cfRule type="expression" priority="3" id="{B80903C1-7501-43E3-9AE0-E2DE8842DAD4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H17:H18</xm:sqref>
        </x14:conditionalFormatting>
        <x14:conditionalFormatting xmlns:xm="http://schemas.microsoft.com/office/excel/2006/main">
          <x14:cfRule type="expression" priority="2" id="{A4DD08EE-B5CC-4887-8BBA-0A2FFF7A0463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G12:G13</xm:sqref>
        </x14:conditionalFormatting>
        <x14:conditionalFormatting xmlns:xm="http://schemas.microsoft.com/office/excel/2006/main">
          <x14:cfRule type="expression" priority="1" id="{5AD2619A-A048-4120-963A-2BA3C4883BFD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H12:H13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view="pageBreakPreview" topLeftCell="A4" zoomScaleNormal="100" zoomScaleSheetLayoutView="100" workbookViewId="0">
      <selection activeCell="J11" sqref="J11"/>
    </sheetView>
  </sheetViews>
  <sheetFormatPr defaultRowHeight="15"/>
  <cols>
    <col min="1" max="1" width="7" bestFit="1" customWidth="1"/>
    <col min="2" max="2" width="31.7109375" customWidth="1"/>
    <col min="3" max="4" width="49.7109375" customWidth="1"/>
  </cols>
  <sheetData>
    <row r="1" spans="1:4" ht="50.25" customHeight="1">
      <c r="A1" s="98" t="s">
        <v>164</v>
      </c>
      <c r="B1" s="98"/>
      <c r="C1" s="98"/>
      <c r="D1" s="98"/>
    </row>
    <row r="2" spans="1:4" ht="75.75" customHeight="1">
      <c r="A2" s="99" t="s">
        <v>137</v>
      </c>
      <c r="B2" s="100"/>
      <c r="C2" s="100"/>
      <c r="D2" s="100"/>
    </row>
    <row r="3" spans="1:4">
      <c r="A3" s="1"/>
      <c r="B3" s="3"/>
      <c r="C3" s="2"/>
      <c r="D3" s="2"/>
    </row>
    <row r="4" spans="1:4" ht="15" customHeight="1">
      <c r="A4" s="101" t="s">
        <v>0</v>
      </c>
      <c r="B4" s="101" t="s">
        <v>1</v>
      </c>
      <c r="C4" s="108" t="s">
        <v>3</v>
      </c>
      <c r="D4" s="110"/>
    </row>
    <row r="5" spans="1:4">
      <c r="A5" s="102"/>
      <c r="B5" s="102"/>
      <c r="C5" s="111"/>
      <c r="D5" s="113"/>
    </row>
    <row r="6" spans="1:4">
      <c r="A6" s="102"/>
      <c r="B6" s="102"/>
      <c r="C6" s="111"/>
      <c r="D6" s="113"/>
    </row>
    <row r="7" spans="1:4" ht="55.5" customHeight="1">
      <c r="A7" s="102"/>
      <c r="B7" s="102"/>
      <c r="C7" s="114"/>
      <c r="D7" s="116"/>
    </row>
    <row r="8" spans="1:4" ht="15" customHeight="1">
      <c r="A8" s="102"/>
      <c r="B8" s="102"/>
      <c r="C8" s="117" t="s">
        <v>118</v>
      </c>
      <c r="D8" s="118"/>
    </row>
    <row r="9" spans="1:4" ht="15" customHeight="1">
      <c r="A9" s="103"/>
      <c r="B9" s="103"/>
      <c r="C9" s="117" t="s">
        <v>6</v>
      </c>
      <c r="D9" s="118"/>
    </row>
    <row r="10" spans="1:4">
      <c r="A10" s="29"/>
      <c r="B10" s="4"/>
      <c r="C10" s="75" t="s">
        <v>117</v>
      </c>
      <c r="D10" s="29" t="s">
        <v>142</v>
      </c>
    </row>
    <row r="11" spans="1:4">
      <c r="A11" s="6">
        <v>1</v>
      </c>
      <c r="B11" s="7" t="s">
        <v>110</v>
      </c>
      <c r="C11" s="10"/>
      <c r="D11" s="10"/>
    </row>
    <row r="12" spans="1:4">
      <c r="A12" s="6"/>
      <c r="B12" s="7" t="s">
        <v>87</v>
      </c>
      <c r="C12" s="19">
        <v>1.0441885</v>
      </c>
      <c r="D12" s="19">
        <v>1.6401645</v>
      </c>
    </row>
    <row r="13" spans="1:4">
      <c r="A13" s="6"/>
      <c r="B13" s="7" t="s">
        <v>88</v>
      </c>
      <c r="C13" s="19">
        <v>1.16949112</v>
      </c>
      <c r="D13" s="19">
        <v>1.8369842400000003</v>
      </c>
    </row>
    <row r="14" spans="1:4">
      <c r="A14" s="6">
        <v>2</v>
      </c>
      <c r="B14" s="7" t="s">
        <v>111</v>
      </c>
      <c r="C14" s="19"/>
      <c r="D14" s="19"/>
    </row>
    <row r="15" spans="1:4">
      <c r="A15" s="6"/>
      <c r="B15" s="7" t="s">
        <v>87</v>
      </c>
      <c r="C15" s="19">
        <v>0.12479799999999999</v>
      </c>
      <c r="D15" s="19">
        <v>1.5478655000000001</v>
      </c>
    </row>
    <row r="16" spans="1:4">
      <c r="A16" s="6"/>
      <c r="B16" s="7" t="s">
        <v>88</v>
      </c>
      <c r="C16" s="19">
        <v>0.13977376</v>
      </c>
      <c r="D16" s="19">
        <v>1.7336093600000002</v>
      </c>
    </row>
    <row r="17" spans="1:4">
      <c r="B17" s="16"/>
    </row>
    <row r="18" spans="1:4" ht="15" customHeight="1">
      <c r="A18" s="122" t="s">
        <v>120</v>
      </c>
      <c r="B18" s="123"/>
      <c r="C18" s="123"/>
      <c r="D18" s="123"/>
    </row>
    <row r="19" spans="1:4">
      <c r="A19" s="123"/>
      <c r="B19" s="123"/>
      <c r="C19" s="123"/>
      <c r="D19" s="123"/>
    </row>
    <row r="20" spans="1:4">
      <c r="C20" s="78"/>
      <c r="D20" s="78"/>
    </row>
    <row r="21" spans="1:4">
      <c r="C21" s="37"/>
      <c r="D21" s="37"/>
    </row>
    <row r="22" spans="1:4">
      <c r="C22" s="37"/>
      <c r="D22" s="37"/>
    </row>
    <row r="23" spans="1:4">
      <c r="C23" s="37"/>
      <c r="D23" s="37"/>
    </row>
    <row r="24" spans="1:4">
      <c r="C24" s="37"/>
      <c r="D24" s="37"/>
    </row>
    <row r="25" spans="1:4">
      <c r="C25" s="37"/>
      <c r="D25" s="37"/>
    </row>
    <row r="26" spans="1:4">
      <c r="C26" s="78"/>
      <c r="D26" s="78"/>
    </row>
    <row r="27" spans="1:4">
      <c r="C27" s="78"/>
      <c r="D27" s="78"/>
    </row>
    <row r="71" spans="1:4">
      <c r="A71" s="96">
        <v>24</v>
      </c>
      <c r="B71" s="96"/>
      <c r="C71" s="96"/>
      <c r="D71" s="96"/>
    </row>
  </sheetData>
  <mergeCells count="9">
    <mergeCell ref="A71:D71"/>
    <mergeCell ref="A1:D1"/>
    <mergeCell ref="C8:D8"/>
    <mergeCell ref="C9:D9"/>
    <mergeCell ref="A2:D2"/>
    <mergeCell ref="A4:A9"/>
    <mergeCell ref="B4:B9"/>
    <mergeCell ref="C4:D7"/>
    <mergeCell ref="A18:D19"/>
  </mergeCells>
  <pageMargins left="0" right="0" top="0" bottom="0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62A896B-76E1-4DDA-90B1-75A72BD0DB23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C21:C25</xm:sqref>
        </x14:conditionalFormatting>
        <x14:conditionalFormatting xmlns:xm="http://schemas.microsoft.com/office/excel/2006/main">
          <x14:cfRule type="expression" priority="3" id="{CBF88E4B-C52A-4B90-8515-04BB1A08DF1A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D21:D25</xm:sqref>
        </x14:conditionalFormatting>
        <x14:conditionalFormatting xmlns:xm="http://schemas.microsoft.com/office/excel/2006/main">
          <x14:cfRule type="expression" priority="2" id="{66B13FA2-BFFD-4FA7-B99E-7924763AA8CD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C12:C16</xm:sqref>
        </x14:conditionalFormatting>
        <x14:conditionalFormatting xmlns:xm="http://schemas.microsoft.com/office/excel/2006/main">
          <x14:cfRule type="expression" priority="1" id="{4B24CAC5-1F8A-42BF-A1F9-211937ACD278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D12:D16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zoomScaleNormal="100" zoomScaleSheetLayoutView="100" workbookViewId="0">
      <selection activeCell="J18" sqref="J18"/>
    </sheetView>
  </sheetViews>
  <sheetFormatPr defaultRowHeight="15"/>
  <cols>
    <col min="1" max="1" width="7" bestFit="1" customWidth="1"/>
    <col min="2" max="2" width="29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50.2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165</v>
      </c>
      <c r="M1" s="98"/>
      <c r="N1" s="98"/>
    </row>
    <row r="2" spans="1:14" ht="75.75" customHeight="1">
      <c r="A2" s="99" t="s">
        <v>141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>
      <c r="A4" s="101" t="s">
        <v>0</v>
      </c>
      <c r="B4" s="101" t="s">
        <v>1</v>
      </c>
      <c r="C4" s="108" t="s">
        <v>2</v>
      </c>
      <c r="D4" s="109"/>
      <c r="E4" s="109"/>
      <c r="F4" s="109"/>
      <c r="G4" s="109"/>
      <c r="H4" s="109"/>
      <c r="I4" s="109"/>
      <c r="J4" s="110"/>
      <c r="K4" s="108" t="s">
        <v>3</v>
      </c>
      <c r="L4" s="109"/>
      <c r="M4" s="109"/>
      <c r="N4" s="110"/>
    </row>
    <row r="5" spans="1:14">
      <c r="A5" s="102"/>
      <c r="B5" s="102"/>
      <c r="C5" s="111"/>
      <c r="D5" s="112"/>
      <c r="E5" s="112"/>
      <c r="F5" s="112"/>
      <c r="G5" s="112"/>
      <c r="H5" s="112"/>
      <c r="I5" s="112"/>
      <c r="J5" s="113"/>
      <c r="K5" s="111"/>
      <c r="L5" s="112"/>
      <c r="M5" s="112"/>
      <c r="N5" s="113"/>
    </row>
    <row r="6" spans="1:14">
      <c r="A6" s="102"/>
      <c r="B6" s="102"/>
      <c r="C6" s="114"/>
      <c r="D6" s="115"/>
      <c r="E6" s="115"/>
      <c r="F6" s="115"/>
      <c r="G6" s="115"/>
      <c r="H6" s="115"/>
      <c r="I6" s="115"/>
      <c r="J6" s="116"/>
      <c r="K6" s="111"/>
      <c r="L6" s="112"/>
      <c r="M6" s="112"/>
      <c r="N6" s="113"/>
    </row>
    <row r="7" spans="1:14" ht="55.5" customHeight="1">
      <c r="A7" s="102"/>
      <c r="B7" s="102"/>
      <c r="C7" s="117" t="s">
        <v>4</v>
      </c>
      <c r="D7" s="121"/>
      <c r="E7" s="121"/>
      <c r="F7" s="118"/>
      <c r="G7" s="117" t="s">
        <v>5</v>
      </c>
      <c r="H7" s="121"/>
      <c r="I7" s="121"/>
      <c r="J7" s="118"/>
      <c r="K7" s="114"/>
      <c r="L7" s="115"/>
      <c r="M7" s="115"/>
      <c r="N7" s="116"/>
    </row>
    <row r="8" spans="1:14" ht="15" customHeight="1">
      <c r="A8" s="102"/>
      <c r="B8" s="102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>
      <c r="A9" s="103"/>
      <c r="B9" s="103"/>
      <c r="C9" s="117" t="s">
        <v>6</v>
      </c>
      <c r="D9" s="121"/>
      <c r="E9" s="121"/>
      <c r="F9" s="118"/>
      <c r="G9" s="117" t="s">
        <v>6</v>
      </c>
      <c r="H9" s="121"/>
      <c r="I9" s="121"/>
      <c r="J9" s="118"/>
      <c r="K9" s="117" t="s">
        <v>6</v>
      </c>
      <c r="L9" s="121"/>
      <c r="M9" s="121"/>
      <c r="N9" s="118"/>
    </row>
    <row r="10" spans="1:14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 ht="38.25">
      <c r="A11" s="6">
        <v>1</v>
      </c>
      <c r="B11" s="7" t="s">
        <v>132</v>
      </c>
      <c r="C11" s="14" t="s">
        <v>94</v>
      </c>
      <c r="D11" s="14" t="s">
        <v>94</v>
      </c>
      <c r="E11" s="14" t="s">
        <v>94</v>
      </c>
      <c r="F11" s="14" t="s">
        <v>94</v>
      </c>
      <c r="G11" s="14" t="s">
        <v>94</v>
      </c>
      <c r="H11" s="14" t="s">
        <v>94</v>
      </c>
      <c r="I11" s="14" t="s">
        <v>94</v>
      </c>
      <c r="J11" s="14" t="s">
        <v>94</v>
      </c>
      <c r="K11" s="19" t="s">
        <v>94</v>
      </c>
      <c r="L11" s="19" t="s">
        <v>94</v>
      </c>
      <c r="M11" s="19" t="s">
        <v>94</v>
      </c>
      <c r="N11" s="19" t="s">
        <v>94</v>
      </c>
    </row>
    <row r="12" spans="1:14">
      <c r="A12" s="6"/>
      <c r="B12" s="7" t="s">
        <v>87</v>
      </c>
      <c r="C12" s="61">
        <v>221870.99999999991</v>
      </c>
      <c r="D12" s="61">
        <v>413106.00000000012</v>
      </c>
      <c r="E12" s="61">
        <v>698566.99999999977</v>
      </c>
      <c r="F12" s="61">
        <v>833418.00000000023</v>
      </c>
      <c r="G12" s="61">
        <v>853.00000000000057</v>
      </c>
      <c r="H12" s="61">
        <v>1075</v>
      </c>
      <c r="I12" s="61">
        <v>1239</v>
      </c>
      <c r="J12" s="61">
        <v>1573.9999999999998</v>
      </c>
      <c r="K12" s="62">
        <v>1.2080000000000006</v>
      </c>
      <c r="L12" s="62">
        <v>1.7360000000000002</v>
      </c>
      <c r="M12" s="62">
        <v>2.3559999999999999</v>
      </c>
      <c r="N12" s="62">
        <v>2.9079999999999986</v>
      </c>
    </row>
    <row r="13" spans="1:14">
      <c r="A13" s="6"/>
      <c r="B13" s="7" t="s">
        <v>88</v>
      </c>
      <c r="C13" s="61">
        <v>238511.3249999999</v>
      </c>
      <c r="D13" s="61">
        <v>444088.95000000013</v>
      </c>
      <c r="E13" s="61">
        <v>750959.52499999967</v>
      </c>
      <c r="F13" s="61">
        <v>895924.35000000021</v>
      </c>
      <c r="G13" s="61">
        <v>916.97500000000059</v>
      </c>
      <c r="H13" s="61">
        <v>1155.625</v>
      </c>
      <c r="I13" s="61">
        <v>1331.925</v>
      </c>
      <c r="J13" s="61">
        <v>1692.0499999999997</v>
      </c>
      <c r="K13" s="62">
        <v>1.2986000000000006</v>
      </c>
      <c r="L13" s="62">
        <v>1.8662000000000001</v>
      </c>
      <c r="M13" s="62">
        <v>2.5326999999999997</v>
      </c>
      <c r="N13" s="62">
        <v>3.1260999999999983</v>
      </c>
    </row>
    <row r="14" spans="1:14">
      <c r="A14" s="34"/>
      <c r="B14" s="35"/>
      <c r="C14" s="36"/>
      <c r="D14" s="36"/>
      <c r="E14" s="36"/>
      <c r="F14" s="36"/>
      <c r="G14" s="36"/>
      <c r="H14" s="36"/>
      <c r="I14" s="36"/>
      <c r="J14" s="36"/>
      <c r="K14" s="37"/>
      <c r="L14" s="37"/>
      <c r="M14" s="37"/>
      <c r="N14" s="37"/>
    </row>
    <row r="15" spans="1:14">
      <c r="A15" s="34"/>
      <c r="B15" s="107" t="s">
        <v>120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ht="32.25" customHeight="1">
      <c r="A16" s="17"/>
      <c r="B16" s="106" t="s">
        <v>131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2:2">
      <c r="B17" s="16"/>
    </row>
    <row r="81" spans="1:14">
      <c r="A81" s="96">
        <v>25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</row>
  </sheetData>
  <mergeCells count="17">
    <mergeCell ref="K9:N9"/>
    <mergeCell ref="B15:N15"/>
    <mergeCell ref="A81:N81"/>
    <mergeCell ref="B16:N16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  <mergeCell ref="G9:J9"/>
  </mergeCells>
  <pageMargins left="0" right="0" top="0" bottom="0" header="0.31496062992125984" footer="0.31496062992125984"/>
  <pageSetup paperSize="8" scale="8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71C29D3-B912-46E0-8552-D70AC354FE86}">
            <xm:f>IF('J:\РАБОТА\Отд плата за передачу\08-Передача 2014\08-Передача 2015\шаблоны по предельным РЭК\[01 - расчет предельных ФСТ (20.11) (+минимум).xlsx]МАКСИМАЛЬНЫЙ 2014'!#REF!="","",'J:\РАБОТА\Отд плата за передачу\08-Передача 2014\08-Передача 2015\шаблоны по предельным РЭК\[01 - расчет предельных ФСТ (20.11) (+минимум).xlsx]МАКСИМАЛЬНЫЙ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C11:N11 C14:N14</xm:sqref>
        </x14:conditionalFormatting>
        <x14:conditionalFormatting xmlns:xm="http://schemas.microsoft.com/office/excel/2006/main">
          <x14:cfRule type="expression" priority="1" id="{11E1A81F-BF18-429C-B8C5-DA6B953D4E89}">
            <xm:f>IF('C:\ФОРЭМ\Отд плата за передачу\08-Передача 2014\08-Передача 2015\шаблоны по предельным РЭК\[01 - расчет предельных ФСТ (10.12).xlsx]МАКСИМАЛЬНЫЙ 2014'!#REF!="с 01.01.2015 - 30.06.2015",IF('C:\ФОРЭМ\Отд плата за передачу\08-Передача 2014\08-Передача 2015\шаблоны по предельным РЭК\[01 - расчет предельных ФСТ (10.12).xlsx]МАКСИМАЛЬНЫЙ 2014'!#REF!="","",'C:\ФОРЭМ\Отд плата за передачу\08-Передача 2014\08-Передача 2015\шаблоны по предельным РЭК\[01 - расчет предельных ФСТ (10.12).xlsx]МАКСИМАЛЬНЫЙ 2014'!#REF!&gt;0.0001))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topLeftCell="A4" zoomScaleNormal="100" zoomScaleSheetLayoutView="100" workbookViewId="0">
      <selection activeCell="C8" sqref="C8:F8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146</v>
      </c>
      <c r="M1" s="98"/>
      <c r="N1" s="98"/>
    </row>
    <row r="2" spans="1:14" ht="58.5" customHeight="1">
      <c r="A2" s="99" t="s">
        <v>97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 ht="15" customHeight="1">
      <c r="A11" s="29" t="s">
        <v>98</v>
      </c>
      <c r="B11" s="4" t="s">
        <v>114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5" customHeight="1">
      <c r="A12" s="29"/>
      <c r="B12" s="7" t="s">
        <v>87</v>
      </c>
      <c r="C12" s="14">
        <v>218002.36526153129</v>
      </c>
      <c r="D12" s="14">
        <v>282810.47259568295</v>
      </c>
      <c r="E12" s="14">
        <v>435978.21647999994</v>
      </c>
      <c r="F12" s="14">
        <v>630862.26585000008</v>
      </c>
      <c r="G12" s="14">
        <v>73.822084448308146</v>
      </c>
      <c r="H12" s="14">
        <v>127.9753378895187</v>
      </c>
      <c r="I12" s="14">
        <v>308.25472004578347</v>
      </c>
      <c r="J12" s="14">
        <v>913.00116446996367</v>
      </c>
      <c r="K12" s="26">
        <v>0.431813678513712</v>
      </c>
      <c r="L12" s="26">
        <v>0.48308881329109232</v>
      </c>
      <c r="M12" s="26">
        <v>1.0739257585818875</v>
      </c>
      <c r="N12" s="26">
        <v>2.531723633229674</v>
      </c>
    </row>
    <row r="13" spans="1:14" ht="15" customHeight="1">
      <c r="A13" s="29"/>
      <c r="B13" s="7" t="s">
        <v>88</v>
      </c>
      <c r="C13" s="14">
        <v>218002.36526153129</v>
      </c>
      <c r="D13" s="14">
        <v>282810.47259568295</v>
      </c>
      <c r="E13" s="14">
        <v>435978.21647999994</v>
      </c>
      <c r="F13" s="14">
        <v>630862.26585000008</v>
      </c>
      <c r="G13" s="14">
        <v>73.822084448308146</v>
      </c>
      <c r="H13" s="14">
        <v>127.9753378895187</v>
      </c>
      <c r="I13" s="14">
        <v>308.25472004578347</v>
      </c>
      <c r="J13" s="14">
        <v>913.00116446996367</v>
      </c>
      <c r="K13" s="26">
        <v>0.431813678513712</v>
      </c>
      <c r="L13" s="26">
        <v>0.48308881329109232</v>
      </c>
      <c r="M13" s="26">
        <v>1.0739257585818875</v>
      </c>
      <c r="N13" s="26">
        <v>2.531723633229674</v>
      </c>
    </row>
    <row r="14" spans="1:14">
      <c r="A14" s="6">
        <v>2</v>
      </c>
      <c r="B14" s="7" t="s">
        <v>47</v>
      </c>
      <c r="C14" s="21" t="s">
        <v>94</v>
      </c>
      <c r="D14" s="21" t="s">
        <v>94</v>
      </c>
      <c r="E14" s="21" t="s">
        <v>94</v>
      </c>
      <c r="F14" s="21" t="s">
        <v>94</v>
      </c>
      <c r="G14" s="21" t="s">
        <v>94</v>
      </c>
      <c r="H14" s="21" t="s">
        <v>94</v>
      </c>
      <c r="I14" s="21" t="s">
        <v>94</v>
      </c>
      <c r="J14" s="21" t="s">
        <v>94</v>
      </c>
      <c r="K14" s="22" t="s">
        <v>94</v>
      </c>
      <c r="L14" s="22" t="s">
        <v>94</v>
      </c>
      <c r="M14" s="22" t="s">
        <v>94</v>
      </c>
      <c r="N14" s="22" t="s">
        <v>94</v>
      </c>
    </row>
    <row r="15" spans="1:14">
      <c r="A15" s="6"/>
      <c r="B15" s="7" t="s">
        <v>87</v>
      </c>
      <c r="C15" s="14">
        <v>215334.64440291002</v>
      </c>
      <c r="D15" s="14">
        <v>433635.38009736384</v>
      </c>
      <c r="E15" s="14">
        <v>573249.51921046036</v>
      </c>
      <c r="F15" s="14">
        <v>723108.83232087502</v>
      </c>
      <c r="G15" s="14">
        <v>119.17749999999997</v>
      </c>
      <c r="H15" s="14">
        <v>219.79913741683688</v>
      </c>
      <c r="I15" s="14">
        <v>338.61225654478886</v>
      </c>
      <c r="J15" s="14">
        <v>519.82100000000037</v>
      </c>
      <c r="K15" s="19">
        <v>0.67781009927986835</v>
      </c>
      <c r="L15" s="19">
        <v>1.3125402949477805</v>
      </c>
      <c r="M15" s="19">
        <v>1.5422052270148365</v>
      </c>
      <c r="N15" s="19">
        <v>2.0828747195645092</v>
      </c>
    </row>
    <row r="16" spans="1:14">
      <c r="A16" s="6"/>
      <c r="B16" s="7" t="s">
        <v>88</v>
      </c>
      <c r="C16" s="14">
        <v>215334.64440291002</v>
      </c>
      <c r="D16" s="14">
        <v>433635.38009736384</v>
      </c>
      <c r="E16" s="14">
        <v>573249.51921046036</v>
      </c>
      <c r="F16" s="14">
        <v>723108.83232087502</v>
      </c>
      <c r="G16" s="14">
        <v>119.17749999999997</v>
      </c>
      <c r="H16" s="14">
        <v>219.79913741683688</v>
      </c>
      <c r="I16" s="14">
        <v>338.61225654478886</v>
      </c>
      <c r="J16" s="14">
        <v>519.82100000000037</v>
      </c>
      <c r="K16" s="19">
        <v>0.67781009927986835</v>
      </c>
      <c r="L16" s="19">
        <v>1.3125402949477805</v>
      </c>
      <c r="M16" s="19">
        <v>1.5422052270148365</v>
      </c>
      <c r="N16" s="19">
        <v>2.0828747195645092</v>
      </c>
    </row>
    <row r="17" spans="1:14">
      <c r="A17" s="6">
        <v>3</v>
      </c>
      <c r="B17" s="7" t="s">
        <v>99</v>
      </c>
      <c r="C17" s="21" t="s">
        <v>94</v>
      </c>
      <c r="D17" s="21" t="s">
        <v>94</v>
      </c>
      <c r="E17" s="21" t="s">
        <v>94</v>
      </c>
      <c r="F17" s="21" t="s">
        <v>94</v>
      </c>
      <c r="G17" s="21" t="s">
        <v>94</v>
      </c>
      <c r="H17" s="21" t="s">
        <v>94</v>
      </c>
      <c r="I17" s="21" t="s">
        <v>94</v>
      </c>
      <c r="J17" s="21" t="s">
        <v>94</v>
      </c>
      <c r="K17" s="22" t="s">
        <v>94</v>
      </c>
      <c r="L17" s="22" t="s">
        <v>94</v>
      </c>
      <c r="M17" s="22" t="s">
        <v>94</v>
      </c>
      <c r="N17" s="22" t="s">
        <v>94</v>
      </c>
    </row>
    <row r="18" spans="1:14">
      <c r="A18" s="6"/>
      <c r="B18" s="7" t="s">
        <v>87</v>
      </c>
      <c r="C18" s="14">
        <v>218002.36526153129</v>
      </c>
      <c r="D18" s="14">
        <v>282810.47259568295</v>
      </c>
      <c r="E18" s="14">
        <v>435978.21647999994</v>
      </c>
      <c r="F18" s="14">
        <v>630862.26585000008</v>
      </c>
      <c r="G18" s="14">
        <v>73.822084448308146</v>
      </c>
      <c r="H18" s="14">
        <v>127.9753378895187</v>
      </c>
      <c r="I18" s="14">
        <v>308.25472004578347</v>
      </c>
      <c r="J18" s="14">
        <v>913.00116446996367</v>
      </c>
      <c r="K18" s="26">
        <v>0.431813678513712</v>
      </c>
      <c r="L18" s="26">
        <v>0.48308881329109232</v>
      </c>
      <c r="M18" s="26">
        <v>1.0739257585818875</v>
      </c>
      <c r="N18" s="26">
        <v>2.531723633229674</v>
      </c>
    </row>
    <row r="19" spans="1:14">
      <c r="A19" s="6"/>
      <c r="B19" s="7" t="s">
        <v>88</v>
      </c>
      <c r="C19" s="14">
        <v>218002.36526153129</v>
      </c>
      <c r="D19" s="14">
        <v>282810.47259568295</v>
      </c>
      <c r="E19" s="14">
        <v>435978.21647999994</v>
      </c>
      <c r="F19" s="14">
        <v>630862.26585000008</v>
      </c>
      <c r="G19" s="14">
        <v>73.822084448308146</v>
      </c>
      <c r="H19" s="14">
        <v>127.9753378895187</v>
      </c>
      <c r="I19" s="14">
        <v>308.25472004578347</v>
      </c>
      <c r="J19" s="14">
        <v>913.00116446996367</v>
      </c>
      <c r="K19" s="26">
        <v>0.431813678513712</v>
      </c>
      <c r="L19" s="26">
        <v>0.48308881329109232</v>
      </c>
      <c r="M19" s="26">
        <v>1.0739257585818875</v>
      </c>
      <c r="N19" s="26">
        <v>2.531723633229674</v>
      </c>
    </row>
    <row r="20" spans="1:14">
      <c r="A20" s="6">
        <v>4</v>
      </c>
      <c r="B20" s="7" t="s">
        <v>48</v>
      </c>
      <c r="C20" s="21" t="s">
        <v>94</v>
      </c>
      <c r="D20" s="21" t="s">
        <v>94</v>
      </c>
      <c r="E20" s="21" t="s">
        <v>94</v>
      </c>
      <c r="F20" s="21" t="s">
        <v>94</v>
      </c>
      <c r="G20" s="21" t="s">
        <v>94</v>
      </c>
      <c r="H20" s="21" t="s">
        <v>94</v>
      </c>
      <c r="I20" s="21" t="s">
        <v>94</v>
      </c>
      <c r="J20" s="21" t="s">
        <v>94</v>
      </c>
      <c r="K20" s="22" t="s">
        <v>94</v>
      </c>
      <c r="L20" s="22" t="s">
        <v>94</v>
      </c>
      <c r="M20" s="22" t="s">
        <v>94</v>
      </c>
      <c r="N20" s="22" t="s">
        <v>94</v>
      </c>
    </row>
    <row r="21" spans="1:14">
      <c r="A21" s="6"/>
      <c r="B21" s="7" t="s">
        <v>87</v>
      </c>
      <c r="C21" s="14">
        <v>84189.091127307518</v>
      </c>
      <c r="D21" s="14">
        <v>143971.85974438893</v>
      </c>
      <c r="E21" s="14">
        <v>364480.86157924723</v>
      </c>
      <c r="F21" s="14">
        <v>544101.51141928032</v>
      </c>
      <c r="G21" s="14">
        <v>99.979417133897599</v>
      </c>
      <c r="H21" s="14">
        <v>192.00210770746725</v>
      </c>
      <c r="I21" s="14">
        <v>334.62799999999999</v>
      </c>
      <c r="J21" s="14">
        <v>661.75279077285643</v>
      </c>
      <c r="K21" s="19">
        <v>0.2328918864288031</v>
      </c>
      <c r="L21" s="19">
        <v>0.49333904604225376</v>
      </c>
      <c r="M21" s="19">
        <v>1.1205149315966649</v>
      </c>
      <c r="N21" s="19">
        <v>1.6762020213345943</v>
      </c>
    </row>
    <row r="22" spans="1:14">
      <c r="A22" s="6"/>
      <c r="B22" s="7" t="s">
        <v>88</v>
      </c>
      <c r="C22" s="14">
        <v>84189.091127307518</v>
      </c>
      <c r="D22" s="14">
        <v>143971.85974438893</v>
      </c>
      <c r="E22" s="14">
        <v>364480.86157924723</v>
      </c>
      <c r="F22" s="14">
        <v>544101.51141928032</v>
      </c>
      <c r="G22" s="14">
        <v>99.979417133897599</v>
      </c>
      <c r="H22" s="14">
        <v>192.00210770746725</v>
      </c>
      <c r="I22" s="14">
        <v>334.62799999999999</v>
      </c>
      <c r="J22" s="14">
        <v>661.75279077285643</v>
      </c>
      <c r="K22" s="19">
        <v>0.2328918864288031</v>
      </c>
      <c r="L22" s="19">
        <v>0.49333904604225376</v>
      </c>
      <c r="M22" s="19">
        <v>1.1205149315966649</v>
      </c>
      <c r="N22" s="19">
        <v>1.6762020213345943</v>
      </c>
    </row>
    <row r="23" spans="1:14">
      <c r="A23" s="6">
        <v>5</v>
      </c>
      <c r="B23" s="7" t="s">
        <v>49</v>
      </c>
      <c r="C23" s="21" t="s">
        <v>94</v>
      </c>
      <c r="D23" s="21" t="s">
        <v>94</v>
      </c>
      <c r="E23" s="21" t="s">
        <v>94</v>
      </c>
      <c r="F23" s="21" t="s">
        <v>94</v>
      </c>
      <c r="G23" s="21" t="s">
        <v>94</v>
      </c>
      <c r="H23" s="21" t="s">
        <v>94</v>
      </c>
      <c r="I23" s="21" t="s">
        <v>94</v>
      </c>
      <c r="J23" s="21" t="s">
        <v>94</v>
      </c>
      <c r="K23" s="22" t="s">
        <v>94</v>
      </c>
      <c r="L23" s="22" t="s">
        <v>94</v>
      </c>
      <c r="M23" s="22" t="s">
        <v>94</v>
      </c>
      <c r="N23" s="22" t="s">
        <v>94</v>
      </c>
    </row>
    <row r="24" spans="1:14">
      <c r="A24" s="6"/>
      <c r="B24" s="7" t="s">
        <v>87</v>
      </c>
      <c r="C24" s="14">
        <v>250022.16267138621</v>
      </c>
      <c r="D24" s="14">
        <v>438471.16205709591</v>
      </c>
      <c r="E24" s="14">
        <v>674913.63241225155</v>
      </c>
      <c r="F24" s="14">
        <v>760508.48150006647</v>
      </c>
      <c r="G24" s="14">
        <v>65.521499999999989</v>
      </c>
      <c r="H24" s="14">
        <v>110.87</v>
      </c>
      <c r="I24" s="14">
        <v>255.92049999999998</v>
      </c>
      <c r="J24" s="14">
        <v>825.82549999999992</v>
      </c>
      <c r="K24" s="19">
        <v>0.40595229371798053</v>
      </c>
      <c r="L24" s="19">
        <v>0.82025662512779296</v>
      </c>
      <c r="M24" s="19">
        <v>1.6328956926360001</v>
      </c>
      <c r="N24" s="19">
        <v>3.3951289999999998</v>
      </c>
    </row>
    <row r="25" spans="1:14">
      <c r="A25" s="6"/>
      <c r="B25" s="7" t="s">
        <v>88</v>
      </c>
      <c r="C25" s="14">
        <v>250022.16267138621</v>
      </c>
      <c r="D25" s="14">
        <v>438471.16205709591</v>
      </c>
      <c r="E25" s="14">
        <v>674913.63241225155</v>
      </c>
      <c r="F25" s="14">
        <v>760508.48150006647</v>
      </c>
      <c r="G25" s="14">
        <v>65.521499999999989</v>
      </c>
      <c r="H25" s="14">
        <v>110.87</v>
      </c>
      <c r="I25" s="14">
        <v>255.92049999999998</v>
      </c>
      <c r="J25" s="14">
        <v>825.82549999999992</v>
      </c>
      <c r="K25" s="19">
        <v>0.40595229371798053</v>
      </c>
      <c r="L25" s="19">
        <v>0.82025662512779296</v>
      </c>
      <c r="M25" s="19">
        <v>1.6328956926360001</v>
      </c>
      <c r="N25" s="19">
        <v>3.3951289999999998</v>
      </c>
    </row>
    <row r="26" spans="1:14">
      <c r="A26" s="6">
        <v>6</v>
      </c>
      <c r="B26" s="7" t="s">
        <v>50</v>
      </c>
      <c r="C26" s="14" t="s">
        <v>94</v>
      </c>
      <c r="D26" s="21" t="s">
        <v>94</v>
      </c>
      <c r="E26" s="21" t="s">
        <v>94</v>
      </c>
      <c r="F26" s="21" t="s">
        <v>94</v>
      </c>
      <c r="G26" s="21" t="s">
        <v>94</v>
      </c>
      <c r="H26" s="21" t="s">
        <v>94</v>
      </c>
      <c r="I26" s="21" t="s">
        <v>94</v>
      </c>
      <c r="J26" s="21" t="s">
        <v>94</v>
      </c>
      <c r="K26" s="22" t="s">
        <v>94</v>
      </c>
      <c r="L26" s="22" t="s">
        <v>94</v>
      </c>
      <c r="M26" s="22" t="s">
        <v>94</v>
      </c>
      <c r="N26" s="22" t="s">
        <v>94</v>
      </c>
    </row>
    <row r="27" spans="1:14">
      <c r="A27" s="6"/>
      <c r="B27" s="7" t="s">
        <v>87</v>
      </c>
      <c r="C27" s="14">
        <v>373061.71064673294</v>
      </c>
      <c r="D27" s="14">
        <v>602696.01699999999</v>
      </c>
      <c r="E27" s="14">
        <v>492289.74844860903</v>
      </c>
      <c r="F27" s="14">
        <v>964620.08850504039</v>
      </c>
      <c r="G27" s="14">
        <v>246.87174527436025</v>
      </c>
      <c r="H27" s="14">
        <v>558.00049295239535</v>
      </c>
      <c r="I27" s="14">
        <v>330.90494459655281</v>
      </c>
      <c r="J27" s="14">
        <v>578.81214314678368</v>
      </c>
      <c r="K27" s="19">
        <v>0.90636422083485302</v>
      </c>
      <c r="L27" s="19">
        <v>1.9112955</v>
      </c>
      <c r="M27" s="19">
        <v>0.93924496735924101</v>
      </c>
      <c r="N27" s="19">
        <v>2.0718839612150153</v>
      </c>
    </row>
    <row r="28" spans="1:14">
      <c r="A28" s="6"/>
      <c r="B28" s="7" t="s">
        <v>88</v>
      </c>
      <c r="C28" s="14">
        <v>373061.71064673294</v>
      </c>
      <c r="D28" s="14">
        <v>602696.01699999999</v>
      </c>
      <c r="E28" s="14">
        <v>492289.74844860903</v>
      </c>
      <c r="F28" s="14">
        <v>964620.08850504039</v>
      </c>
      <c r="G28" s="14">
        <v>246.87174527436025</v>
      </c>
      <c r="H28" s="14">
        <v>558.00049295239535</v>
      </c>
      <c r="I28" s="14">
        <v>330.90494459655281</v>
      </c>
      <c r="J28" s="14">
        <v>578.81214314678368</v>
      </c>
      <c r="K28" s="19">
        <v>0.90636422083485302</v>
      </c>
      <c r="L28" s="19">
        <v>1.9112955</v>
      </c>
      <c r="M28" s="19">
        <v>0.93924496735924101</v>
      </c>
      <c r="N28" s="19">
        <v>2.0718839612150153</v>
      </c>
    </row>
    <row r="29" spans="1:14">
      <c r="B29" s="16"/>
    </row>
    <row r="83" spans="1:14">
      <c r="A83" s="96">
        <v>6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3:N83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62" firstPageNumber="3" fitToHeight="3" orientation="portrait" useFirstPageNumber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33BA3AD-5CD8-40CC-8248-20ADCF96842F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C15:N28</xm:sqref>
        </x14:conditionalFormatting>
        <x14:conditionalFormatting xmlns:xm="http://schemas.microsoft.com/office/excel/2006/main">
          <x14:cfRule type="expression" priority="1" id="{BD3E42A6-10BC-430A-BF8D-74EF8E30A36B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view="pageBreakPreview" topLeftCell="A7" zoomScaleNormal="100" zoomScaleSheetLayoutView="100" workbookViewId="0">
      <selection activeCell="L39" sqref="L39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147</v>
      </c>
      <c r="M1" s="98"/>
      <c r="N1" s="98"/>
    </row>
    <row r="2" spans="1:14" ht="58.5" customHeight="1">
      <c r="A2" s="99" t="s">
        <v>100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40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14">
        <v>92606.446824159197</v>
      </c>
      <c r="D12" s="14">
        <v>171451.68110034012</v>
      </c>
      <c r="E12" s="14">
        <v>231349.03987324738</v>
      </c>
      <c r="F12" s="14">
        <v>324472.6545323265</v>
      </c>
      <c r="G12" s="14">
        <v>77.985500000000002</v>
      </c>
      <c r="H12" s="14">
        <v>151.71499999999997</v>
      </c>
      <c r="I12" s="14">
        <v>178.46700000000001</v>
      </c>
      <c r="J12" s="14">
        <v>333.72550000000001</v>
      </c>
      <c r="K12" s="19">
        <v>0.35441633002057588</v>
      </c>
      <c r="L12" s="19">
        <v>0.60312133015353353</v>
      </c>
      <c r="M12" s="19">
        <v>0.68773554295027273</v>
      </c>
      <c r="N12" s="19">
        <v>1.1157030548878633</v>
      </c>
    </row>
    <row r="13" spans="1:14">
      <c r="A13" s="6"/>
      <c r="B13" s="7" t="s">
        <v>88</v>
      </c>
      <c r="C13" s="87">
        <v>92606.446824159197</v>
      </c>
      <c r="D13" s="87">
        <v>171451.68110034012</v>
      </c>
      <c r="E13" s="87">
        <v>231349.03987324738</v>
      </c>
      <c r="F13" s="87">
        <v>324472.6545323265</v>
      </c>
      <c r="G13" s="87">
        <v>77.985500000000002</v>
      </c>
      <c r="H13" s="87">
        <v>151.71499999999997</v>
      </c>
      <c r="I13" s="87">
        <v>178.46700000000001</v>
      </c>
      <c r="J13" s="87">
        <v>333.72550000000001</v>
      </c>
      <c r="K13" s="88">
        <v>0.35441633002057588</v>
      </c>
      <c r="L13" s="88">
        <v>0.60312133015353353</v>
      </c>
      <c r="M13" s="19">
        <v>0.68773554295027273</v>
      </c>
      <c r="N13" s="19">
        <v>1.1157030548878633</v>
      </c>
    </row>
    <row r="14" spans="1:14">
      <c r="A14" s="12">
        <v>2</v>
      </c>
      <c r="B14" s="7" t="s">
        <v>41</v>
      </c>
      <c r="C14" s="21" t="s">
        <v>94</v>
      </c>
      <c r="D14" s="21" t="s">
        <v>94</v>
      </c>
      <c r="E14" s="21" t="s">
        <v>94</v>
      </c>
      <c r="F14" s="21" t="s">
        <v>94</v>
      </c>
      <c r="G14" s="21" t="s">
        <v>94</v>
      </c>
      <c r="H14" s="21" t="s">
        <v>94</v>
      </c>
      <c r="I14" s="21" t="s">
        <v>94</v>
      </c>
      <c r="J14" s="21" t="s">
        <v>94</v>
      </c>
      <c r="K14" s="22" t="s">
        <v>94</v>
      </c>
      <c r="L14" s="22" t="s">
        <v>94</v>
      </c>
      <c r="M14" s="22" t="s">
        <v>94</v>
      </c>
      <c r="N14" s="22" t="s">
        <v>94</v>
      </c>
    </row>
    <row r="15" spans="1:14">
      <c r="A15" s="12"/>
      <c r="B15" s="7" t="s">
        <v>87</v>
      </c>
      <c r="C15" s="87">
        <v>0</v>
      </c>
      <c r="D15" s="87">
        <v>390051.84971897764</v>
      </c>
      <c r="E15" s="87">
        <v>541909.3410482856</v>
      </c>
      <c r="F15" s="87">
        <v>633481.07355022337</v>
      </c>
      <c r="G15" s="87">
        <v>0</v>
      </c>
      <c r="H15" s="87">
        <f>41.8-0.85</f>
        <v>40.949999999999996</v>
      </c>
      <c r="I15" s="87">
        <v>79.790000000000006</v>
      </c>
      <c r="J15" s="87">
        <f>432.25-0.3</f>
        <v>431.95</v>
      </c>
      <c r="K15" s="88">
        <v>0</v>
      </c>
      <c r="L15" s="88">
        <v>0.70577803115452342</v>
      </c>
      <c r="M15" s="19">
        <v>0.85903730203405881</v>
      </c>
      <c r="N15" s="19">
        <v>1.6627143704368079</v>
      </c>
    </row>
    <row r="16" spans="1:14">
      <c r="A16" s="12"/>
      <c r="B16" s="7" t="s">
        <v>88</v>
      </c>
      <c r="C16" s="87">
        <v>0</v>
      </c>
      <c r="D16" s="87">
        <v>390051.84971897764</v>
      </c>
      <c r="E16" s="87">
        <v>541909.3410482856</v>
      </c>
      <c r="F16" s="87">
        <v>633481.07355022337</v>
      </c>
      <c r="G16" s="87">
        <v>0</v>
      </c>
      <c r="H16" s="87">
        <f>H15</f>
        <v>40.949999999999996</v>
      </c>
      <c r="I16" s="87">
        <v>79.790000000000006</v>
      </c>
      <c r="J16" s="87">
        <f>J15</f>
        <v>431.95</v>
      </c>
      <c r="K16" s="88">
        <v>0</v>
      </c>
      <c r="L16" s="88">
        <v>0.70577803115452342</v>
      </c>
      <c r="M16" s="19">
        <v>0.85903730203405881</v>
      </c>
      <c r="N16" s="19">
        <v>1.6627143704368079</v>
      </c>
    </row>
    <row r="17" spans="1:14" ht="25.5">
      <c r="A17" s="6">
        <v>3</v>
      </c>
      <c r="B17" s="7" t="s">
        <v>42</v>
      </c>
      <c r="C17" s="21" t="s">
        <v>94</v>
      </c>
      <c r="D17" s="21" t="s">
        <v>94</v>
      </c>
      <c r="E17" s="21" t="s">
        <v>94</v>
      </c>
      <c r="F17" s="21" t="s">
        <v>94</v>
      </c>
      <c r="G17" s="21" t="s">
        <v>94</v>
      </c>
      <c r="H17" s="21" t="s">
        <v>94</v>
      </c>
      <c r="I17" s="21" t="s">
        <v>94</v>
      </c>
      <c r="J17" s="21" t="s">
        <v>94</v>
      </c>
      <c r="K17" s="22" t="s">
        <v>94</v>
      </c>
      <c r="L17" s="22" t="s">
        <v>94</v>
      </c>
      <c r="M17" s="22" t="s">
        <v>94</v>
      </c>
      <c r="N17" s="22" t="s">
        <v>94</v>
      </c>
    </row>
    <row r="18" spans="1:14">
      <c r="A18" s="6"/>
      <c r="B18" s="7" t="s">
        <v>87</v>
      </c>
      <c r="C18" s="87">
        <v>43674.339464379416</v>
      </c>
      <c r="D18" s="87">
        <v>62209.117733271058</v>
      </c>
      <c r="E18" s="87">
        <v>304909.09619258327</v>
      </c>
      <c r="F18" s="87">
        <f>1011824.385-190744.68</f>
        <v>821079.70500000007</v>
      </c>
      <c r="G18" s="87">
        <v>60.902400296739707</v>
      </c>
      <c r="H18" s="87">
        <v>124.58192865175188</v>
      </c>
      <c r="I18" s="87">
        <v>271.15091559859712</v>
      </c>
      <c r="J18" s="87">
        <f>J19</f>
        <v>407.786288546251</v>
      </c>
      <c r="K18" s="88">
        <v>0.13494337335306303</v>
      </c>
      <c r="L18" s="88">
        <v>0.18885979868851235</v>
      </c>
      <c r="M18" s="19">
        <v>0.70195075976160748</v>
      </c>
      <c r="N18" s="19">
        <v>2.0689255556825672</v>
      </c>
    </row>
    <row r="19" spans="1:14">
      <c r="A19" s="6"/>
      <c r="B19" s="7" t="s">
        <v>88</v>
      </c>
      <c r="C19" s="87">
        <v>43674.339464379416</v>
      </c>
      <c r="D19" s="87">
        <v>62209.117733271058</v>
      </c>
      <c r="E19" s="87">
        <v>304909.09619258327</v>
      </c>
      <c r="F19" s="87">
        <f>F18</f>
        <v>821079.70500000007</v>
      </c>
      <c r="G19" s="87">
        <v>60.902400296739707</v>
      </c>
      <c r="H19" s="87">
        <v>124.58192865175188</v>
      </c>
      <c r="I19" s="87">
        <v>271.15091559859712</v>
      </c>
      <c r="J19" s="87">
        <f>478.586288546251-70.8</f>
        <v>407.786288546251</v>
      </c>
      <c r="K19" s="88">
        <v>0.13494337335306303</v>
      </c>
      <c r="L19" s="88">
        <v>0.18885979868851235</v>
      </c>
      <c r="M19" s="19">
        <v>0.70195075976160748</v>
      </c>
      <c r="N19" s="19">
        <v>2.0689255556825672</v>
      </c>
    </row>
    <row r="20" spans="1:14" ht="25.5">
      <c r="A20" s="6">
        <v>4</v>
      </c>
      <c r="B20" s="7" t="s">
        <v>43</v>
      </c>
      <c r="C20" s="21" t="s">
        <v>94</v>
      </c>
      <c r="D20" s="21" t="s">
        <v>94</v>
      </c>
      <c r="E20" s="21" t="s">
        <v>94</v>
      </c>
      <c r="F20" s="21" t="s">
        <v>94</v>
      </c>
      <c r="G20" s="21" t="s">
        <v>94</v>
      </c>
      <c r="H20" s="21" t="s">
        <v>94</v>
      </c>
      <c r="I20" s="21" t="s">
        <v>94</v>
      </c>
      <c r="J20" s="21" t="s">
        <v>94</v>
      </c>
      <c r="K20" s="22" t="s">
        <v>94</v>
      </c>
      <c r="L20" s="22" t="s">
        <v>94</v>
      </c>
      <c r="M20" s="22" t="s">
        <v>94</v>
      </c>
      <c r="N20" s="22" t="s">
        <v>94</v>
      </c>
    </row>
    <row r="21" spans="1:14">
      <c r="A21" s="6"/>
      <c r="B21" s="7" t="s">
        <v>87</v>
      </c>
      <c r="C21" s="87">
        <v>301329.45201050979</v>
      </c>
      <c r="D21" s="87">
        <v>393902.40031922789</v>
      </c>
      <c r="E21" s="87">
        <v>609950.58408017445</v>
      </c>
      <c r="F21" s="87">
        <v>685882.78245985077</v>
      </c>
      <c r="G21" s="87">
        <v>60.356347110249487</v>
      </c>
      <c r="H21" s="87">
        <v>114.51707679381228</v>
      </c>
      <c r="I21" s="87">
        <v>240.94713260307398</v>
      </c>
      <c r="J21" s="87">
        <v>464.08914733427252</v>
      </c>
      <c r="K21" s="88">
        <v>0.45464402740929455</v>
      </c>
      <c r="L21" s="88">
        <v>0.82935977798417382</v>
      </c>
      <c r="M21" s="19">
        <v>1.8328613491000934</v>
      </c>
      <c r="N21" s="19">
        <v>2.6541507604524299</v>
      </c>
    </row>
    <row r="22" spans="1:14">
      <c r="A22" s="6"/>
      <c r="B22" s="7" t="s">
        <v>88</v>
      </c>
      <c r="C22" s="87">
        <v>301329.45201050979</v>
      </c>
      <c r="D22" s="87">
        <v>393902.40031922789</v>
      </c>
      <c r="E22" s="87">
        <v>609950.58408017445</v>
      </c>
      <c r="F22" s="87">
        <v>685882.78245985077</v>
      </c>
      <c r="G22" s="87">
        <v>60.356347110249487</v>
      </c>
      <c r="H22" s="87">
        <v>114.51707679381228</v>
      </c>
      <c r="I22" s="87">
        <v>240.94713260307398</v>
      </c>
      <c r="J22" s="87">
        <v>464.08914733427252</v>
      </c>
      <c r="K22" s="88">
        <v>0.45464402740929455</v>
      </c>
      <c r="L22" s="88">
        <v>0.82935977798417382</v>
      </c>
      <c r="M22" s="19">
        <v>1.8328613491000934</v>
      </c>
      <c r="N22" s="19">
        <v>2.6541507604524299</v>
      </c>
    </row>
    <row r="23" spans="1:14" ht="25.5">
      <c r="A23" s="6">
        <v>5</v>
      </c>
      <c r="B23" s="7" t="s">
        <v>44</v>
      </c>
      <c r="C23" s="21" t="s">
        <v>94</v>
      </c>
      <c r="D23" s="21" t="s">
        <v>94</v>
      </c>
      <c r="E23" s="21" t="s">
        <v>94</v>
      </c>
      <c r="F23" s="21" t="s">
        <v>94</v>
      </c>
      <c r="G23" s="21" t="s">
        <v>94</v>
      </c>
      <c r="H23" s="21" t="s">
        <v>94</v>
      </c>
      <c r="I23" s="21" t="s">
        <v>94</v>
      </c>
      <c r="J23" s="21" t="s">
        <v>94</v>
      </c>
      <c r="K23" s="22" t="s">
        <v>94</v>
      </c>
      <c r="L23" s="22" t="s">
        <v>94</v>
      </c>
      <c r="M23" s="22" t="s">
        <v>94</v>
      </c>
      <c r="N23" s="22" t="s">
        <v>94</v>
      </c>
    </row>
    <row r="24" spans="1:14">
      <c r="A24" s="6"/>
      <c r="B24" s="7" t="s">
        <v>87</v>
      </c>
      <c r="C24" s="87">
        <v>191392</v>
      </c>
      <c r="D24" s="87">
        <v>284820.25049999997</v>
      </c>
      <c r="E24" s="87">
        <v>646520.26749999996</v>
      </c>
      <c r="F24" s="87">
        <v>914090</v>
      </c>
      <c r="G24" s="87">
        <f>39.7215698698448-5.6</f>
        <v>34.121569869844798</v>
      </c>
      <c r="H24" s="87">
        <f>71.3868498860972-20.4</f>
        <v>50.986849886097197</v>
      </c>
      <c r="I24" s="87">
        <f>209.088037971234-45.5</f>
        <v>163.588037971234</v>
      </c>
      <c r="J24" s="87">
        <v>348.7372076655758</v>
      </c>
      <c r="K24" s="88">
        <v>0.32865407881857506</v>
      </c>
      <c r="L24" s="88">
        <v>0.55682641494580776</v>
      </c>
      <c r="M24" s="19">
        <v>1.4827681859684576</v>
      </c>
      <c r="N24" s="19">
        <v>2.1188133011546464</v>
      </c>
    </row>
    <row r="25" spans="1:14">
      <c r="A25" s="6"/>
      <c r="B25" s="7" t="s">
        <v>88</v>
      </c>
      <c r="C25" s="87">
        <v>191392</v>
      </c>
      <c r="D25" s="87">
        <v>284820.25049999997</v>
      </c>
      <c r="E25" s="87">
        <v>646520.26749999996</v>
      </c>
      <c r="F25" s="87">
        <v>914090</v>
      </c>
      <c r="G25" s="87">
        <f>39.7215698698448-5.6</f>
        <v>34.121569869844798</v>
      </c>
      <c r="H25" s="87">
        <f>71.3868498860972-20.4</f>
        <v>50.986849886097197</v>
      </c>
      <c r="I25" s="87">
        <f>209.088037971234-45.5</f>
        <v>163.588037971234</v>
      </c>
      <c r="J25" s="87">
        <v>348.7372076655758</v>
      </c>
      <c r="K25" s="88">
        <v>0.32865407881857506</v>
      </c>
      <c r="L25" s="88">
        <v>0.55682641494580776</v>
      </c>
      <c r="M25" s="19">
        <v>1.4827681859684576</v>
      </c>
      <c r="N25" s="19">
        <v>2.1188133011546464</v>
      </c>
    </row>
    <row r="26" spans="1:14">
      <c r="A26" s="6">
        <v>6</v>
      </c>
      <c r="B26" s="7" t="s">
        <v>45</v>
      </c>
      <c r="C26" s="21" t="s">
        <v>94</v>
      </c>
      <c r="D26" s="21" t="s">
        <v>94</v>
      </c>
      <c r="E26" s="21" t="s">
        <v>94</v>
      </c>
      <c r="F26" s="21" t="s">
        <v>94</v>
      </c>
      <c r="G26" s="21" t="s">
        <v>94</v>
      </c>
      <c r="H26" s="21" t="s">
        <v>94</v>
      </c>
      <c r="I26" s="21" t="s">
        <v>94</v>
      </c>
      <c r="J26" s="21" t="s">
        <v>94</v>
      </c>
      <c r="K26" s="22" t="s">
        <v>94</v>
      </c>
      <c r="L26" s="22" t="s">
        <v>94</v>
      </c>
      <c r="M26" s="22" t="s">
        <v>94</v>
      </c>
      <c r="N26" s="22" t="s">
        <v>94</v>
      </c>
    </row>
    <row r="27" spans="1:14">
      <c r="A27" s="6"/>
      <c r="B27" s="7" t="s">
        <v>87</v>
      </c>
      <c r="C27" s="92">
        <v>54656.745504289851</v>
      </c>
      <c r="D27" s="92">
        <f>198427.84995-24415</f>
        <v>174012.84995</v>
      </c>
      <c r="E27" s="92">
        <f>372651.761762479-65056</f>
        <v>307595.76176247897</v>
      </c>
      <c r="F27" s="92">
        <f>557802.970155735-19402</f>
        <v>538400.97015573503</v>
      </c>
      <c r="G27" s="92">
        <v>49.203880658849116</v>
      </c>
      <c r="H27" s="92">
        <v>147.34936108161241</v>
      </c>
      <c r="I27" s="92">
        <v>210.4811352602716</v>
      </c>
      <c r="J27" s="92">
        <v>467.37974934148099</v>
      </c>
      <c r="K27" s="93">
        <v>0.16395611884349626</v>
      </c>
      <c r="L27" s="93">
        <v>0.54856179213476008</v>
      </c>
      <c r="M27" s="67">
        <v>0.96724800655046816</v>
      </c>
      <c r="N27" s="25">
        <v>1.495392199202032</v>
      </c>
    </row>
    <row r="28" spans="1:14">
      <c r="A28" s="6"/>
      <c r="B28" s="7" t="s">
        <v>88</v>
      </c>
      <c r="C28" s="92">
        <v>54656.745504289851</v>
      </c>
      <c r="D28" s="92">
        <f>198427.84995-24415</f>
        <v>174012.84995</v>
      </c>
      <c r="E28" s="92">
        <f>372651.761762479-65056</f>
        <v>307595.76176247897</v>
      </c>
      <c r="F28" s="92">
        <f>557802.970155735-19402</f>
        <v>538400.97015573503</v>
      </c>
      <c r="G28" s="92">
        <v>49.203880658849116</v>
      </c>
      <c r="H28" s="92">
        <v>147.34936108161241</v>
      </c>
      <c r="I28" s="92">
        <v>210.4811352602716</v>
      </c>
      <c r="J28" s="92">
        <v>467.37974934148099</v>
      </c>
      <c r="K28" s="93">
        <v>0.16395611884349626</v>
      </c>
      <c r="L28" s="93">
        <v>0.54856179213476008</v>
      </c>
      <c r="M28" s="67">
        <v>0.96724800655046816</v>
      </c>
      <c r="N28" s="25">
        <v>1.495392199202032</v>
      </c>
    </row>
    <row r="29" spans="1:14">
      <c r="A29" s="6">
        <v>7</v>
      </c>
      <c r="B29" s="7" t="s">
        <v>46</v>
      </c>
      <c r="C29" s="21" t="s">
        <v>94</v>
      </c>
      <c r="D29" s="21" t="s">
        <v>94</v>
      </c>
      <c r="E29" s="21" t="s">
        <v>94</v>
      </c>
      <c r="F29" s="21" t="s">
        <v>94</v>
      </c>
      <c r="G29" s="21" t="s">
        <v>94</v>
      </c>
      <c r="H29" s="21" t="s">
        <v>94</v>
      </c>
      <c r="I29" s="21" t="s">
        <v>94</v>
      </c>
      <c r="J29" s="21" t="s">
        <v>94</v>
      </c>
      <c r="K29" s="22" t="s">
        <v>94</v>
      </c>
      <c r="L29" s="22" t="s">
        <v>94</v>
      </c>
      <c r="M29" s="22" t="s">
        <v>94</v>
      </c>
      <c r="N29" s="22" t="s">
        <v>94</v>
      </c>
    </row>
    <row r="30" spans="1:14">
      <c r="A30" s="6"/>
      <c r="B30" s="7" t="s">
        <v>87</v>
      </c>
      <c r="C30" s="87">
        <v>114257.84310217763</v>
      </c>
      <c r="D30" s="87">
        <v>232896.77325779022</v>
      </c>
      <c r="E30" s="87">
        <v>506887.59003696806</v>
      </c>
      <c r="F30" s="87">
        <v>800854.08161775209</v>
      </c>
      <c r="G30" s="87">
        <f>G31</f>
        <v>65.679555520857093</v>
      </c>
      <c r="H30" s="87">
        <v>113.38741279442574</v>
      </c>
      <c r="I30" s="87">
        <v>287.11980496189614</v>
      </c>
      <c r="J30" s="87">
        <f>J31</f>
        <v>785.41048229904709</v>
      </c>
      <c r="K30" s="88">
        <v>0.26953007761389752</v>
      </c>
      <c r="L30" s="88">
        <v>0.52969433104435859</v>
      </c>
      <c r="M30" s="19">
        <v>1.1588030236318647</v>
      </c>
      <c r="N30" s="19">
        <v>2.5194013676020561</v>
      </c>
    </row>
    <row r="31" spans="1:14">
      <c r="A31" s="6"/>
      <c r="B31" s="7" t="s">
        <v>88</v>
      </c>
      <c r="C31" s="87">
        <v>114257.84310217763</v>
      </c>
      <c r="D31" s="87">
        <v>232896.77325779022</v>
      </c>
      <c r="E31" s="87">
        <v>506887.59003696806</v>
      </c>
      <c r="F31" s="87">
        <v>800854.08161775209</v>
      </c>
      <c r="G31" s="87">
        <f>77.6795555208571-12</f>
        <v>65.679555520857093</v>
      </c>
      <c r="H31" s="87">
        <v>113.38741279442574</v>
      </c>
      <c r="I31" s="87">
        <v>287.11980496189614</v>
      </c>
      <c r="J31" s="87">
        <f>810.710482299047-25.3</f>
        <v>785.41048229904709</v>
      </c>
      <c r="K31" s="88">
        <v>0.26953007761389752</v>
      </c>
      <c r="L31" s="88">
        <v>0.52969433104435859</v>
      </c>
      <c r="M31" s="19">
        <v>1.1588030236318647</v>
      </c>
      <c r="N31" s="19">
        <v>2.5194013676020561</v>
      </c>
    </row>
    <row r="81" spans="1:14">
      <c r="A81" s="96">
        <v>7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1:N81"/>
    <mergeCell ref="K8:N8"/>
    <mergeCell ref="C9:F9"/>
    <mergeCell ref="G9:J9"/>
    <mergeCell ref="K9:N9"/>
  </mergeCells>
  <pageMargins left="0" right="0" top="0" bottom="0" header="0.31496062992125984" footer="0.31496062992125984"/>
  <pageSetup paperSize="9" scale="60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BF16DFA-2459-4A0E-98CE-DB7B58CB2DBE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view="pageBreakPreview" topLeftCell="A7" zoomScaleNormal="100" zoomScaleSheetLayoutView="100" workbookViewId="0">
      <selection activeCell="K21" sqref="F15:K21"/>
    </sheetView>
  </sheetViews>
  <sheetFormatPr defaultRowHeight="15"/>
  <cols>
    <col min="2" max="2" width="30.85546875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148</v>
      </c>
      <c r="M1" s="98"/>
      <c r="N1" s="98"/>
    </row>
    <row r="2" spans="1:14" ht="58.5" customHeight="1">
      <c r="A2" s="99" t="s">
        <v>101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51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14">
        <v>56940.198545947511</v>
      </c>
      <c r="D12" s="14">
        <v>203110.41073617354</v>
      </c>
      <c r="E12" s="14">
        <v>427333.7555854973</v>
      </c>
      <c r="F12" s="14">
        <v>626786.57653056621</v>
      </c>
      <c r="G12" s="14">
        <v>88.581811638446496</v>
      </c>
      <c r="H12" s="14">
        <v>152.779</v>
      </c>
      <c r="I12" s="14">
        <v>283.78399999999999</v>
      </c>
      <c r="J12" s="14">
        <v>495.35841143740379</v>
      </c>
      <c r="K12" s="19">
        <v>0.21964359469832936</v>
      </c>
      <c r="L12" s="19">
        <v>0.47418972853735264</v>
      </c>
      <c r="M12" s="19">
        <v>1.1526874031324705</v>
      </c>
      <c r="N12" s="19">
        <v>1.3305200302269324</v>
      </c>
    </row>
    <row r="13" spans="1:14">
      <c r="A13" s="6"/>
      <c r="B13" s="7" t="s">
        <v>88</v>
      </c>
      <c r="C13" s="14">
        <v>56940.198545947511</v>
      </c>
      <c r="D13" s="14">
        <v>203110.41073617354</v>
      </c>
      <c r="E13" s="14">
        <v>427333.7555854973</v>
      </c>
      <c r="F13" s="14">
        <v>626786.57653056621</v>
      </c>
      <c r="G13" s="14">
        <v>88.581811638446496</v>
      </c>
      <c r="H13" s="14">
        <v>152.779</v>
      </c>
      <c r="I13" s="14">
        <v>283.78399999999999</v>
      </c>
      <c r="J13" s="14">
        <v>495.35841143740379</v>
      </c>
      <c r="K13" s="19">
        <v>0.21964359469832936</v>
      </c>
      <c r="L13" s="19">
        <v>0.47418972853735264</v>
      </c>
      <c r="M13" s="19">
        <v>1.1526874031324705</v>
      </c>
      <c r="N13" s="19">
        <v>1.3305200302269324</v>
      </c>
    </row>
    <row r="14" spans="1:14">
      <c r="A14" s="6">
        <v>2</v>
      </c>
      <c r="B14" s="7" t="s">
        <v>52</v>
      </c>
      <c r="C14" s="14" t="s">
        <v>94</v>
      </c>
      <c r="D14" s="14" t="s">
        <v>94</v>
      </c>
      <c r="E14" s="14" t="s">
        <v>94</v>
      </c>
      <c r="F14" s="14" t="s">
        <v>94</v>
      </c>
      <c r="G14" s="14" t="s">
        <v>94</v>
      </c>
      <c r="H14" s="14" t="s">
        <v>94</v>
      </c>
      <c r="I14" s="14" t="s">
        <v>94</v>
      </c>
      <c r="J14" s="14" t="s">
        <v>94</v>
      </c>
      <c r="K14" s="19" t="s">
        <v>94</v>
      </c>
      <c r="L14" s="19" t="s">
        <v>94</v>
      </c>
      <c r="M14" s="19" t="s">
        <v>94</v>
      </c>
      <c r="N14" s="19" t="s">
        <v>94</v>
      </c>
    </row>
    <row r="15" spans="1:14">
      <c r="A15" s="6"/>
      <c r="B15" s="7" t="s">
        <v>87</v>
      </c>
      <c r="C15" s="14">
        <v>127232.84007444486</v>
      </c>
      <c r="D15" s="14">
        <v>135916.85901721782</v>
      </c>
      <c r="E15" s="14">
        <v>322036.74610876123</v>
      </c>
      <c r="F15" s="87">
        <v>622915.31659631769</v>
      </c>
      <c r="G15" s="87">
        <v>87.248762205396076</v>
      </c>
      <c r="H15" s="87">
        <v>179.92941233239159</v>
      </c>
      <c r="I15" s="87">
        <v>344.23278325343449</v>
      </c>
      <c r="J15" s="87">
        <v>424.745</v>
      </c>
      <c r="K15" s="88">
        <v>0.26297974719567602</v>
      </c>
      <c r="L15" s="19">
        <v>0.40045230263913295</v>
      </c>
      <c r="M15" s="19">
        <v>0.88091469687781765</v>
      </c>
      <c r="N15" s="19">
        <v>1.802722330728705</v>
      </c>
    </row>
    <row r="16" spans="1:14">
      <c r="A16" s="6"/>
      <c r="B16" s="7" t="s">
        <v>88</v>
      </c>
      <c r="C16" s="14">
        <v>127232.84007444486</v>
      </c>
      <c r="D16" s="14">
        <v>135916.85901721782</v>
      </c>
      <c r="E16" s="14">
        <v>322036.74610876123</v>
      </c>
      <c r="F16" s="87">
        <v>622915.31659631769</v>
      </c>
      <c r="G16" s="87">
        <v>87.248762205396076</v>
      </c>
      <c r="H16" s="87">
        <v>179.92941233239159</v>
      </c>
      <c r="I16" s="87">
        <v>344.23278325343449</v>
      </c>
      <c r="J16" s="87">
        <v>424.745</v>
      </c>
      <c r="K16" s="88">
        <v>0.26297974719567602</v>
      </c>
      <c r="L16" s="19">
        <v>0.40045230263913295</v>
      </c>
      <c r="M16" s="19">
        <v>0.88091469687781765</v>
      </c>
      <c r="N16" s="19">
        <v>1.802722330728705</v>
      </c>
    </row>
    <row r="17" spans="1:14">
      <c r="A17" s="6">
        <v>3</v>
      </c>
      <c r="B17" s="7" t="s">
        <v>53</v>
      </c>
      <c r="C17" s="21" t="s">
        <v>94</v>
      </c>
      <c r="D17" s="21" t="s">
        <v>94</v>
      </c>
      <c r="E17" s="21" t="s">
        <v>94</v>
      </c>
      <c r="F17" s="21" t="s">
        <v>94</v>
      </c>
      <c r="G17" s="21" t="s">
        <v>94</v>
      </c>
      <c r="H17" s="21" t="s">
        <v>94</v>
      </c>
      <c r="I17" s="21" t="s">
        <v>94</v>
      </c>
      <c r="J17" s="21" t="s">
        <v>94</v>
      </c>
      <c r="K17" s="22" t="s">
        <v>94</v>
      </c>
      <c r="L17" s="22" t="s">
        <v>94</v>
      </c>
      <c r="M17" s="22" t="s">
        <v>94</v>
      </c>
      <c r="N17" s="22" t="s">
        <v>94</v>
      </c>
    </row>
    <row r="18" spans="1:14">
      <c r="A18" s="6"/>
      <c r="B18" s="7" t="s">
        <v>87</v>
      </c>
      <c r="C18" s="59">
        <v>193264.05870920367</v>
      </c>
      <c r="D18" s="59">
        <v>331969.12099999998</v>
      </c>
      <c r="E18" s="59">
        <v>391281.84701090679</v>
      </c>
      <c r="F18" s="92">
        <v>571984.37899999996</v>
      </c>
      <c r="G18" s="92">
        <f>115.732903055179-8.5</f>
        <v>107.23290305517899</v>
      </c>
      <c r="H18" s="92">
        <f>241.642-13.47</f>
        <v>228.172</v>
      </c>
      <c r="I18" s="92">
        <f>310.536-4.9</f>
        <v>305.63600000000002</v>
      </c>
      <c r="J18" s="92">
        <f>675.052208380752-9.1</f>
        <v>665.95220838075193</v>
      </c>
      <c r="K18" s="94">
        <v>0.44279012997421707</v>
      </c>
      <c r="L18" s="23">
        <v>1.7032074999999998</v>
      </c>
      <c r="M18" s="23">
        <v>1.7057899949581559</v>
      </c>
      <c r="N18" s="23">
        <v>2.254170153346839</v>
      </c>
    </row>
    <row r="19" spans="1:14">
      <c r="A19" s="6"/>
      <c r="B19" s="7" t="s">
        <v>88</v>
      </c>
      <c r="C19" s="59">
        <v>193264.05870920367</v>
      </c>
      <c r="D19" s="59">
        <v>331969.12099999998</v>
      </c>
      <c r="E19" s="59">
        <v>391281.84701090679</v>
      </c>
      <c r="F19" s="92">
        <v>571984.37899999996</v>
      </c>
      <c r="G19" s="92">
        <f>115.732903055179-8.5</f>
        <v>107.23290305517899</v>
      </c>
      <c r="H19" s="92">
        <f>241.642-13.47</f>
        <v>228.172</v>
      </c>
      <c r="I19" s="92">
        <f>310.536-4.9</f>
        <v>305.63600000000002</v>
      </c>
      <c r="J19" s="92">
        <f>675.052208380752-9.1</f>
        <v>665.95220838075193</v>
      </c>
      <c r="K19" s="94">
        <v>0.44279012997421707</v>
      </c>
      <c r="L19" s="23">
        <v>1.7032074999999998</v>
      </c>
      <c r="M19" s="23">
        <v>1.7057899949581559</v>
      </c>
      <c r="N19" s="23">
        <v>2.254170153346839</v>
      </c>
    </row>
    <row r="20" spans="1:14">
      <c r="A20" s="6">
        <v>4</v>
      </c>
      <c r="B20" s="7" t="s">
        <v>63</v>
      </c>
      <c r="C20" s="14" t="s">
        <v>94</v>
      </c>
      <c r="D20" s="14" t="s">
        <v>94</v>
      </c>
      <c r="E20" s="14" t="s">
        <v>94</v>
      </c>
      <c r="F20" s="87" t="s">
        <v>94</v>
      </c>
      <c r="G20" s="87" t="s">
        <v>94</v>
      </c>
      <c r="H20" s="87" t="s">
        <v>94</v>
      </c>
      <c r="I20" s="87" t="s">
        <v>94</v>
      </c>
      <c r="J20" s="87" t="s">
        <v>94</v>
      </c>
      <c r="K20" s="88" t="s">
        <v>94</v>
      </c>
      <c r="L20" s="19" t="s">
        <v>94</v>
      </c>
      <c r="M20" s="19" t="s">
        <v>94</v>
      </c>
      <c r="N20" s="19" t="s">
        <v>94</v>
      </c>
    </row>
    <row r="21" spans="1:14">
      <c r="A21" s="6"/>
      <c r="B21" s="7" t="s">
        <v>87</v>
      </c>
      <c r="C21" s="14">
        <v>76307.251045582641</v>
      </c>
      <c r="D21" s="14">
        <v>327965.37846406904</v>
      </c>
      <c r="E21" s="14">
        <v>698840.18561870349</v>
      </c>
      <c r="F21" s="87">
        <v>879508.02731723874</v>
      </c>
      <c r="G21" s="87">
        <v>84.42649999999999</v>
      </c>
      <c r="H21" s="87">
        <v>125.12450000000003</v>
      </c>
      <c r="I21" s="87">
        <v>204.66800000000001</v>
      </c>
      <c r="J21" s="87">
        <v>364.74906440662704</v>
      </c>
      <c r="K21" s="88">
        <v>0.21978236416791433</v>
      </c>
      <c r="L21" s="19">
        <v>0.75027797987019584</v>
      </c>
      <c r="M21" s="19">
        <v>1.8902339199698572</v>
      </c>
      <c r="N21" s="19">
        <v>1.3316594541010984</v>
      </c>
    </row>
    <row r="22" spans="1:14">
      <c r="A22" s="6"/>
      <c r="B22" s="7" t="s">
        <v>88</v>
      </c>
      <c r="C22" s="14">
        <v>76307.251045582641</v>
      </c>
      <c r="D22" s="14">
        <v>327965.37846406904</v>
      </c>
      <c r="E22" s="14">
        <v>698840.18561870349</v>
      </c>
      <c r="F22" s="14">
        <v>879508.02731723874</v>
      </c>
      <c r="G22" s="14">
        <v>84.42649999999999</v>
      </c>
      <c r="H22" s="14">
        <v>125.12450000000003</v>
      </c>
      <c r="I22" s="14">
        <v>204.66800000000001</v>
      </c>
      <c r="J22" s="14">
        <v>364.74906440662704</v>
      </c>
      <c r="K22" s="19">
        <v>0.21978236416791433</v>
      </c>
      <c r="L22" s="19">
        <v>0.75027797987019584</v>
      </c>
      <c r="M22" s="19">
        <v>1.8902339199698572</v>
      </c>
      <c r="N22" s="19">
        <v>1.3316594541010984</v>
      </c>
    </row>
    <row r="23" spans="1:14">
      <c r="A23" s="6">
        <v>5</v>
      </c>
      <c r="B23" s="7" t="s">
        <v>54</v>
      </c>
      <c r="C23" s="14" t="s">
        <v>94</v>
      </c>
      <c r="D23" s="14" t="s">
        <v>94</v>
      </c>
      <c r="E23" s="14" t="s">
        <v>94</v>
      </c>
      <c r="F23" s="14" t="s">
        <v>94</v>
      </c>
      <c r="G23" s="14" t="s">
        <v>94</v>
      </c>
      <c r="H23" s="14" t="s">
        <v>94</v>
      </c>
      <c r="I23" s="14" t="s">
        <v>94</v>
      </c>
      <c r="J23" s="14" t="s">
        <v>94</v>
      </c>
      <c r="K23" s="19" t="s">
        <v>94</v>
      </c>
      <c r="L23" s="19" t="s">
        <v>94</v>
      </c>
      <c r="M23" s="19" t="s">
        <v>94</v>
      </c>
      <c r="N23" s="19" t="s">
        <v>94</v>
      </c>
    </row>
    <row r="24" spans="1:14">
      <c r="A24" s="6"/>
      <c r="B24" s="7" t="s">
        <v>87</v>
      </c>
      <c r="C24" s="14">
        <v>137721.11307016257</v>
      </c>
      <c r="D24" s="14">
        <v>314207.57877760078</v>
      </c>
      <c r="E24" s="14">
        <v>448712.66724272887</v>
      </c>
      <c r="F24" s="14">
        <v>628331.64953170205</v>
      </c>
      <c r="G24" s="14">
        <v>47.365438246907871</v>
      </c>
      <c r="H24" s="14">
        <v>177.06756353574977</v>
      </c>
      <c r="I24" s="14">
        <v>237.18314798632738</v>
      </c>
      <c r="J24" s="14">
        <v>491.72997119999997</v>
      </c>
      <c r="K24" s="19">
        <v>0.26950326359590665</v>
      </c>
      <c r="L24" s="19">
        <v>0.63007665307869964</v>
      </c>
      <c r="M24" s="19">
        <v>0.94746374956724499</v>
      </c>
      <c r="N24" s="19">
        <v>1.7434255956816644</v>
      </c>
    </row>
    <row r="25" spans="1:14">
      <c r="A25" s="6"/>
      <c r="B25" s="7" t="s">
        <v>88</v>
      </c>
      <c r="C25" s="14">
        <v>137721.11307016257</v>
      </c>
      <c r="D25" s="14">
        <v>314207.57877760078</v>
      </c>
      <c r="E25" s="14">
        <v>448712.66724272887</v>
      </c>
      <c r="F25" s="14">
        <v>628331.64953170205</v>
      </c>
      <c r="G25" s="14">
        <v>47.365438246907871</v>
      </c>
      <c r="H25" s="14">
        <v>177.06756353574977</v>
      </c>
      <c r="I25" s="14">
        <v>237.18314798632738</v>
      </c>
      <c r="J25" s="14">
        <v>491.72997119999997</v>
      </c>
      <c r="K25" s="19">
        <v>0.26950326359590665</v>
      </c>
      <c r="L25" s="19">
        <v>0.63007665307869964</v>
      </c>
      <c r="M25" s="19">
        <v>0.94746374956724499</v>
      </c>
      <c r="N25" s="19">
        <v>1.7434255956816644</v>
      </c>
    </row>
    <row r="26" spans="1:14">
      <c r="A26" s="6">
        <v>6</v>
      </c>
      <c r="B26" s="7" t="s">
        <v>102</v>
      </c>
      <c r="C26" s="14" t="s">
        <v>94</v>
      </c>
      <c r="D26" s="14" t="s">
        <v>94</v>
      </c>
      <c r="E26" s="14" t="s">
        <v>94</v>
      </c>
      <c r="F26" s="14" t="s">
        <v>94</v>
      </c>
      <c r="G26" s="14" t="s">
        <v>94</v>
      </c>
      <c r="H26" s="14" t="s">
        <v>94</v>
      </c>
      <c r="I26" s="14" t="s">
        <v>94</v>
      </c>
      <c r="J26" s="14" t="s">
        <v>94</v>
      </c>
      <c r="K26" s="19" t="s">
        <v>94</v>
      </c>
      <c r="L26" s="19" t="s">
        <v>94</v>
      </c>
      <c r="M26" s="19" t="s">
        <v>94</v>
      </c>
      <c r="N26" s="19" t="s">
        <v>94</v>
      </c>
    </row>
    <row r="27" spans="1:14">
      <c r="A27" s="6"/>
      <c r="B27" s="7" t="s">
        <v>87</v>
      </c>
      <c r="C27" s="59">
        <v>100638.15266859102</v>
      </c>
      <c r="D27" s="59">
        <v>277146.83332250308</v>
      </c>
      <c r="E27" s="59">
        <v>341703.86297047394</v>
      </c>
      <c r="F27" s="59">
        <v>583470.0181549025</v>
      </c>
      <c r="G27" s="59">
        <v>52.768096380202046</v>
      </c>
      <c r="H27" s="59">
        <v>122.22505957038854</v>
      </c>
      <c r="I27" s="59">
        <v>185.6958370609039</v>
      </c>
      <c r="J27" s="14">
        <v>530.17988158941569</v>
      </c>
      <c r="K27" s="23">
        <v>0.2438741004161164</v>
      </c>
      <c r="L27" s="23">
        <v>0.28530131284234045</v>
      </c>
      <c r="M27" s="23">
        <v>0.60079152603424313</v>
      </c>
      <c r="N27" s="23">
        <v>1.0806622893224551</v>
      </c>
    </row>
    <row r="28" spans="1:14">
      <c r="A28" s="6"/>
      <c r="B28" s="7" t="s">
        <v>88</v>
      </c>
      <c r="C28" s="59">
        <v>100638.15266859102</v>
      </c>
      <c r="D28" s="59">
        <v>277146.83332250308</v>
      </c>
      <c r="E28" s="59">
        <v>341703.86297047394</v>
      </c>
      <c r="F28" s="59">
        <v>583470.0181549025</v>
      </c>
      <c r="G28" s="59">
        <v>52.768096380202046</v>
      </c>
      <c r="H28" s="59">
        <v>122.22505957038854</v>
      </c>
      <c r="I28" s="59">
        <v>185.6958370609039</v>
      </c>
      <c r="J28" s="59">
        <v>530.17988158941569</v>
      </c>
      <c r="K28" s="23">
        <v>0.2438741004161164</v>
      </c>
      <c r="L28" s="23">
        <v>0.28530131284234045</v>
      </c>
      <c r="M28" s="23">
        <v>0.60079152603424313</v>
      </c>
      <c r="N28" s="23">
        <v>1.0806622893224551</v>
      </c>
    </row>
    <row r="29" spans="1:14">
      <c r="A29" s="6">
        <v>7</v>
      </c>
      <c r="B29" s="7" t="s">
        <v>59</v>
      </c>
      <c r="C29" s="14" t="s">
        <v>94</v>
      </c>
      <c r="D29" s="14" t="s">
        <v>94</v>
      </c>
      <c r="E29" s="14" t="s">
        <v>94</v>
      </c>
      <c r="F29" s="14" t="s">
        <v>94</v>
      </c>
      <c r="G29" s="14"/>
      <c r="H29" s="14"/>
      <c r="I29" s="14"/>
      <c r="J29" s="14"/>
      <c r="K29" s="19" t="s">
        <v>94</v>
      </c>
      <c r="L29" s="19" t="s">
        <v>94</v>
      </c>
      <c r="M29" s="19" t="s">
        <v>94</v>
      </c>
      <c r="N29" s="19" t="s">
        <v>94</v>
      </c>
    </row>
    <row r="30" spans="1:14">
      <c r="A30" s="6"/>
      <c r="B30" s="7" t="s">
        <v>87</v>
      </c>
      <c r="C30" s="14">
        <v>162527.54596939293</v>
      </c>
      <c r="D30" s="14">
        <v>297425.61870608572</v>
      </c>
      <c r="E30" s="14">
        <v>591531.83547216712</v>
      </c>
      <c r="F30" s="14">
        <v>619175.91494999989</v>
      </c>
      <c r="G30" s="14">
        <v>116.92096499999998</v>
      </c>
      <c r="H30" s="14">
        <v>235.77936</v>
      </c>
      <c r="I30" s="14">
        <v>367.00599499999998</v>
      </c>
      <c r="J30" s="14">
        <v>807.65390000000002</v>
      </c>
      <c r="K30" s="19">
        <v>0.35972614006486714</v>
      </c>
      <c r="L30" s="19">
        <v>0.69477539325670157</v>
      </c>
      <c r="M30" s="19">
        <v>1.4208083446705733</v>
      </c>
      <c r="N30" s="19">
        <v>2.2350603449999999</v>
      </c>
    </row>
    <row r="31" spans="1:14">
      <c r="A31" s="6"/>
      <c r="B31" s="7" t="s">
        <v>88</v>
      </c>
      <c r="C31" s="14">
        <v>162527.54596939293</v>
      </c>
      <c r="D31" s="14">
        <v>297425.61870608572</v>
      </c>
      <c r="E31" s="14">
        <v>591531.83547216712</v>
      </c>
      <c r="F31" s="14">
        <v>619175.91494999989</v>
      </c>
      <c r="G31" s="14">
        <v>116.92096499999998</v>
      </c>
      <c r="H31" s="14">
        <v>235.77936</v>
      </c>
      <c r="I31" s="14">
        <v>367.00599499999998</v>
      </c>
      <c r="J31" s="14">
        <v>807.65390000000002</v>
      </c>
      <c r="K31" s="19">
        <v>0.35972614006486714</v>
      </c>
      <c r="L31" s="19">
        <v>0.69477539325670157</v>
      </c>
      <c r="M31" s="19">
        <v>1.4208083446705733</v>
      </c>
      <c r="N31" s="19">
        <v>2.2350603449999999</v>
      </c>
    </row>
    <row r="32" spans="1:14">
      <c r="A32" s="6">
        <v>8</v>
      </c>
      <c r="B32" s="7" t="s">
        <v>55</v>
      </c>
      <c r="C32" s="14" t="s">
        <v>94</v>
      </c>
      <c r="D32" s="14" t="s">
        <v>94</v>
      </c>
      <c r="E32" s="14" t="s">
        <v>94</v>
      </c>
      <c r="F32" s="14" t="s">
        <v>94</v>
      </c>
      <c r="G32" s="14" t="s">
        <v>94</v>
      </c>
      <c r="H32" s="14" t="s">
        <v>94</v>
      </c>
      <c r="I32" s="14" t="s">
        <v>94</v>
      </c>
      <c r="J32" s="14" t="s">
        <v>94</v>
      </c>
      <c r="K32" s="19" t="s">
        <v>94</v>
      </c>
      <c r="L32" s="19" t="s">
        <v>94</v>
      </c>
      <c r="M32" s="19" t="s">
        <v>94</v>
      </c>
      <c r="N32" s="19" t="s">
        <v>94</v>
      </c>
    </row>
    <row r="33" spans="1:14">
      <c r="A33" s="6"/>
      <c r="B33" s="7" t="s">
        <v>87</v>
      </c>
      <c r="C33" s="59">
        <v>127448.26180220491</v>
      </c>
      <c r="D33" s="59">
        <v>373983.54269185127</v>
      </c>
      <c r="E33" s="59">
        <v>679147.73837906762</v>
      </c>
      <c r="F33" s="59">
        <v>899134.32013428165</v>
      </c>
      <c r="G33" s="59">
        <v>74.945596382004894</v>
      </c>
      <c r="H33" s="59">
        <v>189.93130909990796</v>
      </c>
      <c r="I33" s="59">
        <v>272.15003458863657</v>
      </c>
      <c r="J33" s="59">
        <v>565.22113056758849</v>
      </c>
      <c r="K33" s="23">
        <v>0.26595262162072697</v>
      </c>
      <c r="L33" s="23">
        <v>0.85369632896734415</v>
      </c>
      <c r="M33" s="23">
        <v>1.3738282844535832</v>
      </c>
      <c r="N33" s="23">
        <v>2.0946653866347824</v>
      </c>
    </row>
    <row r="34" spans="1:14">
      <c r="A34" s="6"/>
      <c r="B34" s="7" t="s">
        <v>88</v>
      </c>
      <c r="C34" s="59">
        <v>127448.26180220491</v>
      </c>
      <c r="D34" s="59">
        <v>373983.54269185127</v>
      </c>
      <c r="E34" s="59">
        <v>679147.73837906762</v>
      </c>
      <c r="F34" s="59">
        <v>899134.32013428165</v>
      </c>
      <c r="G34" s="59">
        <v>74.945596382004894</v>
      </c>
      <c r="H34" s="59">
        <v>189.93130909990796</v>
      </c>
      <c r="I34" s="59">
        <v>272.15003458863657</v>
      </c>
      <c r="J34" s="59">
        <v>565.22113056758849</v>
      </c>
      <c r="K34" s="23">
        <v>0.26595262162072697</v>
      </c>
      <c r="L34" s="23">
        <v>0.85369632896734415</v>
      </c>
      <c r="M34" s="23">
        <v>1.3738282844535832</v>
      </c>
      <c r="N34" s="23">
        <v>2.0946653866347824</v>
      </c>
    </row>
    <row r="35" spans="1:14">
      <c r="A35" s="6">
        <v>9</v>
      </c>
      <c r="B35" s="7" t="s">
        <v>56</v>
      </c>
      <c r="C35" s="21" t="s">
        <v>94</v>
      </c>
      <c r="D35" s="21" t="s">
        <v>94</v>
      </c>
      <c r="E35" s="21" t="s">
        <v>94</v>
      </c>
      <c r="F35" s="21" t="s">
        <v>94</v>
      </c>
      <c r="G35" s="21" t="s">
        <v>94</v>
      </c>
      <c r="H35" s="21" t="s">
        <v>94</v>
      </c>
      <c r="I35" s="21" t="s">
        <v>94</v>
      </c>
      <c r="J35" s="21" t="s">
        <v>94</v>
      </c>
      <c r="K35" s="22" t="s">
        <v>94</v>
      </c>
      <c r="L35" s="22" t="s">
        <v>94</v>
      </c>
      <c r="M35" s="22" t="s">
        <v>94</v>
      </c>
      <c r="N35" s="22" t="s">
        <v>94</v>
      </c>
    </row>
    <row r="36" spans="1:14">
      <c r="A36" s="6"/>
      <c r="B36" s="7" t="s">
        <v>87</v>
      </c>
      <c r="C36" s="14">
        <v>279297.54145094275</v>
      </c>
      <c r="D36" s="14">
        <v>378625.30342923291</v>
      </c>
      <c r="E36" s="14">
        <v>613880.32004846667</v>
      </c>
      <c r="F36" s="14">
        <v>901681.85525000002</v>
      </c>
      <c r="G36" s="14">
        <v>95.49</v>
      </c>
      <c r="H36" s="14">
        <v>214.3295</v>
      </c>
      <c r="I36" s="14">
        <v>320.2346385301679</v>
      </c>
      <c r="J36" s="14">
        <v>632.45104406669213</v>
      </c>
      <c r="K36" s="19">
        <v>0.52976818395415159</v>
      </c>
      <c r="L36" s="19">
        <v>0.88015052891421586</v>
      </c>
      <c r="M36" s="19">
        <v>1.5581898973892763</v>
      </c>
      <c r="N36" s="19">
        <v>2.5239153500000002</v>
      </c>
    </row>
    <row r="37" spans="1:14">
      <c r="A37" s="6"/>
      <c r="B37" s="7" t="s">
        <v>88</v>
      </c>
      <c r="C37" s="14">
        <v>279297.54145094275</v>
      </c>
      <c r="D37" s="14">
        <v>378625.30342923291</v>
      </c>
      <c r="E37" s="14">
        <v>613880.32004846667</v>
      </c>
      <c r="F37" s="14">
        <v>901681.85525000002</v>
      </c>
      <c r="G37" s="14">
        <v>95.49</v>
      </c>
      <c r="H37" s="14">
        <v>214.3295</v>
      </c>
      <c r="I37" s="14">
        <v>320.2346385301679</v>
      </c>
      <c r="J37" s="14">
        <v>632.45104406669213</v>
      </c>
      <c r="K37" s="19">
        <v>0.52976818395415159</v>
      </c>
      <c r="L37" s="19">
        <v>0.88015052891421586</v>
      </c>
      <c r="M37" s="19">
        <v>1.5581898973892763</v>
      </c>
      <c r="N37" s="19">
        <v>2.5239153500000002</v>
      </c>
    </row>
    <row r="38" spans="1:14">
      <c r="A38" s="6">
        <v>10</v>
      </c>
      <c r="B38" s="7" t="s">
        <v>57</v>
      </c>
      <c r="C38" s="14" t="s">
        <v>94</v>
      </c>
      <c r="D38" s="14" t="s">
        <v>94</v>
      </c>
      <c r="E38" s="14" t="s">
        <v>94</v>
      </c>
      <c r="F38" s="14" t="s">
        <v>94</v>
      </c>
      <c r="G38" s="14" t="s">
        <v>94</v>
      </c>
      <c r="H38" s="14" t="s">
        <v>94</v>
      </c>
      <c r="I38" s="14" t="s">
        <v>94</v>
      </c>
      <c r="J38" s="14" t="s">
        <v>94</v>
      </c>
      <c r="K38" s="19" t="s">
        <v>94</v>
      </c>
      <c r="L38" s="19" t="s">
        <v>94</v>
      </c>
      <c r="M38" s="19" t="s">
        <v>94</v>
      </c>
      <c r="N38" s="19" t="s">
        <v>94</v>
      </c>
    </row>
    <row r="39" spans="1:14">
      <c r="A39" s="6"/>
      <c r="B39" s="7" t="s">
        <v>87</v>
      </c>
      <c r="C39" s="14">
        <v>274234.97928882472</v>
      </c>
      <c r="D39" s="14">
        <v>306701.72596661147</v>
      </c>
      <c r="E39" s="14">
        <v>752085.65341266245</v>
      </c>
      <c r="F39" s="14">
        <v>729747.63764317241</v>
      </c>
      <c r="G39" s="14">
        <v>59.517499999999998</v>
      </c>
      <c r="H39" s="14">
        <v>147.90549999999999</v>
      </c>
      <c r="I39" s="14">
        <v>213.3605</v>
      </c>
      <c r="J39" s="14">
        <v>596.64749999999992</v>
      </c>
      <c r="K39" s="19">
        <v>0.47483817673760564</v>
      </c>
      <c r="L39" s="19">
        <v>0.70222488363807944</v>
      </c>
      <c r="M39" s="19">
        <v>1.7026618243010323</v>
      </c>
      <c r="N39" s="19">
        <v>1.6826483547808408</v>
      </c>
    </row>
    <row r="40" spans="1:14">
      <c r="A40" s="6"/>
      <c r="B40" s="7" t="s">
        <v>88</v>
      </c>
      <c r="C40" s="14">
        <v>274234.97928882472</v>
      </c>
      <c r="D40" s="14">
        <v>306701.72596661147</v>
      </c>
      <c r="E40" s="14">
        <v>752085.65341266245</v>
      </c>
      <c r="F40" s="14">
        <v>729747.63764317241</v>
      </c>
      <c r="G40" s="14">
        <v>59.517499999999998</v>
      </c>
      <c r="H40" s="14">
        <v>147.90549999999999</v>
      </c>
      <c r="I40" s="14">
        <v>213.3605</v>
      </c>
      <c r="J40" s="14">
        <v>596.64749999999992</v>
      </c>
      <c r="K40" s="19">
        <v>0.47483817673760564</v>
      </c>
      <c r="L40" s="19">
        <v>0.70222488363807944</v>
      </c>
      <c r="M40" s="19">
        <v>1.7026618243010323</v>
      </c>
      <c r="N40" s="19">
        <v>1.6826483547808408</v>
      </c>
    </row>
    <row r="41" spans="1:14">
      <c r="A41" s="6">
        <v>11</v>
      </c>
      <c r="B41" s="7" t="s">
        <v>58</v>
      </c>
      <c r="C41" s="14" t="s">
        <v>94</v>
      </c>
      <c r="D41" s="14" t="s">
        <v>94</v>
      </c>
      <c r="E41" s="14" t="s">
        <v>94</v>
      </c>
      <c r="F41" s="14" t="s">
        <v>94</v>
      </c>
      <c r="G41" s="14"/>
      <c r="H41" s="14"/>
      <c r="I41" s="14"/>
      <c r="J41" s="14"/>
      <c r="K41" s="19" t="s">
        <v>94</v>
      </c>
      <c r="L41" s="19" t="s">
        <v>94</v>
      </c>
      <c r="M41" s="19" t="s">
        <v>94</v>
      </c>
      <c r="N41" s="19" t="s">
        <v>94</v>
      </c>
    </row>
    <row r="42" spans="1:14">
      <c r="A42" s="6"/>
      <c r="B42" s="7" t="s">
        <v>87</v>
      </c>
      <c r="C42" s="14">
        <v>464680.71457875229</v>
      </c>
      <c r="D42" s="14">
        <v>495610.23344326811</v>
      </c>
      <c r="E42" s="14">
        <v>596685.47190350923</v>
      </c>
      <c r="F42" s="14">
        <v>722675.76453822758</v>
      </c>
      <c r="G42" s="14">
        <v>150.917</v>
      </c>
      <c r="H42" s="14">
        <v>250.15399999999997</v>
      </c>
      <c r="I42" s="14">
        <v>281.06700000000001</v>
      </c>
      <c r="J42" s="14">
        <v>495.55799999999994</v>
      </c>
      <c r="K42" s="19">
        <v>0.89628233814786429</v>
      </c>
      <c r="L42" s="19">
        <v>1.1217347588800661</v>
      </c>
      <c r="M42" s="19">
        <v>1.4903410665473975</v>
      </c>
      <c r="N42" s="19">
        <v>1.980550096819685</v>
      </c>
    </row>
    <row r="43" spans="1:14">
      <c r="A43" s="6"/>
      <c r="B43" s="7" t="s">
        <v>88</v>
      </c>
      <c r="C43" s="14">
        <v>464680.71457875229</v>
      </c>
      <c r="D43" s="14">
        <v>495610.23344326811</v>
      </c>
      <c r="E43" s="14">
        <v>596685.47190350923</v>
      </c>
      <c r="F43" s="14">
        <v>722675.76453822758</v>
      </c>
      <c r="G43" s="14">
        <v>150.917</v>
      </c>
      <c r="H43" s="14">
        <v>250.15399999999997</v>
      </c>
      <c r="I43" s="14">
        <v>281.06700000000001</v>
      </c>
      <c r="J43" s="14">
        <v>495.55799999999994</v>
      </c>
      <c r="K43" s="19">
        <v>0.89628233814786429</v>
      </c>
      <c r="L43" s="19">
        <v>1.1217347588800661</v>
      </c>
      <c r="M43" s="19">
        <v>1.4903410665473975</v>
      </c>
      <c r="N43" s="19">
        <v>1.980550096819685</v>
      </c>
    </row>
    <row r="44" spans="1:14">
      <c r="A44" s="6">
        <v>12</v>
      </c>
      <c r="B44" s="7" t="s">
        <v>60</v>
      </c>
      <c r="C44" s="14" t="s">
        <v>94</v>
      </c>
      <c r="D44" s="14" t="s">
        <v>94</v>
      </c>
      <c r="E44" s="14" t="s">
        <v>94</v>
      </c>
      <c r="F44" s="14" t="s">
        <v>94</v>
      </c>
      <c r="G44" s="14" t="s">
        <v>94</v>
      </c>
      <c r="H44" s="14" t="s">
        <v>94</v>
      </c>
      <c r="I44" s="14" t="s">
        <v>94</v>
      </c>
      <c r="J44" s="14" t="s">
        <v>94</v>
      </c>
      <c r="K44" s="19" t="s">
        <v>94</v>
      </c>
      <c r="L44" s="19" t="s">
        <v>94</v>
      </c>
      <c r="M44" s="19" t="s">
        <v>94</v>
      </c>
      <c r="N44" s="19" t="s">
        <v>94</v>
      </c>
    </row>
    <row r="45" spans="1:14">
      <c r="A45" s="6"/>
      <c r="B45" s="7" t="s">
        <v>87</v>
      </c>
      <c r="C45" s="14">
        <v>187806.46438686279</v>
      </c>
      <c r="D45" s="14">
        <v>459221.92405233637</v>
      </c>
      <c r="E45" s="14">
        <v>546665.17723245104</v>
      </c>
      <c r="F45" s="14">
        <v>941144.15162596281</v>
      </c>
      <c r="G45" s="14">
        <v>86.204696234368498</v>
      </c>
      <c r="H45" s="14">
        <v>176.40912519999998</v>
      </c>
      <c r="I45" s="87">
        <f>I46</f>
        <v>270.29093533297203</v>
      </c>
      <c r="J45" s="87">
        <v>519.69000000000005</v>
      </c>
      <c r="K45" s="88">
        <v>0.34568421465747051</v>
      </c>
      <c r="L45" s="19">
        <v>0.8184711288388169</v>
      </c>
      <c r="M45" s="19">
        <v>1.0357051171982603</v>
      </c>
      <c r="N45" s="19">
        <v>1.7637586268397347</v>
      </c>
    </row>
    <row r="46" spans="1:14">
      <c r="A46" s="6"/>
      <c r="B46" s="7" t="s">
        <v>88</v>
      </c>
      <c r="C46" s="14">
        <v>187806.46438686279</v>
      </c>
      <c r="D46" s="14">
        <v>459221.92405233637</v>
      </c>
      <c r="E46" s="14">
        <v>546665.17723245104</v>
      </c>
      <c r="F46" s="14">
        <v>941144.15162596281</v>
      </c>
      <c r="G46" s="14">
        <v>86.204696234368498</v>
      </c>
      <c r="H46" s="14">
        <v>176.40912519999998</v>
      </c>
      <c r="I46" s="87">
        <f>283.690935332972-13.4</f>
        <v>270.29093533297203</v>
      </c>
      <c r="J46" s="87">
        <v>519.69000000000005</v>
      </c>
      <c r="K46" s="88">
        <v>0.34568421465747051</v>
      </c>
      <c r="L46" s="19">
        <v>0.8184711288388169</v>
      </c>
      <c r="M46" s="19">
        <v>1.0357051171982603</v>
      </c>
      <c r="N46" s="19">
        <v>1.7637586268397347</v>
      </c>
    </row>
    <row r="47" spans="1:14">
      <c r="A47" s="6">
        <v>13</v>
      </c>
      <c r="B47" s="7" t="s">
        <v>61</v>
      </c>
      <c r="C47" s="14" t="s">
        <v>94</v>
      </c>
      <c r="D47" s="14" t="s">
        <v>94</v>
      </c>
      <c r="E47" s="14" t="s">
        <v>94</v>
      </c>
      <c r="F47" s="14" t="s">
        <v>94</v>
      </c>
      <c r="G47" s="14" t="s">
        <v>94</v>
      </c>
      <c r="H47" s="14" t="s">
        <v>94</v>
      </c>
      <c r="I47" s="87" t="s">
        <v>94</v>
      </c>
      <c r="J47" s="87" t="s">
        <v>94</v>
      </c>
      <c r="K47" s="88" t="s">
        <v>94</v>
      </c>
      <c r="L47" s="19" t="s">
        <v>94</v>
      </c>
      <c r="M47" s="19" t="s">
        <v>94</v>
      </c>
      <c r="N47" s="19" t="s">
        <v>94</v>
      </c>
    </row>
    <row r="48" spans="1:14">
      <c r="A48" s="6"/>
      <c r="B48" s="7" t="s">
        <v>87</v>
      </c>
      <c r="C48" s="14">
        <v>239156.95306777867</v>
      </c>
      <c r="D48" s="14">
        <v>220867.558365498</v>
      </c>
      <c r="E48" s="14">
        <v>627734.42783165083</v>
      </c>
      <c r="F48" s="14">
        <v>871976.97398372169</v>
      </c>
      <c r="G48" s="14">
        <v>85.842894821129221</v>
      </c>
      <c r="H48" s="14">
        <v>193.02313022728177</v>
      </c>
      <c r="I48" s="87">
        <v>295.15928284600193</v>
      </c>
      <c r="J48" s="87">
        <v>538.07049999999992</v>
      </c>
      <c r="K48" s="88">
        <v>0.46759568772587956</v>
      </c>
      <c r="L48" s="19">
        <v>0.65763721818901888</v>
      </c>
      <c r="M48" s="19">
        <v>1.4312795082252519</v>
      </c>
      <c r="N48" s="19">
        <v>1.6876355808107093</v>
      </c>
    </row>
    <row r="49" spans="1:14">
      <c r="A49" s="6"/>
      <c r="B49" s="7" t="s">
        <v>88</v>
      </c>
      <c r="C49" s="14">
        <v>239156.95306777867</v>
      </c>
      <c r="D49" s="14">
        <v>220867.558365498</v>
      </c>
      <c r="E49" s="14">
        <v>627734.42783165083</v>
      </c>
      <c r="F49" s="14">
        <v>871976.97398372169</v>
      </c>
      <c r="G49" s="14">
        <v>85.842894821129221</v>
      </c>
      <c r="H49" s="14">
        <v>193.02313022728177</v>
      </c>
      <c r="I49" s="87">
        <v>295.15928284600193</v>
      </c>
      <c r="J49" s="87">
        <v>538.07049999999992</v>
      </c>
      <c r="K49" s="88">
        <v>0.46759568772587956</v>
      </c>
      <c r="L49" s="19">
        <v>0.65763721818901888</v>
      </c>
      <c r="M49" s="19">
        <v>1.4312795082252519</v>
      </c>
      <c r="N49" s="19">
        <v>1.6876355808107093</v>
      </c>
    </row>
    <row r="50" spans="1:14">
      <c r="A50" s="6">
        <v>14</v>
      </c>
      <c r="B50" s="7" t="s">
        <v>62</v>
      </c>
      <c r="C50" s="14" t="s">
        <v>94</v>
      </c>
      <c r="D50" s="14" t="s">
        <v>94</v>
      </c>
      <c r="E50" s="14" t="s">
        <v>94</v>
      </c>
      <c r="F50" s="14" t="s">
        <v>94</v>
      </c>
      <c r="G50" s="14" t="s">
        <v>94</v>
      </c>
      <c r="H50" s="14" t="s">
        <v>94</v>
      </c>
      <c r="I50" s="87" t="s">
        <v>94</v>
      </c>
      <c r="J50" s="87" t="s">
        <v>94</v>
      </c>
      <c r="K50" s="88" t="s">
        <v>94</v>
      </c>
      <c r="L50" s="19" t="s">
        <v>94</v>
      </c>
      <c r="M50" s="19" t="s">
        <v>94</v>
      </c>
      <c r="N50" s="19" t="s">
        <v>94</v>
      </c>
    </row>
    <row r="51" spans="1:14">
      <c r="A51" s="6"/>
      <c r="B51" s="7" t="s">
        <v>87</v>
      </c>
      <c r="C51" s="14">
        <v>195080.73884595948</v>
      </c>
      <c r="D51" s="14">
        <v>281143.17684642726</v>
      </c>
      <c r="E51" s="14">
        <v>511213.61835846375</v>
      </c>
      <c r="F51" s="14">
        <v>741359.32218463847</v>
      </c>
      <c r="G51" s="14">
        <v>133.60474606617834</v>
      </c>
      <c r="H51" s="14">
        <v>184.07692763232231</v>
      </c>
      <c r="I51" s="14">
        <v>285.09509701857917</v>
      </c>
      <c r="J51" s="14">
        <v>686.09733492945384</v>
      </c>
      <c r="K51" s="19">
        <v>0.45801832520779362</v>
      </c>
      <c r="L51" s="19">
        <v>0.65512661225780422</v>
      </c>
      <c r="M51" s="19">
        <v>1.1397917428041735</v>
      </c>
      <c r="N51" s="19">
        <v>1.9479194396373254</v>
      </c>
    </row>
    <row r="52" spans="1:14">
      <c r="A52" s="6"/>
      <c r="B52" s="7" t="s">
        <v>88</v>
      </c>
      <c r="C52" s="14">
        <v>195080.73884595948</v>
      </c>
      <c r="D52" s="14">
        <v>281143.17684642726</v>
      </c>
      <c r="E52" s="14">
        <v>511213.61835846375</v>
      </c>
      <c r="F52" s="14">
        <v>741359.32218463847</v>
      </c>
      <c r="G52" s="14">
        <v>133.60474606617834</v>
      </c>
      <c r="H52" s="14">
        <v>184.07692763232231</v>
      </c>
      <c r="I52" s="14">
        <v>285.09509701857917</v>
      </c>
      <c r="J52" s="14">
        <v>686.09733492945384</v>
      </c>
      <c r="K52" s="19">
        <v>0.45801832520779362</v>
      </c>
      <c r="L52" s="19">
        <v>0.65512661225780422</v>
      </c>
      <c r="M52" s="19">
        <v>1.1397917428041735</v>
      </c>
      <c r="N52" s="19">
        <v>1.9479194396373254</v>
      </c>
    </row>
    <row r="84" spans="1:14">
      <c r="A84" s="96">
        <v>8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</row>
  </sheetData>
  <mergeCells count="15"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A84:N84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61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F26E0A7E-5D3E-4151-988D-0F87EF46B512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C12:N19</xm:sqref>
        </x14:conditionalFormatting>
        <x14:conditionalFormatting xmlns:xm="http://schemas.microsoft.com/office/excel/2006/main">
          <x14:cfRule type="expression" priority="5" id="{66818717-3604-43BA-BD8C-401753022F11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C24:N28</xm:sqref>
        </x14:conditionalFormatting>
        <x14:conditionalFormatting xmlns:xm="http://schemas.microsoft.com/office/excel/2006/main">
          <x14:cfRule type="expression" priority="4" id="{9375888C-969E-4BC1-BBC1-20BA5B81EA63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C33:N43</xm:sqref>
        </x14:conditionalFormatting>
        <x14:conditionalFormatting xmlns:xm="http://schemas.microsoft.com/office/excel/2006/main">
          <x14:cfRule type="expression" priority="3" id="{BCAE77C3-4424-476D-8822-D445C3A90A68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C30:N31</xm:sqref>
        </x14:conditionalFormatting>
        <x14:conditionalFormatting xmlns:xm="http://schemas.microsoft.com/office/excel/2006/main">
          <x14:cfRule type="expression" priority="2" id="{8C781671-8B7A-45FA-8762-6F54643AD745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C45:N52</xm:sqref>
        </x14:conditionalFormatting>
        <x14:conditionalFormatting xmlns:xm="http://schemas.microsoft.com/office/excel/2006/main">
          <x14:cfRule type="expression" priority="1" id="{D19BDFB5-7BAD-47B5-B408-A74445B110AF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C21:N22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view="pageBreakPreview" topLeftCell="A7" zoomScaleNormal="100" zoomScaleSheetLayoutView="100" workbookViewId="0">
      <selection activeCell="M32" sqref="M32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149</v>
      </c>
      <c r="M1" s="98"/>
      <c r="N1" s="98"/>
    </row>
    <row r="2" spans="1:14" ht="58.5" customHeight="1">
      <c r="A2" s="99" t="s">
        <v>103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64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61">
        <v>212404.72299812883</v>
      </c>
      <c r="D12" s="61">
        <v>685593.25088710687</v>
      </c>
      <c r="E12" s="61">
        <v>885087.75347815792</v>
      </c>
      <c r="F12" s="61">
        <v>1303555.6210898568</v>
      </c>
      <c r="G12" s="61">
        <v>153.0065057829313</v>
      </c>
      <c r="H12" s="61">
        <v>313.42715634854744</v>
      </c>
      <c r="I12" s="61">
        <v>458.61061522637834</v>
      </c>
      <c r="J12" s="61">
        <v>108.34901500000001</v>
      </c>
      <c r="K12" s="62">
        <v>0.45102931216935166</v>
      </c>
      <c r="L12" s="62">
        <v>1.2679154910543124</v>
      </c>
      <c r="M12" s="62">
        <v>1.7272074099849246</v>
      </c>
      <c r="N12" s="62">
        <v>2.0749468107153848</v>
      </c>
    </row>
    <row r="13" spans="1:14">
      <c r="A13" s="6"/>
      <c r="B13" s="7" t="s">
        <v>88</v>
      </c>
      <c r="C13" s="61">
        <v>212404.72299812883</v>
      </c>
      <c r="D13" s="61">
        <v>685593.25088710687</v>
      </c>
      <c r="E13" s="61">
        <v>885087.75347815792</v>
      </c>
      <c r="F13" s="61">
        <v>1303555.6210898568</v>
      </c>
      <c r="G13" s="61">
        <v>153.0065057829313</v>
      </c>
      <c r="H13" s="61">
        <v>313.42715634854744</v>
      </c>
      <c r="I13" s="61">
        <v>458.61061522637834</v>
      </c>
      <c r="J13" s="61">
        <v>108.34901500000001</v>
      </c>
      <c r="K13" s="62">
        <v>0.45102931216935166</v>
      </c>
      <c r="L13" s="62">
        <v>1.2679154910543124</v>
      </c>
      <c r="M13" s="62">
        <v>1.7272074099849246</v>
      </c>
      <c r="N13" s="62">
        <v>2.0749468107153848</v>
      </c>
    </row>
    <row r="14" spans="1:14">
      <c r="A14" s="6">
        <v>2</v>
      </c>
      <c r="B14" s="7" t="s">
        <v>65</v>
      </c>
      <c r="C14" s="61" t="s">
        <v>94</v>
      </c>
      <c r="D14" s="61" t="s">
        <v>94</v>
      </c>
      <c r="E14" s="61" t="s">
        <v>94</v>
      </c>
      <c r="F14" s="14" t="s">
        <v>94</v>
      </c>
      <c r="G14" s="14" t="s">
        <v>94</v>
      </c>
      <c r="H14" s="14" t="s">
        <v>94</v>
      </c>
      <c r="I14" s="14" t="s">
        <v>94</v>
      </c>
      <c r="J14" s="14" t="s">
        <v>94</v>
      </c>
      <c r="K14" s="19" t="s">
        <v>94</v>
      </c>
      <c r="L14" s="62" t="s">
        <v>94</v>
      </c>
      <c r="M14" s="62" t="s">
        <v>94</v>
      </c>
      <c r="N14" s="62" t="s">
        <v>94</v>
      </c>
    </row>
    <row r="15" spans="1:14">
      <c r="A15" s="6"/>
      <c r="B15" s="7" t="s">
        <v>87</v>
      </c>
      <c r="C15" s="61">
        <v>127567.44093674747</v>
      </c>
      <c r="D15" s="61">
        <v>330071.13381127635</v>
      </c>
      <c r="E15" s="61">
        <v>465893.73973757942</v>
      </c>
      <c r="F15" s="14">
        <v>751415.16184492863</v>
      </c>
      <c r="G15" s="14">
        <v>117.96831000986228</v>
      </c>
      <c r="H15" s="14">
        <v>198.38458647952643</v>
      </c>
      <c r="I15" s="87">
        <f>270.960458319443-9.3</f>
        <v>261.66045831944297</v>
      </c>
      <c r="J15" s="87">
        <v>542.63343114541988</v>
      </c>
      <c r="K15" s="19">
        <v>0.32699449511516659</v>
      </c>
      <c r="L15" s="62">
        <v>0.78078551955624109</v>
      </c>
      <c r="M15" s="62">
        <v>1.2373799534329537</v>
      </c>
      <c r="N15" s="62">
        <v>2.1883831551730917</v>
      </c>
    </row>
    <row r="16" spans="1:14">
      <c r="A16" s="6"/>
      <c r="B16" s="7" t="s">
        <v>88</v>
      </c>
      <c r="C16" s="61">
        <v>127567.44093674747</v>
      </c>
      <c r="D16" s="61">
        <v>330071.13381127635</v>
      </c>
      <c r="E16" s="61">
        <v>465893.73973757942</v>
      </c>
      <c r="F16" s="14">
        <v>751415.16184492863</v>
      </c>
      <c r="G16" s="14">
        <v>117.96831000986228</v>
      </c>
      <c r="H16" s="14">
        <v>198.38458647952643</v>
      </c>
      <c r="I16" s="87">
        <f>I15</f>
        <v>261.66045831944297</v>
      </c>
      <c r="J16" s="87">
        <v>542.63343114541988</v>
      </c>
      <c r="K16" s="19">
        <v>0.32699449511516659</v>
      </c>
      <c r="L16" s="62">
        <v>0.78078551955624109</v>
      </c>
      <c r="M16" s="62">
        <v>1.2373799534329537</v>
      </c>
      <c r="N16" s="62">
        <v>2.1883831551730917</v>
      </c>
    </row>
    <row r="17" spans="1:14" ht="51">
      <c r="A17" s="6">
        <v>3</v>
      </c>
      <c r="B17" s="7" t="s">
        <v>139</v>
      </c>
      <c r="C17" s="14" t="s">
        <v>94</v>
      </c>
      <c r="D17" s="14" t="s">
        <v>94</v>
      </c>
      <c r="E17" s="14" t="s">
        <v>94</v>
      </c>
      <c r="F17" s="14" t="s">
        <v>94</v>
      </c>
      <c r="G17" s="14" t="s">
        <v>94</v>
      </c>
      <c r="H17" s="14" t="s">
        <v>94</v>
      </c>
      <c r="I17" s="14" t="s">
        <v>94</v>
      </c>
      <c r="J17" s="14" t="s">
        <v>94</v>
      </c>
      <c r="K17" s="19" t="s">
        <v>94</v>
      </c>
      <c r="L17" s="19" t="s">
        <v>94</v>
      </c>
      <c r="M17" s="19" t="s">
        <v>94</v>
      </c>
      <c r="N17" s="19" t="s">
        <v>94</v>
      </c>
    </row>
    <row r="18" spans="1:14">
      <c r="A18" s="6"/>
      <c r="B18" s="7" t="s">
        <v>87</v>
      </c>
      <c r="C18" s="61">
        <v>521276.83095373132</v>
      </c>
      <c r="D18" s="61">
        <v>953035.31699480047</v>
      </c>
      <c r="E18" s="61">
        <v>1016116.5659958032</v>
      </c>
      <c r="F18" s="61">
        <v>497524.84101224976</v>
      </c>
      <c r="G18" s="61">
        <v>45.531068000000005</v>
      </c>
      <c r="H18" s="61">
        <v>132.43368600000002</v>
      </c>
      <c r="I18" s="61">
        <v>148.67373286233433</v>
      </c>
      <c r="J18" s="61">
        <v>296.96192968212949</v>
      </c>
      <c r="K18" s="62">
        <v>0.79509266564960579</v>
      </c>
      <c r="L18" s="62">
        <v>1.5200354730000003</v>
      </c>
      <c r="M18" s="62">
        <v>1.6332953569960684</v>
      </c>
      <c r="N18" s="62">
        <v>1.4944319388959226</v>
      </c>
    </row>
    <row r="19" spans="1:14">
      <c r="A19" s="6"/>
      <c r="B19" s="7" t="s">
        <v>88</v>
      </c>
      <c r="C19" s="61">
        <v>521276.83095373132</v>
      </c>
      <c r="D19" s="61">
        <v>953035.31699480047</v>
      </c>
      <c r="E19" s="61">
        <v>1016116.5659958032</v>
      </c>
      <c r="F19" s="61">
        <v>497524.84101224976</v>
      </c>
      <c r="G19" s="61">
        <v>45.531068000000005</v>
      </c>
      <c r="H19" s="61">
        <v>132.43368600000002</v>
      </c>
      <c r="I19" s="61">
        <v>148.67373286233433</v>
      </c>
      <c r="J19" s="61">
        <v>296.96192968212949</v>
      </c>
      <c r="K19" s="62">
        <v>0.79509266564960579</v>
      </c>
      <c r="L19" s="62">
        <v>1.5200354730000003</v>
      </c>
      <c r="M19" s="62">
        <v>1.6332953569960684</v>
      </c>
      <c r="N19" s="62">
        <v>1.4944319388959226</v>
      </c>
    </row>
    <row r="20" spans="1:14">
      <c r="A20" s="6">
        <v>4</v>
      </c>
      <c r="B20" s="7" t="s">
        <v>66</v>
      </c>
      <c r="C20" s="14" t="s">
        <v>94</v>
      </c>
      <c r="D20" s="14" t="s">
        <v>94</v>
      </c>
      <c r="E20" s="14" t="s">
        <v>94</v>
      </c>
      <c r="F20" s="14" t="s">
        <v>94</v>
      </c>
      <c r="G20" s="14" t="s">
        <v>94</v>
      </c>
      <c r="H20" s="14" t="s">
        <v>94</v>
      </c>
      <c r="I20" s="14" t="s">
        <v>94</v>
      </c>
      <c r="J20" s="14" t="s">
        <v>94</v>
      </c>
      <c r="K20" s="19" t="s">
        <v>94</v>
      </c>
      <c r="L20" s="19" t="s">
        <v>94</v>
      </c>
      <c r="M20" s="19" t="s">
        <v>94</v>
      </c>
      <c r="N20" s="19" t="s">
        <v>94</v>
      </c>
    </row>
    <row r="21" spans="1:14">
      <c r="A21" s="6"/>
      <c r="B21" s="7" t="s">
        <v>87</v>
      </c>
      <c r="C21" s="14">
        <v>243230.3544041753</v>
      </c>
      <c r="D21" s="14">
        <v>310539.92077678355</v>
      </c>
      <c r="E21" s="14">
        <v>615649.3016818224</v>
      </c>
      <c r="F21" s="14">
        <v>875629.28175970237</v>
      </c>
      <c r="G21" s="14">
        <v>291.23197241695345</v>
      </c>
      <c r="H21" s="14">
        <v>281.96196776082445</v>
      </c>
      <c r="I21" s="14">
        <v>304.73092444450697</v>
      </c>
      <c r="J21" s="14">
        <v>364.87617945355589</v>
      </c>
      <c r="K21" s="19">
        <v>0.63546209632834649</v>
      </c>
      <c r="L21" s="19">
        <v>0.69447861512186726</v>
      </c>
      <c r="M21" s="19">
        <v>1.0666201454983866</v>
      </c>
      <c r="N21" s="19">
        <v>1.439847692381121</v>
      </c>
    </row>
    <row r="22" spans="1:14">
      <c r="A22" s="6"/>
      <c r="B22" s="7" t="s">
        <v>88</v>
      </c>
      <c r="C22" s="14">
        <v>243230.3544041753</v>
      </c>
      <c r="D22" s="14">
        <v>310539.92077678355</v>
      </c>
      <c r="E22" s="14">
        <v>615649.3016818224</v>
      </c>
      <c r="F22" s="14">
        <v>875629.28175970237</v>
      </c>
      <c r="G22" s="14">
        <v>291.23197241695345</v>
      </c>
      <c r="H22" s="14">
        <v>281.96196776082445</v>
      </c>
      <c r="I22" s="14">
        <v>304.73092444450697</v>
      </c>
      <c r="J22" s="14">
        <v>364.87617945355589</v>
      </c>
      <c r="K22" s="19">
        <v>0.63546209632834649</v>
      </c>
      <c r="L22" s="19">
        <v>0.69447861512186726</v>
      </c>
      <c r="M22" s="19">
        <v>1.0666201454983866</v>
      </c>
      <c r="N22" s="19">
        <v>1.439847692381121</v>
      </c>
    </row>
    <row r="23" spans="1:14" ht="25.5">
      <c r="A23" s="6">
        <v>5</v>
      </c>
      <c r="B23" s="7" t="s">
        <v>93</v>
      </c>
      <c r="C23" s="14" t="s">
        <v>94</v>
      </c>
      <c r="D23" s="14" t="s">
        <v>94</v>
      </c>
      <c r="E23" s="14" t="s">
        <v>94</v>
      </c>
      <c r="F23" s="14" t="s">
        <v>94</v>
      </c>
      <c r="G23" s="14" t="s">
        <v>94</v>
      </c>
      <c r="H23" s="14" t="s">
        <v>94</v>
      </c>
      <c r="I23" s="14" t="s">
        <v>94</v>
      </c>
      <c r="J23" s="14" t="s">
        <v>94</v>
      </c>
      <c r="K23" s="19" t="s">
        <v>94</v>
      </c>
      <c r="L23" s="19" t="s">
        <v>94</v>
      </c>
      <c r="M23" s="19" t="s">
        <v>94</v>
      </c>
      <c r="N23" s="19" t="s">
        <v>94</v>
      </c>
    </row>
    <row r="24" spans="1:14">
      <c r="A24" s="12"/>
      <c r="B24" s="7" t="s">
        <v>87</v>
      </c>
      <c r="C24" s="63"/>
      <c r="D24" s="63"/>
      <c r="E24" s="61">
        <v>256126</v>
      </c>
      <c r="F24" s="61">
        <v>299414.61</v>
      </c>
      <c r="G24" s="63"/>
      <c r="H24" s="63"/>
      <c r="I24" s="61">
        <v>1125</v>
      </c>
      <c r="J24" s="61">
        <v>828.21</v>
      </c>
      <c r="K24" s="64"/>
      <c r="L24" s="64"/>
      <c r="M24" s="62">
        <v>1.84</v>
      </c>
      <c r="N24" s="62">
        <v>1.5730999999999999</v>
      </c>
    </row>
    <row r="25" spans="1:14">
      <c r="A25" s="12"/>
      <c r="B25" s="7" t="s">
        <v>88</v>
      </c>
      <c r="C25" s="63"/>
      <c r="D25" s="63"/>
      <c r="E25" s="61">
        <v>256126</v>
      </c>
      <c r="F25" s="61">
        <v>299414.61</v>
      </c>
      <c r="G25" s="63"/>
      <c r="H25" s="63"/>
      <c r="I25" s="61">
        <v>1125</v>
      </c>
      <c r="J25" s="61">
        <v>828.21</v>
      </c>
      <c r="K25" s="64"/>
      <c r="L25" s="64"/>
      <c r="M25" s="62">
        <v>1.84</v>
      </c>
      <c r="N25" s="62">
        <v>1.5730999999999999</v>
      </c>
    </row>
    <row r="26" spans="1:14" ht="17.25" customHeight="1">
      <c r="A26" s="11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 ht="35.25" customHeight="1">
      <c r="A27" s="17"/>
      <c r="B27" s="106" t="s">
        <v>135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4">
      <c r="B28" s="16"/>
    </row>
    <row r="79" spans="1:14">
      <c r="A79" s="96">
        <v>9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</row>
  </sheetData>
  <mergeCells count="17">
    <mergeCell ref="G9:J9"/>
    <mergeCell ref="K9:N9"/>
    <mergeCell ref="B26:N26"/>
    <mergeCell ref="A79:N79"/>
    <mergeCell ref="B27:N27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</mergeCells>
  <pageMargins left="0" right="0" top="0" bottom="0" header="0.31496062992125984" footer="0.31496062992125984"/>
  <pageSetup paperSize="8" scale="62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FAF97B8-D751-405E-BF78-913388B69C5F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C12:N16</xm:sqref>
        </x14:conditionalFormatting>
        <x14:conditionalFormatting xmlns:xm="http://schemas.microsoft.com/office/excel/2006/main">
          <x14:cfRule type="expression" priority="3" id="{AB685D57-974A-4E75-86E7-B020FEC9F64C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C18:N19</xm:sqref>
        </x14:conditionalFormatting>
        <x14:conditionalFormatting xmlns:xm="http://schemas.microsoft.com/office/excel/2006/main">
          <x14:cfRule type="expression" priority="1" id="{7971B1E9-4A1D-4256-BEA4-82982EED8A8E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C24:N25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topLeftCell="A21" zoomScaleNormal="100" zoomScaleSheetLayoutView="100" workbookViewId="0">
      <selection activeCell="N46" sqref="C15:N46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150</v>
      </c>
      <c r="M1" s="98"/>
      <c r="N1" s="98"/>
    </row>
    <row r="2" spans="1:14" ht="58.5" customHeight="1">
      <c r="A2" s="99" t="s">
        <v>105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67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14">
        <v>191138.07960551835</v>
      </c>
      <c r="D12" s="14">
        <v>1317715.5652123096</v>
      </c>
      <c r="E12" s="14">
        <v>646499.02259217843</v>
      </c>
      <c r="F12" s="14">
        <v>1026015.9431257816</v>
      </c>
      <c r="G12" s="14">
        <v>15.965131098461455</v>
      </c>
      <c r="H12" s="14">
        <v>43.201525163439669</v>
      </c>
      <c r="I12" s="14">
        <v>41.467484707052506</v>
      </c>
      <c r="J12" s="14">
        <v>199.17547449054337</v>
      </c>
      <c r="K12" s="19">
        <v>0.28955508133235391</v>
      </c>
      <c r="L12" s="19">
        <v>2.0792930419946076</v>
      </c>
      <c r="M12" s="19">
        <v>1.0081949951252633</v>
      </c>
      <c r="N12" s="19">
        <v>1.7042937409046046</v>
      </c>
    </row>
    <row r="13" spans="1:14">
      <c r="A13" s="6"/>
      <c r="B13" s="7" t="s">
        <v>88</v>
      </c>
      <c r="C13" s="14">
        <v>191138.07960551835</v>
      </c>
      <c r="D13" s="14">
        <v>1317715.5652123096</v>
      </c>
      <c r="E13" s="14">
        <v>646499.02259217843</v>
      </c>
      <c r="F13" s="14">
        <v>1026015.9431257816</v>
      </c>
      <c r="G13" s="14">
        <v>15.965131098461455</v>
      </c>
      <c r="H13" s="14">
        <v>43.201525163439669</v>
      </c>
      <c r="I13" s="14">
        <v>41.467484707052506</v>
      </c>
      <c r="J13" s="14">
        <v>199.17547449054337</v>
      </c>
      <c r="K13" s="19">
        <v>0.28955508133235391</v>
      </c>
      <c r="L13" s="19">
        <v>2.0792930419946076</v>
      </c>
      <c r="M13" s="19">
        <v>1.0081949951252633</v>
      </c>
      <c r="N13" s="19">
        <v>1.7042937409046046</v>
      </c>
    </row>
    <row r="14" spans="1:14">
      <c r="A14" s="6">
        <v>2</v>
      </c>
      <c r="B14" s="7" t="s">
        <v>68</v>
      </c>
      <c r="C14" s="14" t="s">
        <v>94</v>
      </c>
      <c r="D14" s="14" t="s">
        <v>94</v>
      </c>
      <c r="E14" s="14" t="s">
        <v>94</v>
      </c>
      <c r="F14" s="14" t="s">
        <v>94</v>
      </c>
      <c r="G14" s="14" t="s">
        <v>94</v>
      </c>
      <c r="H14" s="14" t="s">
        <v>94</v>
      </c>
      <c r="I14" s="14" t="s">
        <v>94</v>
      </c>
      <c r="J14" s="14" t="s">
        <v>94</v>
      </c>
      <c r="K14" s="19" t="s">
        <v>94</v>
      </c>
      <c r="L14" s="19" t="s">
        <v>94</v>
      </c>
      <c r="M14" s="19" t="s">
        <v>94</v>
      </c>
      <c r="N14" s="19" t="s">
        <v>94</v>
      </c>
    </row>
    <row r="15" spans="1:14">
      <c r="A15" s="6"/>
      <c r="B15" s="7" t="s">
        <v>87</v>
      </c>
      <c r="C15" s="87">
        <v>270760.33598406339</v>
      </c>
      <c r="D15" s="87">
        <v>453169.18807168806</v>
      </c>
      <c r="E15" s="87">
        <v>793796.10992220114</v>
      </c>
      <c r="F15" s="87">
        <v>848705.91465000005</v>
      </c>
      <c r="G15" s="87">
        <v>37.553755385141244</v>
      </c>
      <c r="H15" s="87">
        <v>155.83870661865907</v>
      </c>
      <c r="I15" s="87">
        <v>294.36735442606158</v>
      </c>
      <c r="J15" s="87">
        <f>707.739902334774-15.2</f>
        <v>692.53990233477396</v>
      </c>
      <c r="K15" s="88">
        <v>0.38498812973023305</v>
      </c>
      <c r="L15" s="88">
        <v>0.78438144529102483</v>
      </c>
      <c r="M15" s="88">
        <v>1.4397488618849561</v>
      </c>
      <c r="N15" s="88">
        <v>2.213287530445629</v>
      </c>
    </row>
    <row r="16" spans="1:14">
      <c r="A16" s="6"/>
      <c r="B16" s="7" t="s">
        <v>88</v>
      </c>
      <c r="C16" s="87">
        <v>270760.33598406339</v>
      </c>
      <c r="D16" s="87">
        <v>453169.18807168806</v>
      </c>
      <c r="E16" s="87">
        <v>793796.10992220114</v>
      </c>
      <c r="F16" s="87">
        <v>848705.91465000005</v>
      </c>
      <c r="G16" s="87">
        <v>37.553755385141244</v>
      </c>
      <c r="H16" s="87">
        <v>155.83870661865907</v>
      </c>
      <c r="I16" s="87">
        <v>294.36735442606158</v>
      </c>
      <c r="J16" s="87">
        <f>707.739902334774-15.2</f>
        <v>692.53990233477396</v>
      </c>
      <c r="K16" s="88">
        <v>0.38498812973023305</v>
      </c>
      <c r="L16" s="88">
        <v>0.78438144529102483</v>
      </c>
      <c r="M16" s="88">
        <v>1.4397488618849561</v>
      </c>
      <c r="N16" s="88">
        <v>2.213287530445629</v>
      </c>
    </row>
    <row r="17" spans="1:14">
      <c r="A17" s="6">
        <v>3</v>
      </c>
      <c r="B17" s="7" t="s">
        <v>69</v>
      </c>
      <c r="C17" s="87" t="s">
        <v>94</v>
      </c>
      <c r="D17" s="87" t="s">
        <v>94</v>
      </c>
      <c r="E17" s="87" t="s">
        <v>94</v>
      </c>
      <c r="F17" s="87" t="s">
        <v>94</v>
      </c>
      <c r="G17" s="87" t="s">
        <v>94</v>
      </c>
      <c r="H17" s="87" t="s">
        <v>94</v>
      </c>
      <c r="I17" s="87" t="s">
        <v>94</v>
      </c>
      <c r="J17" s="87" t="s">
        <v>94</v>
      </c>
      <c r="K17" s="88" t="s">
        <v>94</v>
      </c>
      <c r="L17" s="88" t="s">
        <v>94</v>
      </c>
      <c r="M17" s="88" t="s">
        <v>94</v>
      </c>
      <c r="N17" s="88" t="s">
        <v>94</v>
      </c>
    </row>
    <row r="18" spans="1:14">
      <c r="A18" s="6"/>
      <c r="B18" s="7" t="s">
        <v>87</v>
      </c>
      <c r="C18" s="87">
        <v>80307.4049503079</v>
      </c>
      <c r="D18" s="87">
        <v>220950.37957367764</v>
      </c>
      <c r="E18" s="87">
        <v>912051.03399999999</v>
      </c>
      <c r="F18" s="87">
        <v>1107258.3640000001</v>
      </c>
      <c r="G18" s="87">
        <v>18.145</v>
      </c>
      <c r="H18" s="87">
        <v>58.615000000000002</v>
      </c>
      <c r="I18" s="87">
        <v>69.644499999999994</v>
      </c>
      <c r="J18" s="87">
        <v>217.93</v>
      </c>
      <c r="K18" s="88">
        <v>0.19169881330339802</v>
      </c>
      <c r="L18" s="88">
        <v>0.24832885852598036</v>
      </c>
      <c r="M18" s="88">
        <v>1.2577618993958035</v>
      </c>
      <c r="N18" s="88">
        <v>2.0897634638621891</v>
      </c>
    </row>
    <row r="19" spans="1:14">
      <c r="A19" s="6"/>
      <c r="B19" s="7" t="s">
        <v>88</v>
      </c>
      <c r="C19" s="87">
        <v>80307.4049503079</v>
      </c>
      <c r="D19" s="87">
        <v>220950.37957367764</v>
      </c>
      <c r="E19" s="87">
        <v>912051.03399999999</v>
      </c>
      <c r="F19" s="87">
        <v>1107258.3640000001</v>
      </c>
      <c r="G19" s="87">
        <v>18.145</v>
      </c>
      <c r="H19" s="87">
        <v>58.615000000000002</v>
      </c>
      <c r="I19" s="87">
        <v>69.644499999999994</v>
      </c>
      <c r="J19" s="87">
        <v>217.93</v>
      </c>
      <c r="K19" s="88">
        <v>0.19169881330339802</v>
      </c>
      <c r="L19" s="88">
        <v>0.24832885852598036</v>
      </c>
      <c r="M19" s="88">
        <v>1.2577618993958035</v>
      </c>
      <c r="N19" s="88">
        <v>2.0897634638621891</v>
      </c>
    </row>
    <row r="20" spans="1:14">
      <c r="A20" s="6">
        <v>4</v>
      </c>
      <c r="B20" s="7" t="s">
        <v>70</v>
      </c>
      <c r="C20" s="87" t="s">
        <v>94</v>
      </c>
      <c r="D20" s="87" t="s">
        <v>94</v>
      </c>
      <c r="E20" s="87" t="s">
        <v>94</v>
      </c>
      <c r="F20" s="87" t="s">
        <v>94</v>
      </c>
      <c r="G20" s="87" t="s">
        <v>94</v>
      </c>
      <c r="H20" s="87" t="s">
        <v>94</v>
      </c>
      <c r="I20" s="87" t="s">
        <v>94</v>
      </c>
      <c r="J20" s="87" t="s">
        <v>94</v>
      </c>
      <c r="K20" s="88" t="s">
        <v>94</v>
      </c>
      <c r="L20" s="88" t="s">
        <v>94</v>
      </c>
      <c r="M20" s="88" t="s">
        <v>94</v>
      </c>
      <c r="N20" s="88" t="s">
        <v>94</v>
      </c>
    </row>
    <row r="21" spans="1:14">
      <c r="A21" s="6"/>
      <c r="B21" s="7" t="s">
        <v>87</v>
      </c>
      <c r="C21" s="87">
        <v>201772.79223017182</v>
      </c>
      <c r="D21" s="87">
        <v>618831.39901120064</v>
      </c>
      <c r="E21" s="87">
        <v>545708.14688207733</v>
      </c>
      <c r="F21" s="87">
        <v>768835.57885064953</v>
      </c>
      <c r="G21" s="87">
        <v>11.418999999999999</v>
      </c>
      <c r="H21" s="87">
        <v>133.46549999999999</v>
      </c>
      <c r="I21" s="87">
        <v>261.37862086548472</v>
      </c>
      <c r="J21" s="87">
        <v>449.72861746130167</v>
      </c>
      <c r="K21" s="88">
        <v>0.30556749999999994</v>
      </c>
      <c r="L21" s="88">
        <v>0.92899881877627732</v>
      </c>
      <c r="M21" s="88">
        <v>1.1001652072067498</v>
      </c>
      <c r="N21" s="88">
        <v>1.6456950734512008</v>
      </c>
    </row>
    <row r="22" spans="1:14">
      <c r="A22" s="6"/>
      <c r="B22" s="7" t="s">
        <v>88</v>
      </c>
      <c r="C22" s="87">
        <v>201772.79223017182</v>
      </c>
      <c r="D22" s="87">
        <v>618831.39901120064</v>
      </c>
      <c r="E22" s="87">
        <v>545708.14688207733</v>
      </c>
      <c r="F22" s="87">
        <v>768835.57885064953</v>
      </c>
      <c r="G22" s="87">
        <v>11.418999999999999</v>
      </c>
      <c r="H22" s="87">
        <v>133.46549999999999</v>
      </c>
      <c r="I22" s="87">
        <v>261.37862086548472</v>
      </c>
      <c r="J22" s="87">
        <v>449.72861746130167</v>
      </c>
      <c r="K22" s="88">
        <v>0.30556749999999994</v>
      </c>
      <c r="L22" s="88">
        <v>0.92899881877627732</v>
      </c>
      <c r="M22" s="88">
        <v>1.1001652072067498</v>
      </c>
      <c r="N22" s="88">
        <v>1.6456950734512008</v>
      </c>
    </row>
    <row r="23" spans="1:14">
      <c r="A23" s="6">
        <v>5</v>
      </c>
      <c r="B23" s="7" t="s">
        <v>71</v>
      </c>
      <c r="C23" s="87" t="s">
        <v>94</v>
      </c>
      <c r="D23" s="87" t="s">
        <v>94</v>
      </c>
      <c r="E23" s="87" t="s">
        <v>94</v>
      </c>
      <c r="F23" s="87" t="s">
        <v>94</v>
      </c>
      <c r="G23" s="87" t="s">
        <v>94</v>
      </c>
      <c r="H23" s="87" t="s">
        <v>94</v>
      </c>
      <c r="I23" s="87" t="s">
        <v>94</v>
      </c>
      <c r="J23" s="87" t="s">
        <v>94</v>
      </c>
      <c r="K23" s="88" t="s">
        <v>94</v>
      </c>
      <c r="L23" s="88" t="s">
        <v>94</v>
      </c>
      <c r="M23" s="88" t="s">
        <v>94</v>
      </c>
      <c r="N23" s="88" t="s">
        <v>94</v>
      </c>
    </row>
    <row r="24" spans="1:14">
      <c r="A24" s="6"/>
      <c r="B24" s="7" t="s">
        <v>87</v>
      </c>
      <c r="C24" s="87">
        <v>169531.41196067524</v>
      </c>
      <c r="D24" s="87">
        <v>302977.56697093672</v>
      </c>
      <c r="E24" s="87">
        <v>552740.25991031923</v>
      </c>
      <c r="F24" s="87">
        <v>779086.53595933947</v>
      </c>
      <c r="G24" s="87">
        <v>78.070495032970442</v>
      </c>
      <c r="H24" s="87">
        <v>134.0945415877421</v>
      </c>
      <c r="I24" s="87">
        <v>225.78106980000001</v>
      </c>
      <c r="J24" s="87">
        <f>535.8076779-4.3</f>
        <v>531.50767790000009</v>
      </c>
      <c r="K24" s="88">
        <v>0.31177210667047317</v>
      </c>
      <c r="L24" s="88">
        <v>0.51511810916901024</v>
      </c>
      <c r="M24" s="88">
        <v>0.81307947800402336</v>
      </c>
      <c r="N24" s="88">
        <v>1.5010045120853734</v>
      </c>
    </row>
    <row r="25" spans="1:14">
      <c r="A25" s="6"/>
      <c r="B25" s="7" t="s">
        <v>88</v>
      </c>
      <c r="C25" s="87">
        <v>169531.41196067524</v>
      </c>
      <c r="D25" s="87">
        <v>302977.56697093672</v>
      </c>
      <c r="E25" s="87">
        <v>552740.25991031923</v>
      </c>
      <c r="F25" s="87">
        <v>779086.53595933947</v>
      </c>
      <c r="G25" s="87">
        <v>78.070495032970442</v>
      </c>
      <c r="H25" s="87">
        <v>134.0945415877421</v>
      </c>
      <c r="I25" s="87">
        <v>225.78106980000001</v>
      </c>
      <c r="J25" s="87">
        <f>535.8076779-4.3</f>
        <v>531.50767790000009</v>
      </c>
      <c r="K25" s="88">
        <v>0.31177210667047317</v>
      </c>
      <c r="L25" s="88">
        <v>0.51511810916901024</v>
      </c>
      <c r="M25" s="88">
        <v>0.81307947800402336</v>
      </c>
      <c r="N25" s="88">
        <v>1.5010045120853734</v>
      </c>
    </row>
    <row r="26" spans="1:14">
      <c r="A26" s="6">
        <v>6</v>
      </c>
      <c r="B26" s="7" t="s">
        <v>78</v>
      </c>
      <c r="C26" s="87" t="s">
        <v>94</v>
      </c>
      <c r="D26" s="87" t="s">
        <v>94</v>
      </c>
      <c r="E26" s="87" t="s">
        <v>94</v>
      </c>
      <c r="F26" s="87" t="s">
        <v>94</v>
      </c>
      <c r="G26" s="87" t="s">
        <v>94</v>
      </c>
      <c r="H26" s="87" t="s">
        <v>94</v>
      </c>
      <c r="I26" s="87" t="s">
        <v>94</v>
      </c>
      <c r="J26" s="87" t="s">
        <v>94</v>
      </c>
      <c r="K26" s="88" t="s">
        <v>94</v>
      </c>
      <c r="L26" s="88" t="s">
        <v>94</v>
      </c>
      <c r="M26" s="88" t="s">
        <v>94</v>
      </c>
      <c r="N26" s="88" t="s">
        <v>94</v>
      </c>
    </row>
    <row r="27" spans="1:14">
      <c r="A27" s="6"/>
      <c r="B27" s="7" t="s">
        <v>87</v>
      </c>
      <c r="C27" s="87">
        <v>172239.57244352001</v>
      </c>
      <c r="D27" s="87">
        <v>364422.41988372261</v>
      </c>
      <c r="E27" s="87">
        <v>476315.30406495545</v>
      </c>
      <c r="F27" s="87">
        <v>676421.39612040203</v>
      </c>
      <c r="G27" s="87">
        <v>68.770499999999998</v>
      </c>
      <c r="H27" s="87">
        <v>90.558479352484412</v>
      </c>
      <c r="I27" s="87">
        <v>171.39836238808948</v>
      </c>
      <c r="J27" s="87">
        <v>408.89743423998544</v>
      </c>
      <c r="K27" s="88">
        <v>0.18579206505774473</v>
      </c>
      <c r="L27" s="88">
        <v>0.33049320737038052</v>
      </c>
      <c r="M27" s="88">
        <v>0.57845119234810616</v>
      </c>
      <c r="N27" s="88">
        <v>1.2689259423057424</v>
      </c>
    </row>
    <row r="28" spans="1:14">
      <c r="A28" s="6"/>
      <c r="B28" s="7" t="s">
        <v>88</v>
      </c>
      <c r="C28" s="87">
        <v>172239.57244352001</v>
      </c>
      <c r="D28" s="87">
        <v>364422.41988372261</v>
      </c>
      <c r="E28" s="87">
        <v>476315.30406495545</v>
      </c>
      <c r="F28" s="87">
        <v>676421.39612040203</v>
      </c>
      <c r="G28" s="87">
        <v>68.770499999999998</v>
      </c>
      <c r="H28" s="87">
        <v>90.558479352484412</v>
      </c>
      <c r="I28" s="87">
        <v>171.39836238808948</v>
      </c>
      <c r="J28" s="87">
        <v>408.89743423998544</v>
      </c>
      <c r="K28" s="88">
        <v>0.18579206505774473</v>
      </c>
      <c r="L28" s="88">
        <v>0.33049320737038052</v>
      </c>
      <c r="M28" s="88">
        <v>0.57845119234810616</v>
      </c>
      <c r="N28" s="88">
        <v>1.2689259423057424</v>
      </c>
    </row>
    <row r="29" spans="1:14">
      <c r="A29" s="6">
        <v>7</v>
      </c>
      <c r="B29" s="7" t="s">
        <v>72</v>
      </c>
      <c r="C29" s="87" t="s">
        <v>94</v>
      </c>
      <c r="D29" s="87" t="s">
        <v>94</v>
      </c>
      <c r="E29" s="87" t="s">
        <v>94</v>
      </c>
      <c r="F29" s="87" t="s">
        <v>94</v>
      </c>
      <c r="G29" s="87" t="s">
        <v>94</v>
      </c>
      <c r="H29" s="87" t="s">
        <v>94</v>
      </c>
      <c r="I29" s="87" t="s">
        <v>94</v>
      </c>
      <c r="J29" s="87" t="s">
        <v>94</v>
      </c>
      <c r="K29" s="88" t="s">
        <v>94</v>
      </c>
      <c r="L29" s="88" t="s">
        <v>94</v>
      </c>
      <c r="M29" s="88" t="s">
        <v>94</v>
      </c>
      <c r="N29" s="88" t="s">
        <v>94</v>
      </c>
    </row>
    <row r="30" spans="1:14">
      <c r="A30" s="6"/>
      <c r="B30" s="7" t="s">
        <v>87</v>
      </c>
      <c r="C30" s="87">
        <v>78699.182923935296</v>
      </c>
      <c r="D30" s="87">
        <v>171296.58379933549</v>
      </c>
      <c r="E30" s="87">
        <v>496650.11006881431</v>
      </c>
      <c r="F30" s="87">
        <v>756541.43212996365</v>
      </c>
      <c r="G30" s="87">
        <f>38.304-6.2</f>
        <v>32.103999999999999</v>
      </c>
      <c r="H30" s="87">
        <f>84.5785-10</f>
        <v>74.578500000000005</v>
      </c>
      <c r="I30" s="87">
        <v>198.66399999999999</v>
      </c>
      <c r="J30" s="87">
        <f>425.8945-72.9</f>
        <v>352.99450000000002</v>
      </c>
      <c r="K30" s="88">
        <v>0.14456155721301256</v>
      </c>
      <c r="L30" s="88">
        <v>0.32313738054063568</v>
      </c>
      <c r="M30" s="88">
        <v>0.88400739251839766</v>
      </c>
      <c r="N30" s="88">
        <v>1.4520095937396438</v>
      </c>
    </row>
    <row r="31" spans="1:14">
      <c r="A31" s="6"/>
      <c r="B31" s="7" t="s">
        <v>88</v>
      </c>
      <c r="C31" s="87">
        <v>78699.182923935296</v>
      </c>
      <c r="D31" s="87">
        <v>171296.58379933549</v>
      </c>
      <c r="E31" s="87">
        <v>496650.11006881431</v>
      </c>
      <c r="F31" s="87">
        <v>756541.43212996365</v>
      </c>
      <c r="G31" s="87">
        <f>38.304-6.2</f>
        <v>32.103999999999999</v>
      </c>
      <c r="H31" s="87">
        <f>84.5785-10</f>
        <v>74.578500000000005</v>
      </c>
      <c r="I31" s="87">
        <v>198.66399999999999</v>
      </c>
      <c r="J31" s="87">
        <f>425.8945-72.9</f>
        <v>352.99450000000002</v>
      </c>
      <c r="K31" s="88">
        <v>0.14456155721301256</v>
      </c>
      <c r="L31" s="88">
        <v>0.32313738054063568</v>
      </c>
      <c r="M31" s="88">
        <v>0.88400739251839766</v>
      </c>
      <c r="N31" s="88">
        <v>1.4520095937396438</v>
      </c>
    </row>
    <row r="32" spans="1:14">
      <c r="A32" s="6">
        <v>8</v>
      </c>
      <c r="B32" s="7" t="s">
        <v>77</v>
      </c>
      <c r="C32" s="87" t="s">
        <v>94</v>
      </c>
      <c r="D32" s="87" t="s">
        <v>94</v>
      </c>
      <c r="E32" s="87" t="s">
        <v>94</v>
      </c>
      <c r="F32" s="87" t="s">
        <v>94</v>
      </c>
      <c r="G32" s="87" t="s">
        <v>94</v>
      </c>
      <c r="H32" s="87" t="s">
        <v>94</v>
      </c>
      <c r="I32" s="87" t="s">
        <v>94</v>
      </c>
      <c r="J32" s="87" t="s">
        <v>94</v>
      </c>
      <c r="K32" s="88" t="s">
        <v>94</v>
      </c>
      <c r="L32" s="88" t="s">
        <v>94</v>
      </c>
      <c r="M32" s="88" t="s">
        <v>94</v>
      </c>
      <c r="N32" s="88" t="s">
        <v>94</v>
      </c>
    </row>
    <row r="33" spans="1:14">
      <c r="A33" s="6"/>
      <c r="B33" s="7" t="s">
        <v>87</v>
      </c>
      <c r="C33" s="87">
        <v>51127.036857807092</v>
      </c>
      <c r="D33" s="87">
        <v>124869.56795714286</v>
      </c>
      <c r="E33" s="87">
        <v>267450.93538596673</v>
      </c>
      <c r="F33" s="87">
        <v>292361.05349251337</v>
      </c>
      <c r="G33" s="87">
        <v>42.908599220615123</v>
      </c>
      <c r="H33" s="87">
        <v>70.280332800605265</v>
      </c>
      <c r="I33" s="87">
        <v>94.741149436396327</v>
      </c>
      <c r="J33" s="87">
        <v>195.02326900000003</v>
      </c>
      <c r="K33" s="88">
        <v>0.11428074590309832</v>
      </c>
      <c r="L33" s="88">
        <v>0.26442065190848885</v>
      </c>
      <c r="M33" s="88">
        <v>0.50746340731132478</v>
      </c>
      <c r="N33" s="88">
        <v>0.75318098180220838</v>
      </c>
    </row>
    <row r="34" spans="1:14">
      <c r="A34" s="6"/>
      <c r="B34" s="7" t="s">
        <v>88</v>
      </c>
      <c r="C34" s="87">
        <v>51127.036857807092</v>
      </c>
      <c r="D34" s="87">
        <v>124869.56795714286</v>
      </c>
      <c r="E34" s="87">
        <v>267450.93538596673</v>
      </c>
      <c r="F34" s="87">
        <v>292361.05349251337</v>
      </c>
      <c r="G34" s="87">
        <v>42.908599220615123</v>
      </c>
      <c r="H34" s="87">
        <v>70.280332800605265</v>
      </c>
      <c r="I34" s="87">
        <v>94.741149436396327</v>
      </c>
      <c r="J34" s="87">
        <v>195.02326900000003</v>
      </c>
      <c r="K34" s="88">
        <v>0.11428074590309832</v>
      </c>
      <c r="L34" s="88">
        <v>0.26442065190848885</v>
      </c>
      <c r="M34" s="88">
        <v>0.50746340731132478</v>
      </c>
      <c r="N34" s="88">
        <v>0.75318098180220838</v>
      </c>
    </row>
    <row r="35" spans="1:14">
      <c r="A35" s="6">
        <v>9</v>
      </c>
      <c r="B35" s="7" t="s">
        <v>73</v>
      </c>
      <c r="C35" s="87" t="s">
        <v>94</v>
      </c>
      <c r="D35" s="87" t="s">
        <v>94</v>
      </c>
      <c r="E35" s="87" t="s">
        <v>94</v>
      </c>
      <c r="F35" s="87" t="s">
        <v>94</v>
      </c>
      <c r="G35" s="87" t="s">
        <v>94</v>
      </c>
      <c r="H35" s="87" t="s">
        <v>94</v>
      </c>
      <c r="I35" s="87" t="s">
        <v>94</v>
      </c>
      <c r="J35" s="87" t="s">
        <v>94</v>
      </c>
      <c r="K35" s="88" t="s">
        <v>94</v>
      </c>
      <c r="L35" s="88" t="s">
        <v>94</v>
      </c>
      <c r="M35" s="88" t="s">
        <v>94</v>
      </c>
      <c r="N35" s="88" t="s">
        <v>94</v>
      </c>
    </row>
    <row r="36" spans="1:14">
      <c r="A36" s="6"/>
      <c r="B36" s="7" t="s">
        <v>87</v>
      </c>
      <c r="C36" s="87">
        <v>205704.95716960495</v>
      </c>
      <c r="D36" s="87">
        <v>178235.79225989047</v>
      </c>
      <c r="E36" s="87">
        <v>526211.9261172855</v>
      </c>
      <c r="F36" s="87">
        <v>676609.28987649933</v>
      </c>
      <c r="G36" s="87">
        <v>44.896999999999998</v>
      </c>
      <c r="H36" s="87">
        <v>74.166499999999985</v>
      </c>
      <c r="I36" s="87">
        <v>160.9015</v>
      </c>
      <c r="J36" s="87">
        <v>425.67721491971287</v>
      </c>
      <c r="K36" s="88">
        <v>0.36609262565084033</v>
      </c>
      <c r="L36" s="88">
        <v>0.38262128505682796</v>
      </c>
      <c r="M36" s="88">
        <v>1.1658352639999998</v>
      </c>
      <c r="N36" s="88">
        <v>1.3287398463850546</v>
      </c>
    </row>
    <row r="37" spans="1:14">
      <c r="A37" s="6"/>
      <c r="B37" s="7" t="s">
        <v>88</v>
      </c>
      <c r="C37" s="87">
        <v>205704.95716960495</v>
      </c>
      <c r="D37" s="87">
        <v>178235.79225989047</v>
      </c>
      <c r="E37" s="87">
        <v>526211.9261172855</v>
      </c>
      <c r="F37" s="87">
        <v>676609.28987649933</v>
      </c>
      <c r="G37" s="87">
        <v>44.896999999999998</v>
      </c>
      <c r="H37" s="87">
        <v>74.166499999999985</v>
      </c>
      <c r="I37" s="87">
        <v>160.9015</v>
      </c>
      <c r="J37" s="87">
        <v>425.67721491971287</v>
      </c>
      <c r="K37" s="88">
        <v>0.36609262565084033</v>
      </c>
      <c r="L37" s="88">
        <v>0.38262128505682796</v>
      </c>
      <c r="M37" s="88">
        <v>1.1658352639999998</v>
      </c>
      <c r="N37" s="88">
        <v>1.3287398463850546</v>
      </c>
    </row>
    <row r="38" spans="1:14">
      <c r="A38" s="6">
        <v>10</v>
      </c>
      <c r="B38" s="7" t="s">
        <v>74</v>
      </c>
      <c r="C38" s="87" t="s">
        <v>94</v>
      </c>
      <c r="D38" s="87" t="s">
        <v>94</v>
      </c>
      <c r="E38" s="87" t="s">
        <v>94</v>
      </c>
      <c r="F38" s="87" t="s">
        <v>94</v>
      </c>
      <c r="G38" s="87" t="s">
        <v>94</v>
      </c>
      <c r="H38" s="87" t="s">
        <v>94</v>
      </c>
      <c r="I38" s="87" t="s">
        <v>94</v>
      </c>
      <c r="J38" s="87" t="s">
        <v>94</v>
      </c>
      <c r="K38" s="88" t="s">
        <v>94</v>
      </c>
      <c r="L38" s="88" t="s">
        <v>94</v>
      </c>
      <c r="M38" s="88" t="s">
        <v>94</v>
      </c>
      <c r="N38" s="88" t="s">
        <v>94</v>
      </c>
    </row>
    <row r="39" spans="1:14">
      <c r="A39" s="6"/>
      <c r="B39" s="7" t="s">
        <v>87</v>
      </c>
      <c r="C39" s="87">
        <v>105407.974788363</v>
      </c>
      <c r="D39" s="87">
        <v>222196.04494667452</v>
      </c>
      <c r="E39" s="87">
        <v>218105.7782028479</v>
      </c>
      <c r="F39" s="87">
        <v>378392.80664864194</v>
      </c>
      <c r="G39" s="87">
        <v>73.605327071810336</v>
      </c>
      <c r="H39" s="87">
        <v>103.2431180025774</v>
      </c>
      <c r="I39" s="87">
        <v>166.46340266449243</v>
      </c>
      <c r="J39" s="87">
        <v>293.53465738985705</v>
      </c>
      <c r="K39" s="88">
        <v>0.23720157882823498</v>
      </c>
      <c r="L39" s="88">
        <v>0.43742780624121669</v>
      </c>
      <c r="M39" s="88">
        <v>0.49485351521408666</v>
      </c>
      <c r="N39" s="88">
        <v>0.87873216776527519</v>
      </c>
    </row>
    <row r="40" spans="1:14">
      <c r="A40" s="6"/>
      <c r="B40" s="7" t="s">
        <v>88</v>
      </c>
      <c r="C40" s="87">
        <v>105407.974788363</v>
      </c>
      <c r="D40" s="87">
        <v>222196.04494667452</v>
      </c>
      <c r="E40" s="87">
        <v>218105.7782028479</v>
      </c>
      <c r="F40" s="87">
        <v>378392.80664864194</v>
      </c>
      <c r="G40" s="87">
        <v>73.605327071810336</v>
      </c>
      <c r="H40" s="87">
        <v>103.2431180025774</v>
      </c>
      <c r="I40" s="87">
        <v>166.46340266449243</v>
      </c>
      <c r="J40" s="87">
        <v>293.53465738985705</v>
      </c>
      <c r="K40" s="88">
        <v>0.23720157882823498</v>
      </c>
      <c r="L40" s="88">
        <v>0.43742780624121669</v>
      </c>
      <c r="M40" s="88">
        <v>0.49485351521408666</v>
      </c>
      <c r="N40" s="88">
        <v>0.87873216776527519</v>
      </c>
    </row>
    <row r="41" spans="1:14">
      <c r="A41" s="6">
        <v>11</v>
      </c>
      <c r="B41" s="7" t="s">
        <v>75</v>
      </c>
      <c r="C41" s="87" t="s">
        <v>94</v>
      </c>
      <c r="D41" s="87" t="s">
        <v>94</v>
      </c>
      <c r="E41" s="87" t="s">
        <v>94</v>
      </c>
      <c r="F41" s="87" t="s">
        <v>94</v>
      </c>
      <c r="G41" s="87" t="s">
        <v>94</v>
      </c>
      <c r="H41" s="87" t="s">
        <v>94</v>
      </c>
      <c r="I41" s="87" t="s">
        <v>94</v>
      </c>
      <c r="J41" s="87" t="s">
        <v>94</v>
      </c>
      <c r="K41" s="88" t="s">
        <v>94</v>
      </c>
      <c r="L41" s="88" t="s">
        <v>94</v>
      </c>
      <c r="M41" s="88" t="s">
        <v>94</v>
      </c>
      <c r="N41" s="88" t="s">
        <v>94</v>
      </c>
    </row>
    <row r="42" spans="1:14">
      <c r="A42" s="6"/>
      <c r="B42" s="7" t="s">
        <v>87</v>
      </c>
      <c r="C42" s="87">
        <v>124143.80341951402</v>
      </c>
      <c r="D42" s="87">
        <f>316135.891752045-20312.6</f>
        <v>295823.29175204504</v>
      </c>
      <c r="E42" s="87">
        <v>378920.66628590983</v>
      </c>
      <c r="F42" s="87">
        <f>387814.412543694-57166.9</f>
        <v>330647.512543694</v>
      </c>
      <c r="G42" s="87">
        <f>44.8393355997922-0.45</f>
        <v>44.389335599792197</v>
      </c>
      <c r="H42" s="87">
        <v>78.047411721198557</v>
      </c>
      <c r="I42" s="87">
        <v>182.62759411278395</v>
      </c>
      <c r="J42" s="87">
        <v>380.43555655779596</v>
      </c>
      <c r="K42" s="88">
        <v>0.23262510131798866</v>
      </c>
      <c r="L42" s="88">
        <f>0.644761623553437-0.04</f>
        <v>0.60476162355343699</v>
      </c>
      <c r="M42" s="88">
        <v>0.73127193441086114</v>
      </c>
      <c r="N42" s="88">
        <f>1.3722551692742-0.25</f>
        <v>1.1222551692742</v>
      </c>
    </row>
    <row r="43" spans="1:14">
      <c r="A43" s="6"/>
      <c r="B43" s="7" t="s">
        <v>88</v>
      </c>
      <c r="C43" s="87">
        <v>124143.80341951402</v>
      </c>
      <c r="D43" s="87">
        <f>D42</f>
        <v>295823.29175204504</v>
      </c>
      <c r="E43" s="87">
        <v>378920.66628590983</v>
      </c>
      <c r="F43" s="87">
        <f>F42</f>
        <v>330647.512543694</v>
      </c>
      <c r="G43" s="87">
        <f>G42</f>
        <v>44.389335599792197</v>
      </c>
      <c r="H43" s="87">
        <v>78.047411721198557</v>
      </c>
      <c r="I43" s="87">
        <v>182.62759411278395</v>
      </c>
      <c r="J43" s="87">
        <v>380.43555655779596</v>
      </c>
      <c r="K43" s="88">
        <v>0.23262510131798866</v>
      </c>
      <c r="L43" s="88">
        <f>L42</f>
        <v>0.60476162355343699</v>
      </c>
      <c r="M43" s="88">
        <v>0.73127193441086114</v>
      </c>
      <c r="N43" s="88">
        <f>N42</f>
        <v>1.1222551692742</v>
      </c>
    </row>
    <row r="44" spans="1:14">
      <c r="A44" s="6">
        <v>12</v>
      </c>
      <c r="B44" s="7" t="s">
        <v>76</v>
      </c>
      <c r="C44" s="87" t="s">
        <v>94</v>
      </c>
      <c r="D44" s="87" t="s">
        <v>94</v>
      </c>
      <c r="E44" s="87" t="s">
        <v>94</v>
      </c>
      <c r="F44" s="87" t="s">
        <v>94</v>
      </c>
      <c r="G44" s="87" t="s">
        <v>94</v>
      </c>
      <c r="H44" s="87" t="s">
        <v>94</v>
      </c>
      <c r="I44" s="87" t="s">
        <v>94</v>
      </c>
      <c r="J44" s="87" t="s">
        <v>94</v>
      </c>
      <c r="K44" s="88" t="s">
        <v>94</v>
      </c>
      <c r="L44" s="88" t="s">
        <v>94</v>
      </c>
      <c r="M44" s="88" t="s">
        <v>94</v>
      </c>
      <c r="N44" s="88" t="s">
        <v>94</v>
      </c>
    </row>
    <row r="45" spans="1:14">
      <c r="A45" s="6"/>
      <c r="B45" s="7" t="s">
        <v>87</v>
      </c>
      <c r="C45" s="87">
        <v>193303.63645520198</v>
      </c>
      <c r="D45" s="87">
        <v>186335.24262823616</v>
      </c>
      <c r="E45" s="87">
        <v>698693.78393490217</v>
      </c>
      <c r="F45" s="87">
        <v>808418.01378296618</v>
      </c>
      <c r="G45" s="87">
        <v>34.639499591738065</v>
      </c>
      <c r="H45" s="87">
        <v>72.712334025329824</v>
      </c>
      <c r="I45" s="87">
        <v>197.51413261142238</v>
      </c>
      <c r="J45" s="87">
        <v>393.77311953411311</v>
      </c>
      <c r="K45" s="88">
        <v>0.35970330031031961</v>
      </c>
      <c r="L45" s="88">
        <v>0.42936702384791936</v>
      </c>
      <c r="M45" s="88">
        <v>1.5236475127194486</v>
      </c>
      <c r="N45" s="88">
        <v>2.2195763474956651</v>
      </c>
    </row>
    <row r="46" spans="1:14">
      <c r="A46" s="6"/>
      <c r="B46" s="7" t="s">
        <v>88</v>
      </c>
      <c r="C46" s="87">
        <v>193303.63645520198</v>
      </c>
      <c r="D46" s="87">
        <v>186335.24262823616</v>
      </c>
      <c r="E46" s="87">
        <v>698693.78393490217</v>
      </c>
      <c r="F46" s="87">
        <v>808418.01378296618</v>
      </c>
      <c r="G46" s="87">
        <v>34.639499591738065</v>
      </c>
      <c r="H46" s="87">
        <v>72.712334025329824</v>
      </c>
      <c r="I46" s="87">
        <v>197.51413261142238</v>
      </c>
      <c r="J46" s="87">
        <v>393.77311953411311</v>
      </c>
      <c r="K46" s="88">
        <v>0.35970330031031961</v>
      </c>
      <c r="L46" s="88">
        <v>0.42936702384791936</v>
      </c>
      <c r="M46" s="88">
        <v>1.5236475127194486</v>
      </c>
      <c r="N46" s="88">
        <v>2.2195763474956651</v>
      </c>
    </row>
    <row r="47" spans="1:14" ht="26.25" customHeight="1">
      <c r="A47" s="11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4">
      <c r="B48" s="16"/>
    </row>
    <row r="83" spans="1:14">
      <c r="A83" s="96">
        <v>10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6">
    <mergeCell ref="A83:N83"/>
    <mergeCell ref="B47:N47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  <mergeCell ref="G9:J9"/>
    <mergeCell ref="K9:N9"/>
  </mergeCells>
  <pageMargins left="0" right="0" top="0" bottom="0" header="0.31496062992125984" footer="0.31496062992125984"/>
  <pageSetup paperSize="8" scale="62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0673293-9D5B-40CC-8EE5-72FE3D59737B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C12:N25</xm:sqref>
        </x14:conditionalFormatting>
        <x14:conditionalFormatting xmlns:xm="http://schemas.microsoft.com/office/excel/2006/main">
          <x14:cfRule type="expression" priority="4" id="{6EB34AFA-7044-43E6-B835-87CCB38C70C6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C27:N28</xm:sqref>
        </x14:conditionalFormatting>
        <x14:conditionalFormatting xmlns:xm="http://schemas.microsoft.com/office/excel/2006/main">
          <x14:cfRule type="expression" priority="3" id="{24CF3A62-FC24-4E66-AA83-EB5AC01E907C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C30:N31</xm:sqref>
        </x14:conditionalFormatting>
        <x14:conditionalFormatting xmlns:xm="http://schemas.microsoft.com/office/excel/2006/main">
          <x14:cfRule type="expression" priority="2" id="{25716EEF-D8D6-4D41-9168-447F203CE177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C33:N34</xm:sqref>
        </x14:conditionalFormatting>
        <x14:conditionalFormatting xmlns:xm="http://schemas.microsoft.com/office/excel/2006/main">
          <x14:cfRule type="expression" priority="1" id="{D8914AEB-27E0-45B2-A23E-7A9D42F8398F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C36:N46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topLeftCell="A10" zoomScaleNormal="100" zoomScaleSheetLayoutView="100" workbookViewId="0">
      <selection activeCell="C8" sqref="C8:F8"/>
    </sheetView>
  </sheetViews>
  <sheetFormatPr defaultRowHeight="15"/>
  <cols>
    <col min="2" max="2" width="29" customWidth="1"/>
    <col min="3" max="6" width="13.5703125" bestFit="1" customWidth="1"/>
    <col min="7" max="10" width="9.85546875" bestFit="1" customWidth="1"/>
    <col min="11" max="14" width="8.7109375" bestFit="1" customWidth="1"/>
  </cols>
  <sheetData>
    <row r="1" spans="1:14" ht="84.75" customHeight="1">
      <c r="A1" s="11"/>
      <c r="B1" s="8"/>
      <c r="C1" s="8"/>
      <c r="D1" s="8"/>
      <c r="E1" s="8"/>
      <c r="F1" s="8"/>
      <c r="G1" s="8"/>
      <c r="H1" s="8"/>
      <c r="I1" s="8"/>
      <c r="J1" s="8"/>
      <c r="K1" s="8"/>
      <c r="L1" s="98" t="s">
        <v>151</v>
      </c>
      <c r="M1" s="98"/>
      <c r="N1" s="98"/>
    </row>
    <row r="2" spans="1:14" ht="58.5" customHeight="1">
      <c r="A2" s="99" t="s">
        <v>106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>
      <c r="A3" s="1"/>
      <c r="B3" s="3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5" customHeight="1">
      <c r="A4" s="101" t="s">
        <v>0</v>
      </c>
      <c r="B4" s="95" t="s">
        <v>1</v>
      </c>
      <c r="C4" s="95" t="s">
        <v>2</v>
      </c>
      <c r="D4" s="95"/>
      <c r="E4" s="95"/>
      <c r="F4" s="95"/>
      <c r="G4" s="95"/>
      <c r="H4" s="95"/>
      <c r="I4" s="95"/>
      <c r="J4" s="95"/>
      <c r="K4" s="95" t="s">
        <v>3</v>
      </c>
      <c r="L4" s="95"/>
      <c r="M4" s="95"/>
      <c r="N4" s="95"/>
    </row>
    <row r="5" spans="1:14" ht="15" customHeight="1">
      <c r="A5" s="102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" customHeight="1">
      <c r="A6" s="10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45" customHeight="1">
      <c r="A7" s="102"/>
      <c r="B7" s="95"/>
      <c r="C7" s="95" t="s">
        <v>4</v>
      </c>
      <c r="D7" s="95"/>
      <c r="E7" s="95"/>
      <c r="F7" s="95"/>
      <c r="G7" s="95" t="s">
        <v>5</v>
      </c>
      <c r="H7" s="95"/>
      <c r="I7" s="95"/>
      <c r="J7" s="95"/>
      <c r="K7" s="95"/>
      <c r="L7" s="95"/>
      <c r="M7" s="95"/>
      <c r="N7" s="95"/>
    </row>
    <row r="8" spans="1:14" ht="15" customHeight="1">
      <c r="A8" s="102"/>
      <c r="B8" s="95"/>
      <c r="C8" s="95" t="s">
        <v>167</v>
      </c>
      <c r="D8" s="95"/>
      <c r="E8" s="95"/>
      <c r="F8" s="95"/>
      <c r="G8" s="95" t="s">
        <v>119</v>
      </c>
      <c r="H8" s="95"/>
      <c r="I8" s="95"/>
      <c r="J8" s="95"/>
      <c r="K8" s="95" t="s">
        <v>118</v>
      </c>
      <c r="L8" s="104"/>
      <c r="M8" s="104"/>
      <c r="N8" s="104"/>
    </row>
    <row r="9" spans="1:14" ht="15" customHeight="1">
      <c r="A9" s="103"/>
      <c r="B9" s="95"/>
      <c r="C9" s="95" t="s">
        <v>6</v>
      </c>
      <c r="D9" s="95"/>
      <c r="E9" s="95"/>
      <c r="F9" s="95"/>
      <c r="G9" s="95" t="s">
        <v>6</v>
      </c>
      <c r="H9" s="95"/>
      <c r="I9" s="95"/>
      <c r="J9" s="95"/>
      <c r="K9" s="95" t="s">
        <v>6</v>
      </c>
      <c r="L9" s="95"/>
      <c r="M9" s="95"/>
      <c r="N9" s="95"/>
    </row>
    <row r="10" spans="1:14" ht="15" customHeight="1">
      <c r="A10" s="29"/>
      <c r="B10" s="4"/>
      <c r="C10" s="29" t="s">
        <v>7</v>
      </c>
      <c r="D10" s="29" t="s">
        <v>8</v>
      </c>
      <c r="E10" s="29" t="s">
        <v>9</v>
      </c>
      <c r="F10" s="29" t="s">
        <v>10</v>
      </c>
      <c r="G10" s="29" t="s">
        <v>7</v>
      </c>
      <c r="H10" s="29" t="s">
        <v>8</v>
      </c>
      <c r="I10" s="29" t="s">
        <v>9</v>
      </c>
      <c r="J10" s="29" t="s">
        <v>10</v>
      </c>
      <c r="K10" s="29" t="s">
        <v>7</v>
      </c>
      <c r="L10" s="29" t="s">
        <v>8</v>
      </c>
      <c r="M10" s="29" t="s">
        <v>9</v>
      </c>
      <c r="N10" s="29" t="s">
        <v>10</v>
      </c>
    </row>
    <row r="11" spans="1:14">
      <c r="A11" s="6">
        <v>1</v>
      </c>
      <c r="B11" s="7" t="s">
        <v>79</v>
      </c>
      <c r="C11" s="21" t="s">
        <v>94</v>
      </c>
      <c r="D11" s="21" t="s">
        <v>94</v>
      </c>
      <c r="E11" s="21" t="s">
        <v>94</v>
      </c>
      <c r="F11" s="21" t="s">
        <v>94</v>
      </c>
      <c r="G11" s="21" t="s">
        <v>94</v>
      </c>
      <c r="H11" s="21" t="s">
        <v>94</v>
      </c>
      <c r="I11" s="21" t="s">
        <v>94</v>
      </c>
      <c r="J11" s="21" t="s">
        <v>94</v>
      </c>
      <c r="K11" s="22" t="s">
        <v>94</v>
      </c>
      <c r="L11" s="22" t="s">
        <v>94</v>
      </c>
      <c r="M11" s="22" t="s">
        <v>94</v>
      </c>
      <c r="N11" s="22" t="s">
        <v>94</v>
      </c>
    </row>
    <row r="12" spans="1:14">
      <c r="A12" s="6"/>
      <c r="B12" s="7" t="s">
        <v>87</v>
      </c>
      <c r="C12" s="14">
        <v>149236.5380849936</v>
      </c>
      <c r="D12" s="14">
        <v>561985.98093301454</v>
      </c>
      <c r="E12" s="14">
        <v>709899.03540131345</v>
      </c>
      <c r="F12" s="14">
        <v>733731.35254086775</v>
      </c>
      <c r="G12" s="14">
        <v>207.43249999999998</v>
      </c>
      <c r="H12" s="14">
        <v>356.6585</v>
      </c>
      <c r="I12" s="14">
        <v>455.62</v>
      </c>
      <c r="J12" s="14">
        <v>811.54699999999991</v>
      </c>
      <c r="K12" s="19">
        <v>0.48521857445427041</v>
      </c>
      <c r="L12" s="19">
        <v>1.3476502143473486</v>
      </c>
      <c r="M12" s="19">
        <v>1.7615782295312545</v>
      </c>
      <c r="N12" s="19">
        <v>2.3753894999999998</v>
      </c>
    </row>
    <row r="13" spans="1:14">
      <c r="A13" s="6"/>
      <c r="B13" s="7" t="s">
        <v>88</v>
      </c>
      <c r="C13" s="14">
        <v>149236.5380849936</v>
      </c>
      <c r="D13" s="14">
        <v>561985.98093301454</v>
      </c>
      <c r="E13" s="14">
        <v>709899.03540131345</v>
      </c>
      <c r="F13" s="14">
        <v>733731.35254086775</v>
      </c>
      <c r="G13" s="14">
        <v>207.43249999999998</v>
      </c>
      <c r="H13" s="14">
        <v>356.6585</v>
      </c>
      <c r="I13" s="14">
        <v>455.62</v>
      </c>
      <c r="J13" s="14">
        <v>811.54699999999991</v>
      </c>
      <c r="K13" s="19">
        <v>0.48521857445427041</v>
      </c>
      <c r="L13" s="19">
        <v>1.3476502143473486</v>
      </c>
      <c r="M13" s="19">
        <v>1.7615782295312545</v>
      </c>
      <c r="N13" s="19">
        <v>2.3753894999999998</v>
      </c>
    </row>
    <row r="14" spans="1:14">
      <c r="A14" s="6">
        <v>2</v>
      </c>
      <c r="B14" s="7" t="s">
        <v>108</v>
      </c>
      <c r="C14" s="14" t="s">
        <v>94</v>
      </c>
      <c r="D14" s="14" t="s">
        <v>94</v>
      </c>
      <c r="E14" s="14" t="s">
        <v>94</v>
      </c>
      <c r="F14" s="14" t="s">
        <v>94</v>
      </c>
      <c r="G14" s="14" t="s">
        <v>94</v>
      </c>
      <c r="H14" s="14" t="s">
        <v>94</v>
      </c>
      <c r="I14" s="14" t="s">
        <v>94</v>
      </c>
      <c r="J14" s="14" t="s">
        <v>94</v>
      </c>
      <c r="K14" s="19" t="s">
        <v>94</v>
      </c>
      <c r="L14" s="19" t="s">
        <v>94</v>
      </c>
      <c r="M14" s="19" t="s">
        <v>94</v>
      </c>
      <c r="N14" s="19" t="s">
        <v>94</v>
      </c>
    </row>
    <row r="15" spans="1:14">
      <c r="A15" s="6"/>
      <c r="B15" s="7" t="s">
        <v>87</v>
      </c>
      <c r="C15" s="27">
        <v>95353.99</v>
      </c>
      <c r="D15" s="27">
        <v>107731</v>
      </c>
      <c r="E15" s="27">
        <v>415330</v>
      </c>
      <c r="F15" s="27">
        <v>112583</v>
      </c>
      <c r="G15" s="24">
        <v>107.99</v>
      </c>
      <c r="H15" s="24">
        <v>210</v>
      </c>
      <c r="I15" s="24">
        <v>266</v>
      </c>
      <c r="J15" s="24">
        <v>516</v>
      </c>
      <c r="K15" s="28">
        <v>0.30698999999999999</v>
      </c>
      <c r="L15" s="28">
        <v>1.0369899999999999</v>
      </c>
      <c r="M15" s="28">
        <v>1.246</v>
      </c>
      <c r="N15" s="28">
        <v>1.5089999999999999</v>
      </c>
    </row>
    <row r="16" spans="1:14">
      <c r="A16" s="6"/>
      <c r="B16" s="7" t="s">
        <v>88</v>
      </c>
      <c r="C16" s="27">
        <v>95353.99</v>
      </c>
      <c r="D16" s="27">
        <v>107731</v>
      </c>
      <c r="E16" s="27">
        <v>415330</v>
      </c>
      <c r="F16" s="27">
        <v>112583</v>
      </c>
      <c r="G16" s="24">
        <v>107.99</v>
      </c>
      <c r="H16" s="24">
        <v>210</v>
      </c>
      <c r="I16" s="24">
        <v>266</v>
      </c>
      <c r="J16" s="24">
        <v>516</v>
      </c>
      <c r="K16" s="28">
        <v>0.30698999999999999</v>
      </c>
      <c r="L16" s="28">
        <v>1.0369899999999999</v>
      </c>
      <c r="M16" s="28">
        <v>1.246</v>
      </c>
      <c r="N16" s="28">
        <v>1.5089999999999999</v>
      </c>
    </row>
    <row r="17" spans="1:14">
      <c r="A17" s="6">
        <v>3</v>
      </c>
      <c r="B17" s="7" t="s">
        <v>80</v>
      </c>
      <c r="C17" s="14" t="s">
        <v>94</v>
      </c>
      <c r="D17" s="14" t="s">
        <v>94</v>
      </c>
      <c r="E17" s="14" t="s">
        <v>94</v>
      </c>
      <c r="F17" s="14" t="s">
        <v>94</v>
      </c>
      <c r="G17" s="14" t="s">
        <v>94</v>
      </c>
      <c r="H17" s="14" t="s">
        <v>94</v>
      </c>
      <c r="I17" s="14" t="s">
        <v>94</v>
      </c>
      <c r="J17" s="14" t="s">
        <v>94</v>
      </c>
      <c r="K17" s="19" t="s">
        <v>94</v>
      </c>
      <c r="L17" s="19" t="s">
        <v>94</v>
      </c>
      <c r="M17" s="19" t="s">
        <v>94</v>
      </c>
      <c r="N17" s="19" t="s">
        <v>94</v>
      </c>
    </row>
    <row r="18" spans="1:14">
      <c r="A18" s="6"/>
      <c r="B18" s="7" t="s">
        <v>87</v>
      </c>
      <c r="C18" s="14">
        <v>126140.66547368538</v>
      </c>
      <c r="D18" s="14">
        <v>216596.05864</v>
      </c>
      <c r="E18" s="14">
        <v>328086.38305964001</v>
      </c>
      <c r="F18" s="14">
        <v>441890.53505596454</v>
      </c>
      <c r="G18" s="14">
        <v>60.292302698271527</v>
      </c>
      <c r="H18" s="14">
        <v>135.90971150942937</v>
      </c>
      <c r="I18" s="14">
        <v>183.32746376285837</v>
      </c>
      <c r="J18" s="14">
        <v>507.3272666924982</v>
      </c>
      <c r="K18" s="19">
        <v>0.26495029769851053</v>
      </c>
      <c r="L18" s="19">
        <v>0.51286847449555328</v>
      </c>
      <c r="M18" s="19">
        <v>0.90054778120917667</v>
      </c>
      <c r="N18" s="19">
        <v>1.4091816464822489</v>
      </c>
    </row>
    <row r="19" spans="1:14">
      <c r="A19" s="6"/>
      <c r="B19" s="7" t="s">
        <v>88</v>
      </c>
      <c r="C19" s="14">
        <v>126140.66547368538</v>
      </c>
      <c r="D19" s="14">
        <v>216596.05864</v>
      </c>
      <c r="E19" s="14">
        <v>328086.38305964001</v>
      </c>
      <c r="F19" s="14">
        <v>441890.53505596454</v>
      </c>
      <c r="G19" s="14">
        <v>60.292302698271527</v>
      </c>
      <c r="H19" s="14">
        <v>135.90971150942937</v>
      </c>
      <c r="I19" s="14">
        <v>183.32746376285837</v>
      </c>
      <c r="J19" s="14">
        <v>507.3272666924982</v>
      </c>
      <c r="K19" s="19">
        <v>0.26495029769851053</v>
      </c>
      <c r="L19" s="19">
        <v>0.51286847449555328</v>
      </c>
      <c r="M19" s="19">
        <v>0.90054778120917667</v>
      </c>
      <c r="N19" s="19">
        <v>1.4091816464822489</v>
      </c>
    </row>
    <row r="20" spans="1:14">
      <c r="A20" s="6">
        <v>4</v>
      </c>
      <c r="B20" s="7" t="s">
        <v>81</v>
      </c>
      <c r="C20" s="14" t="s">
        <v>94</v>
      </c>
      <c r="D20" s="14" t="s">
        <v>94</v>
      </c>
      <c r="E20" s="14" t="s">
        <v>94</v>
      </c>
      <c r="F20" s="14" t="s">
        <v>94</v>
      </c>
      <c r="G20" s="14" t="s">
        <v>94</v>
      </c>
      <c r="H20" s="14" t="s">
        <v>94</v>
      </c>
      <c r="I20" s="14" t="s">
        <v>94</v>
      </c>
      <c r="J20" s="14" t="s">
        <v>94</v>
      </c>
      <c r="K20" s="19" t="s">
        <v>94</v>
      </c>
      <c r="L20" s="19" t="s">
        <v>94</v>
      </c>
      <c r="M20" s="19" t="s">
        <v>94</v>
      </c>
      <c r="N20" s="19" t="s">
        <v>94</v>
      </c>
    </row>
    <row r="21" spans="1:14">
      <c r="A21" s="6"/>
      <c r="B21" s="7" t="s">
        <v>87</v>
      </c>
      <c r="C21" s="14">
        <v>116392.73539657109</v>
      </c>
      <c r="D21" s="14">
        <v>302580.5708485556</v>
      </c>
      <c r="E21" s="14">
        <v>412327.74095706892</v>
      </c>
      <c r="F21" s="14">
        <v>348053.27781479695</v>
      </c>
      <c r="G21" s="14">
        <v>43.730254509126667</v>
      </c>
      <c r="H21" s="14">
        <v>109.27994646672251</v>
      </c>
      <c r="I21" s="14">
        <v>277.96167069740375</v>
      </c>
      <c r="J21" s="14">
        <v>532.99366289010493</v>
      </c>
      <c r="K21" s="19">
        <v>0.23077949235562409</v>
      </c>
      <c r="L21" s="19">
        <v>0.60985401852348231</v>
      </c>
      <c r="M21" s="19">
        <v>1.006603288915721</v>
      </c>
      <c r="N21" s="19">
        <v>1.6255347362345318</v>
      </c>
    </row>
    <row r="22" spans="1:14">
      <c r="A22" s="6"/>
      <c r="B22" s="7" t="s">
        <v>88</v>
      </c>
      <c r="C22" s="14">
        <v>116392.73539657109</v>
      </c>
      <c r="D22" s="14">
        <v>302580.5708485556</v>
      </c>
      <c r="E22" s="14">
        <v>412327.74095706892</v>
      </c>
      <c r="F22" s="14">
        <v>348053.27781479695</v>
      </c>
      <c r="G22" s="14">
        <v>43.730254509126667</v>
      </c>
      <c r="H22" s="14">
        <v>109.27994646672251</v>
      </c>
      <c r="I22" s="14">
        <v>277.96167069740375</v>
      </c>
      <c r="J22" s="14">
        <v>532.99366289010493</v>
      </c>
      <c r="K22" s="19">
        <v>0.23077949235562409</v>
      </c>
      <c r="L22" s="19">
        <v>0.60985401852348231</v>
      </c>
      <c r="M22" s="19">
        <v>1.006603288915721</v>
      </c>
      <c r="N22" s="19">
        <v>1.6255347362345318</v>
      </c>
    </row>
    <row r="23" spans="1:14">
      <c r="A23" s="6">
        <v>5</v>
      </c>
      <c r="B23" s="7" t="s">
        <v>82</v>
      </c>
      <c r="C23" s="14" t="s">
        <v>94</v>
      </c>
      <c r="D23" s="14" t="s">
        <v>94</v>
      </c>
      <c r="E23" s="14" t="s">
        <v>94</v>
      </c>
      <c r="F23" s="14" t="s">
        <v>94</v>
      </c>
      <c r="G23" s="14" t="s">
        <v>94</v>
      </c>
      <c r="H23" s="14" t="s">
        <v>94</v>
      </c>
      <c r="I23" s="14" t="s">
        <v>94</v>
      </c>
      <c r="J23" s="14" t="s">
        <v>94</v>
      </c>
      <c r="K23" s="19" t="s">
        <v>94</v>
      </c>
      <c r="L23" s="19" t="s">
        <v>94</v>
      </c>
      <c r="M23" s="19" t="s">
        <v>94</v>
      </c>
      <c r="N23" s="19" t="s">
        <v>94</v>
      </c>
    </row>
    <row r="24" spans="1:14">
      <c r="A24" s="6"/>
      <c r="B24" s="7" t="s">
        <v>87</v>
      </c>
      <c r="C24" s="14">
        <v>569179.65586149797</v>
      </c>
      <c r="D24" s="14">
        <v>166787.73826618551</v>
      </c>
      <c r="E24" s="14">
        <v>412889.34560074419</v>
      </c>
      <c r="F24" s="14">
        <v>813921.57550896029</v>
      </c>
      <c r="G24" s="14">
        <v>50.83</v>
      </c>
      <c r="H24" s="14">
        <v>109.27</v>
      </c>
      <c r="I24" s="14">
        <v>235.15</v>
      </c>
      <c r="J24" s="14">
        <v>637.01</v>
      </c>
      <c r="K24" s="19">
        <v>1.0052527115402774</v>
      </c>
      <c r="L24" s="19">
        <v>0.40059674944480961</v>
      </c>
      <c r="M24" s="19">
        <v>0.94032988810723861</v>
      </c>
      <c r="N24" s="19">
        <v>2.0371444601138688</v>
      </c>
    </row>
    <row r="25" spans="1:14">
      <c r="A25" s="6"/>
      <c r="B25" s="7" t="s">
        <v>88</v>
      </c>
      <c r="C25" s="14">
        <v>569179.65586149797</v>
      </c>
      <c r="D25" s="14">
        <v>166787.73826618551</v>
      </c>
      <c r="E25" s="14">
        <v>412889.34560074419</v>
      </c>
      <c r="F25" s="14">
        <v>813921.57550896029</v>
      </c>
      <c r="G25" s="14">
        <v>50.83</v>
      </c>
      <c r="H25" s="14">
        <v>109.27</v>
      </c>
      <c r="I25" s="14">
        <v>235.15</v>
      </c>
      <c r="J25" s="14">
        <v>637.01</v>
      </c>
      <c r="K25" s="19">
        <v>1.0052527115402774</v>
      </c>
      <c r="L25" s="19">
        <v>0.40059674944480961</v>
      </c>
      <c r="M25" s="19">
        <v>0.94032988810723861</v>
      </c>
      <c r="N25" s="19">
        <v>2.0371444601138688</v>
      </c>
    </row>
    <row r="26" spans="1:14">
      <c r="A26" s="6">
        <v>6</v>
      </c>
      <c r="B26" s="7" t="s">
        <v>86</v>
      </c>
      <c r="C26" s="14" t="s">
        <v>94</v>
      </c>
      <c r="D26" s="14" t="s">
        <v>94</v>
      </c>
      <c r="E26" s="14" t="s">
        <v>94</v>
      </c>
      <c r="F26" s="14" t="s">
        <v>94</v>
      </c>
      <c r="G26" s="14" t="s">
        <v>94</v>
      </c>
      <c r="H26" s="14" t="s">
        <v>94</v>
      </c>
      <c r="I26" s="14" t="s">
        <v>94</v>
      </c>
      <c r="J26" s="14" t="s">
        <v>94</v>
      </c>
      <c r="K26" s="19" t="s">
        <v>94</v>
      </c>
      <c r="L26" s="19" t="s">
        <v>94</v>
      </c>
      <c r="M26" s="19" t="s">
        <v>94</v>
      </c>
      <c r="N26" s="19" t="s">
        <v>94</v>
      </c>
    </row>
    <row r="27" spans="1:14">
      <c r="A27" s="6"/>
      <c r="B27" s="7" t="s">
        <v>87</v>
      </c>
      <c r="C27" s="14">
        <v>112631.3630007482</v>
      </c>
      <c r="D27" s="14">
        <v>384526.81</v>
      </c>
      <c r="E27" s="14">
        <v>639953.63421107747</v>
      </c>
      <c r="F27" s="14">
        <v>1489048.8929577465</v>
      </c>
      <c r="G27" s="14">
        <v>105.71</v>
      </c>
      <c r="H27" s="14">
        <v>128.94447792574579</v>
      </c>
      <c r="I27" s="14">
        <v>173.71</v>
      </c>
      <c r="J27" s="14">
        <v>440.89</v>
      </c>
      <c r="K27" s="19">
        <v>0.32019587799963162</v>
      </c>
      <c r="L27" s="19">
        <v>0.6106281534929201</v>
      </c>
      <c r="M27" s="19">
        <v>0.73237006262000892</v>
      </c>
      <c r="N27" s="19">
        <v>2.6831100000000001</v>
      </c>
    </row>
    <row r="28" spans="1:14">
      <c r="A28" s="6"/>
      <c r="B28" s="7" t="s">
        <v>88</v>
      </c>
      <c r="C28" s="14">
        <v>112631.3630007482</v>
      </c>
      <c r="D28" s="14">
        <v>384526.81</v>
      </c>
      <c r="E28" s="14">
        <v>639953.63421107747</v>
      </c>
      <c r="F28" s="14">
        <v>1489048.8929577465</v>
      </c>
      <c r="G28" s="14">
        <v>105.71</v>
      </c>
      <c r="H28" s="14">
        <v>128.94447792574579</v>
      </c>
      <c r="I28" s="14">
        <v>173.71</v>
      </c>
      <c r="J28" s="14">
        <v>440.89</v>
      </c>
      <c r="K28" s="19">
        <v>0.32019587799963162</v>
      </c>
      <c r="L28" s="19">
        <v>0.6106281534929201</v>
      </c>
      <c r="M28" s="19">
        <v>0.73237006262000892</v>
      </c>
      <c r="N28" s="19">
        <v>2.6831100000000001</v>
      </c>
    </row>
    <row r="29" spans="1:14">
      <c r="A29" s="6">
        <v>7</v>
      </c>
      <c r="B29" s="7" t="s">
        <v>84</v>
      </c>
      <c r="C29" s="14" t="s">
        <v>94</v>
      </c>
      <c r="D29" s="14" t="s">
        <v>94</v>
      </c>
      <c r="E29" s="14" t="s">
        <v>94</v>
      </c>
      <c r="F29" s="14" t="s">
        <v>94</v>
      </c>
      <c r="G29" s="14" t="s">
        <v>94</v>
      </c>
      <c r="H29" s="14" t="s">
        <v>94</v>
      </c>
      <c r="I29" s="14" t="s">
        <v>94</v>
      </c>
      <c r="J29" s="14" t="s">
        <v>94</v>
      </c>
      <c r="K29" s="19" t="s">
        <v>94</v>
      </c>
      <c r="L29" s="19" t="s">
        <v>94</v>
      </c>
      <c r="M29" s="19" t="s">
        <v>94</v>
      </c>
      <c r="N29" s="19" t="s">
        <v>94</v>
      </c>
    </row>
    <row r="30" spans="1:14">
      <c r="A30" s="6"/>
      <c r="B30" s="7" t="s">
        <v>87</v>
      </c>
      <c r="C30" s="14">
        <v>344963.16447947803</v>
      </c>
      <c r="D30" s="14">
        <v>294612.94200929033</v>
      </c>
      <c r="E30" s="14">
        <v>555571.18244685745</v>
      </c>
      <c r="F30" s="14">
        <v>622403.53614999994</v>
      </c>
      <c r="G30" s="14">
        <v>25.450298964332092</v>
      </c>
      <c r="H30" s="14">
        <v>102.76759472760499</v>
      </c>
      <c r="I30" s="14">
        <v>218.40202882291669</v>
      </c>
      <c r="J30" s="14">
        <v>713.6096</v>
      </c>
      <c r="K30" s="19">
        <v>0.57852231070761562</v>
      </c>
      <c r="L30" s="19">
        <v>0.64144442450754313</v>
      </c>
      <c r="M30" s="19">
        <v>1.2651808060357059</v>
      </c>
      <c r="N30" s="19">
        <v>2.09352165</v>
      </c>
    </row>
    <row r="31" spans="1:14">
      <c r="A31" s="6"/>
      <c r="B31" s="7" t="s">
        <v>88</v>
      </c>
      <c r="C31" s="14">
        <v>344963.16447947803</v>
      </c>
      <c r="D31" s="14">
        <v>294612.94200929033</v>
      </c>
      <c r="E31" s="14">
        <v>555571.18244685745</v>
      </c>
      <c r="F31" s="14">
        <v>622403.53614999994</v>
      </c>
      <c r="G31" s="14">
        <v>25.450298964332092</v>
      </c>
      <c r="H31" s="14">
        <v>102.76759472760499</v>
      </c>
      <c r="I31" s="14">
        <v>218.40202882291669</v>
      </c>
      <c r="J31" s="14">
        <v>713.6096</v>
      </c>
      <c r="K31" s="19">
        <v>0.57852231070761562</v>
      </c>
      <c r="L31" s="19">
        <v>0.64144442450754313</v>
      </c>
      <c r="M31" s="19">
        <v>1.2651808060357059</v>
      </c>
      <c r="N31" s="19">
        <v>2.09352165</v>
      </c>
    </row>
    <row r="32" spans="1:14">
      <c r="A32" s="6">
        <v>8</v>
      </c>
      <c r="B32" s="7" t="s">
        <v>85</v>
      </c>
      <c r="C32" s="14" t="s">
        <v>94</v>
      </c>
      <c r="D32" s="14" t="s">
        <v>94</v>
      </c>
      <c r="E32" s="14" t="s">
        <v>94</v>
      </c>
      <c r="F32" s="14" t="s">
        <v>94</v>
      </c>
      <c r="G32" s="14" t="s">
        <v>94</v>
      </c>
      <c r="H32" s="14" t="s">
        <v>94</v>
      </c>
      <c r="I32" s="14" t="s">
        <v>94</v>
      </c>
      <c r="J32" s="14" t="s">
        <v>94</v>
      </c>
      <c r="K32" s="19" t="s">
        <v>94</v>
      </c>
      <c r="L32" s="19" t="s">
        <v>94</v>
      </c>
      <c r="M32" s="19" t="s">
        <v>94</v>
      </c>
      <c r="N32" s="19" t="s">
        <v>94</v>
      </c>
    </row>
    <row r="33" spans="1:14">
      <c r="A33" s="6"/>
      <c r="B33" s="7" t="s">
        <v>87</v>
      </c>
      <c r="C33" s="14">
        <v>345175.55294774025</v>
      </c>
      <c r="D33" s="14">
        <v>331700.98358032433</v>
      </c>
      <c r="E33" s="14">
        <v>487252.96530602139</v>
      </c>
      <c r="F33" s="14">
        <v>640209.82410313853</v>
      </c>
      <c r="G33" s="14">
        <v>173.88709116961988</v>
      </c>
      <c r="H33" s="14">
        <v>205.28564517246414</v>
      </c>
      <c r="I33" s="14">
        <v>314.39647220383119</v>
      </c>
      <c r="J33" s="14">
        <v>640.96014943680063</v>
      </c>
      <c r="K33" s="19">
        <v>0.7877213460593413</v>
      </c>
      <c r="L33" s="19">
        <v>0.79507752386154018</v>
      </c>
      <c r="M33" s="19">
        <v>1.1714883985649642</v>
      </c>
      <c r="N33" s="19">
        <v>0.7995888111079843</v>
      </c>
    </row>
    <row r="34" spans="1:14">
      <c r="A34" s="6"/>
      <c r="B34" s="7" t="s">
        <v>88</v>
      </c>
      <c r="C34" s="14">
        <v>345175.55294774025</v>
      </c>
      <c r="D34" s="14">
        <v>331700.98358032433</v>
      </c>
      <c r="E34" s="14">
        <v>487252.96530602139</v>
      </c>
      <c r="F34" s="14">
        <v>640209.82410313853</v>
      </c>
      <c r="G34" s="14">
        <v>173.88709116961988</v>
      </c>
      <c r="H34" s="14">
        <v>205.28564517246414</v>
      </c>
      <c r="I34" s="14">
        <v>314.39647220383119</v>
      </c>
      <c r="J34" s="14">
        <v>640.96014943680063</v>
      </c>
      <c r="K34" s="19">
        <v>0.7877213460593413</v>
      </c>
      <c r="L34" s="19">
        <v>0.79507752386154018</v>
      </c>
      <c r="M34" s="19">
        <v>1.1714883985649642</v>
      </c>
      <c r="N34" s="19">
        <v>0.7995888111079843</v>
      </c>
    </row>
    <row r="35" spans="1:14" ht="12.75" customHeight="1">
      <c r="A35" s="11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ht="27.75" customHeight="1">
      <c r="A36" s="17"/>
      <c r="B36" s="106" t="s">
        <v>107</v>
      </c>
      <c r="C36" s="106"/>
      <c r="D36" s="106"/>
      <c r="E36" s="106"/>
      <c r="F36" s="106"/>
      <c r="G36" s="30"/>
      <c r="H36" s="30"/>
      <c r="I36" s="30"/>
      <c r="J36" s="30"/>
      <c r="K36" s="30"/>
      <c r="L36" s="30"/>
      <c r="M36" s="30"/>
      <c r="N36" s="30"/>
    </row>
    <row r="37" spans="1:14">
      <c r="B37" s="16"/>
    </row>
    <row r="83" spans="1:14">
      <c r="A83" s="96">
        <v>11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</row>
  </sheetData>
  <mergeCells count="17">
    <mergeCell ref="K9:N9"/>
    <mergeCell ref="B35:N35"/>
    <mergeCell ref="A83:N83"/>
    <mergeCell ref="B36:F36"/>
    <mergeCell ref="L1:N1"/>
    <mergeCell ref="A2:N2"/>
    <mergeCell ref="A4:A9"/>
    <mergeCell ref="B4:B9"/>
    <mergeCell ref="C4:J6"/>
    <mergeCell ref="K4:N7"/>
    <mergeCell ref="C7:F7"/>
    <mergeCell ref="G7:J7"/>
    <mergeCell ref="C8:F8"/>
    <mergeCell ref="G8:J8"/>
    <mergeCell ref="K8:N8"/>
    <mergeCell ref="C9:F9"/>
    <mergeCell ref="G9:J9"/>
  </mergeCells>
  <pageMargins left="0" right="0" top="0" bottom="0" header="0.31496062992125984" footer="0.31496062992125984"/>
  <pageSetup paperSize="8" scale="62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9EA64C-B5BA-452B-8835-A219482CA72E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C12:N13</xm:sqref>
        </x14:conditionalFormatting>
        <x14:conditionalFormatting xmlns:xm="http://schemas.microsoft.com/office/excel/2006/main">
          <x14:cfRule type="expression" priority="5" id="{EB0871F2-C184-4387-BAC5-308BE9217AD8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C15:N16</xm:sqref>
        </x14:conditionalFormatting>
        <x14:conditionalFormatting xmlns:xm="http://schemas.microsoft.com/office/excel/2006/main">
          <x14:cfRule type="expression" priority="4" id="{9C366511-C079-4345-AD6A-4A721F343996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C18:N25</xm:sqref>
        </x14:conditionalFormatting>
        <x14:conditionalFormatting xmlns:xm="http://schemas.microsoft.com/office/excel/2006/main">
          <x14:cfRule type="expression" priority="3" id="{0591838B-9258-4D3B-BD8E-969C9A148A36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C27:N28</xm:sqref>
        </x14:conditionalFormatting>
        <x14:conditionalFormatting xmlns:xm="http://schemas.microsoft.com/office/excel/2006/main">
          <x14:cfRule type="expression" priority="2" id="{53C21CA0-4CBE-4FA6-947A-48B0FA5C879C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C30:N31</xm:sqref>
        </x14:conditionalFormatting>
        <x14:conditionalFormatting xmlns:xm="http://schemas.microsoft.com/office/excel/2006/main">
          <x14:cfRule type="expression" priority="1" id="{A0F3D3F0-4F12-4754-88F5-8219B36247AF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C33:N34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view="pageBreakPreview" zoomScaleNormal="100" zoomScaleSheetLayoutView="100" workbookViewId="0">
      <selection activeCell="N8" sqref="N8"/>
    </sheetView>
  </sheetViews>
  <sheetFormatPr defaultRowHeight="15"/>
  <cols>
    <col min="2" max="2" width="29" customWidth="1"/>
    <col min="3" max="8" width="23.5703125" customWidth="1"/>
  </cols>
  <sheetData>
    <row r="1" spans="1:10" ht="84.75" customHeight="1">
      <c r="A1" s="48"/>
      <c r="B1" s="49"/>
      <c r="C1" s="49"/>
      <c r="D1" s="98" t="s">
        <v>152</v>
      </c>
      <c r="E1" s="98"/>
      <c r="F1" s="98"/>
      <c r="G1" s="98"/>
      <c r="H1" s="98"/>
      <c r="I1" s="57"/>
      <c r="J1" s="57"/>
    </row>
    <row r="2" spans="1:10" ht="58.5" customHeight="1">
      <c r="A2" s="99" t="s">
        <v>133</v>
      </c>
      <c r="B2" s="100"/>
      <c r="C2" s="100"/>
      <c r="D2" s="100"/>
      <c r="E2" s="100"/>
      <c r="F2" s="100"/>
      <c r="G2" s="100"/>
      <c r="H2" s="100"/>
    </row>
    <row r="3" spans="1:10">
      <c r="A3" s="50"/>
      <c r="B3" s="51"/>
      <c r="C3" s="50"/>
      <c r="D3" s="50"/>
      <c r="E3" s="50"/>
      <c r="F3" s="50"/>
      <c r="G3" s="56"/>
      <c r="H3" s="56"/>
    </row>
    <row r="4" spans="1:10" ht="15" customHeight="1">
      <c r="A4" s="101" t="s">
        <v>0</v>
      </c>
      <c r="B4" s="95" t="s">
        <v>1</v>
      </c>
      <c r="C4" s="108" t="s">
        <v>2</v>
      </c>
      <c r="D4" s="109"/>
      <c r="E4" s="109"/>
      <c r="F4" s="110"/>
      <c r="G4" s="108" t="s">
        <v>3</v>
      </c>
      <c r="H4" s="110"/>
    </row>
    <row r="5" spans="1:10" ht="15" customHeight="1">
      <c r="A5" s="102"/>
      <c r="B5" s="95"/>
      <c r="C5" s="111"/>
      <c r="D5" s="112"/>
      <c r="E5" s="112"/>
      <c r="F5" s="113"/>
      <c r="G5" s="111"/>
      <c r="H5" s="113"/>
    </row>
    <row r="6" spans="1:10" ht="15" customHeight="1">
      <c r="A6" s="102"/>
      <c r="B6" s="95"/>
      <c r="C6" s="114"/>
      <c r="D6" s="115"/>
      <c r="E6" s="115"/>
      <c r="F6" s="116"/>
      <c r="G6" s="111"/>
      <c r="H6" s="113"/>
    </row>
    <row r="7" spans="1:10" ht="45" customHeight="1">
      <c r="A7" s="102"/>
      <c r="B7" s="95"/>
      <c r="C7" s="117" t="s">
        <v>4</v>
      </c>
      <c r="D7" s="118"/>
      <c r="E7" s="117" t="s">
        <v>5</v>
      </c>
      <c r="F7" s="118"/>
      <c r="G7" s="114"/>
      <c r="H7" s="116"/>
    </row>
    <row r="8" spans="1:10" ht="15" customHeight="1">
      <c r="A8" s="102"/>
      <c r="B8" s="95"/>
      <c r="C8" s="117" t="s">
        <v>167</v>
      </c>
      <c r="D8" s="118"/>
      <c r="E8" s="117" t="s">
        <v>119</v>
      </c>
      <c r="F8" s="118"/>
      <c r="G8" s="117" t="s">
        <v>118</v>
      </c>
      <c r="H8" s="119"/>
    </row>
    <row r="9" spans="1:10" ht="15" customHeight="1">
      <c r="A9" s="103"/>
      <c r="B9" s="95"/>
      <c r="C9" s="117" t="s">
        <v>6</v>
      </c>
      <c r="D9" s="118"/>
      <c r="E9" s="117" t="s">
        <v>6</v>
      </c>
      <c r="F9" s="118"/>
      <c r="G9" s="117" t="s">
        <v>6</v>
      </c>
      <c r="H9" s="118"/>
    </row>
    <row r="10" spans="1:10" ht="15" customHeight="1">
      <c r="A10" s="52"/>
      <c r="B10" s="53"/>
      <c r="C10" s="71" t="s">
        <v>134</v>
      </c>
      <c r="D10" s="52" t="s">
        <v>115</v>
      </c>
      <c r="E10" s="52" t="s">
        <v>134</v>
      </c>
      <c r="F10" s="52" t="s">
        <v>115</v>
      </c>
      <c r="G10" s="52" t="s">
        <v>134</v>
      </c>
      <c r="H10" s="52" t="s">
        <v>115</v>
      </c>
    </row>
    <row r="11" spans="1:10">
      <c r="A11" s="54">
        <v>1</v>
      </c>
      <c r="B11" s="55" t="s">
        <v>83</v>
      </c>
      <c r="C11" s="14" t="s">
        <v>94</v>
      </c>
      <c r="D11" s="14" t="s">
        <v>94</v>
      </c>
      <c r="E11" s="14" t="s">
        <v>94</v>
      </c>
      <c r="F11" s="14" t="s">
        <v>94</v>
      </c>
      <c r="G11" s="19" t="s">
        <v>94</v>
      </c>
      <c r="H11" s="19" t="s">
        <v>94</v>
      </c>
    </row>
    <row r="12" spans="1:10">
      <c r="A12" s="54"/>
      <c r="B12" s="55" t="s">
        <v>87</v>
      </c>
      <c r="C12" s="14">
        <v>136380.54746858566</v>
      </c>
      <c r="D12" s="14">
        <v>485601.69162493432</v>
      </c>
      <c r="E12" s="14">
        <v>196.88449407115883</v>
      </c>
      <c r="F12" s="14">
        <v>530.97143904830955</v>
      </c>
      <c r="G12" s="19">
        <v>0.48196920473721333</v>
      </c>
      <c r="H12" s="19">
        <v>1.62053</v>
      </c>
    </row>
    <row r="13" spans="1:10">
      <c r="A13" s="54"/>
      <c r="B13" s="55" t="s">
        <v>88</v>
      </c>
      <c r="C13" s="14">
        <v>136380.54746858566</v>
      </c>
      <c r="D13" s="14">
        <v>485601.69162493432</v>
      </c>
      <c r="E13" s="14">
        <v>196.88449407115883</v>
      </c>
      <c r="F13" s="14">
        <v>530.97143904830955</v>
      </c>
      <c r="G13" s="19">
        <v>0.48196920473721333</v>
      </c>
      <c r="H13" s="19">
        <v>1.62053</v>
      </c>
    </row>
    <row r="14" spans="1:10" ht="12.75" customHeight="1">
      <c r="A14" s="48"/>
      <c r="B14" s="105"/>
      <c r="C14" s="105"/>
      <c r="D14" s="105"/>
      <c r="E14" s="105"/>
      <c r="F14" s="105"/>
      <c r="G14" s="105"/>
      <c r="H14" s="105"/>
    </row>
    <row r="15" spans="1:10" ht="27.75" customHeight="1">
      <c r="A15" s="17"/>
      <c r="B15" s="107"/>
      <c r="C15" s="107"/>
      <c r="D15" s="107"/>
      <c r="E15" s="72"/>
      <c r="F15" s="72"/>
      <c r="G15" s="72"/>
      <c r="H15" s="72"/>
    </row>
    <row r="16" spans="1:10">
      <c r="B16" s="77"/>
      <c r="C16" s="36"/>
      <c r="D16" s="36"/>
      <c r="E16" s="36"/>
      <c r="F16" s="36"/>
      <c r="G16" s="37"/>
      <c r="H16" s="37"/>
    </row>
    <row r="17" spans="2:8">
      <c r="B17" s="78"/>
      <c r="C17" s="36"/>
      <c r="D17" s="36"/>
      <c r="E17" s="36"/>
      <c r="F17" s="36"/>
      <c r="G17" s="37"/>
      <c r="H17" s="37"/>
    </row>
    <row r="18" spans="2:8">
      <c r="B18" s="78"/>
      <c r="C18" s="78"/>
      <c r="D18" s="78"/>
      <c r="E18" s="78"/>
      <c r="F18" s="78"/>
      <c r="G18" s="78"/>
      <c r="H18" s="78"/>
    </row>
    <row r="19" spans="2:8">
      <c r="B19" s="78"/>
      <c r="C19" s="78"/>
      <c r="D19" s="78"/>
      <c r="E19" s="78"/>
      <c r="F19" s="78"/>
      <c r="G19" s="78"/>
      <c r="H19" s="78"/>
    </row>
    <row r="20" spans="2:8">
      <c r="B20" s="78"/>
      <c r="C20" s="78"/>
      <c r="D20" s="78"/>
      <c r="E20" s="78"/>
      <c r="F20" s="78"/>
      <c r="G20" s="78"/>
      <c r="H20" s="78"/>
    </row>
    <row r="89" spans="1:8">
      <c r="A89" s="96">
        <v>12</v>
      </c>
      <c r="B89" s="96"/>
      <c r="C89" s="96"/>
      <c r="D89" s="96"/>
      <c r="E89" s="96"/>
      <c r="F89" s="96"/>
      <c r="G89" s="96"/>
      <c r="H89" s="96"/>
    </row>
  </sheetData>
  <mergeCells count="17">
    <mergeCell ref="D1:H1"/>
    <mergeCell ref="G8:H8"/>
    <mergeCell ref="C9:D9"/>
    <mergeCell ref="E9:F9"/>
    <mergeCell ref="G9:H9"/>
    <mergeCell ref="A89:H89"/>
    <mergeCell ref="B14:H14"/>
    <mergeCell ref="B15:D15"/>
    <mergeCell ref="A2:H2"/>
    <mergeCell ref="A4:A9"/>
    <mergeCell ref="B4:B9"/>
    <mergeCell ref="C4:F6"/>
    <mergeCell ref="G4:H7"/>
    <mergeCell ref="C7:D7"/>
    <mergeCell ref="E7:F7"/>
    <mergeCell ref="C8:D8"/>
    <mergeCell ref="E8:F8"/>
  </mergeCells>
  <pageMargins left="0" right="0" top="0" bottom="0" header="0.31496062992125984" footer="0.31496062992125984"/>
  <pageSetup paperSize="8" scale="58" fitToHeight="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51FDA5B2-C58F-417E-96D8-A741D1DE4F73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D12:D13</xm:sqref>
        </x14:conditionalFormatting>
        <x14:conditionalFormatting xmlns:xm="http://schemas.microsoft.com/office/excel/2006/main">
          <x14:cfRule type="expression" priority="11" id="{7ED53E48-2EF5-44E7-B314-DE2FF947F38F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C12:C13</xm:sqref>
        </x14:conditionalFormatting>
        <x14:conditionalFormatting xmlns:xm="http://schemas.microsoft.com/office/excel/2006/main">
          <x14:cfRule type="expression" priority="10" id="{7AE4E592-6E05-4C33-94ED-8455D2B8B074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F12:F13</xm:sqref>
        </x14:conditionalFormatting>
        <x14:conditionalFormatting xmlns:xm="http://schemas.microsoft.com/office/excel/2006/main">
          <x14:cfRule type="expression" priority="9" id="{CA32D384-8E62-4EF8-9FA9-4411939AA759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E12:E13</xm:sqref>
        </x14:conditionalFormatting>
        <x14:conditionalFormatting xmlns:xm="http://schemas.microsoft.com/office/excel/2006/main">
          <x14:cfRule type="expression" priority="8" id="{C24CA22B-DF83-4F15-B63E-6838F86DE214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H12:H13</xm:sqref>
        </x14:conditionalFormatting>
        <x14:conditionalFormatting xmlns:xm="http://schemas.microsoft.com/office/excel/2006/main">
          <x14:cfRule type="expression" priority="7" id="{478BD0D0-DC2B-492F-B91D-C6D1C2785E39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G12:G13</xm:sqref>
        </x14:conditionalFormatting>
        <x14:conditionalFormatting xmlns:xm="http://schemas.microsoft.com/office/excel/2006/main">
          <x14:cfRule type="expression" priority="6" id="{7F794800-E75B-49E8-BF6E-6395BB972979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D16:D17</xm:sqref>
        </x14:conditionalFormatting>
        <x14:conditionalFormatting xmlns:xm="http://schemas.microsoft.com/office/excel/2006/main">
          <x14:cfRule type="expression" priority="5" id="{8BC5312E-A9B0-42D6-B1D3-E32EBAD1673B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expression" priority="4" id="{E86E56D1-E31F-4723-BD55-8D481444CAA9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F16:F17</xm:sqref>
        </x14:conditionalFormatting>
        <x14:conditionalFormatting xmlns:xm="http://schemas.microsoft.com/office/excel/2006/main">
          <x14:cfRule type="expression" priority="3" id="{3F99AEC4-EAAF-4919-A464-656C5CBC8023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E16:E17</xm:sqref>
        </x14:conditionalFormatting>
        <x14:conditionalFormatting xmlns:xm="http://schemas.microsoft.com/office/excel/2006/main">
          <x14:cfRule type="expression" priority="2" id="{C013C9BC-7B01-4AD5-A846-B7EAFBC071FC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H16:H17</xm:sqref>
        </x14:conditionalFormatting>
        <x14:conditionalFormatting xmlns:xm="http://schemas.microsoft.com/office/excel/2006/main">
          <x14:cfRule type="expression" priority="1" id="{173C8278-3A2D-4619-9B71-FBCBC76FE128}">
            <xm:f>IF('C:\Отд плата за передачу\08-Передача 2014\08-Передача 2015\шаблоны по предельным РЭК\[01 - расчет предельных ФСТ (01.12) (+минимум).xlsx]МИНИМАЛЬНЫЙ 2014'!#REF!="","",'C:\Отд плата за передачу\08-Передача 2014\08-Передача 2015\шаблоны по предельным РЭК\[01 - расчет предельных ФСТ (01.12) (+минимум).xlsx]МИНИМАЛЬНЫЙ 2014'!#REF!&gt;0)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</x14:dxf>
          </x14:cfRule>
          <xm:sqref>G16:G17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минЦФО</vt:lpstr>
      <vt:lpstr>минСЗФО</vt:lpstr>
      <vt:lpstr>минЮФО</vt:lpstr>
      <vt:lpstr>минСКФО</vt:lpstr>
      <vt:lpstr>минПФО</vt:lpstr>
      <vt:lpstr>минУФО</vt:lpstr>
      <vt:lpstr>минСФО</vt:lpstr>
      <vt:lpstr>минДФО</vt:lpstr>
      <vt:lpstr>минСахалин</vt:lpstr>
      <vt:lpstr>минКФО</vt:lpstr>
      <vt:lpstr>минБайконур</vt:lpstr>
      <vt:lpstr>максЦФО</vt:lpstr>
      <vt:lpstr>максСЗФО</vt:lpstr>
      <vt:lpstr>максЮФО</vt:lpstr>
      <vt:lpstr>максСКФО</vt:lpstr>
      <vt:lpstr>максПФО</vt:lpstr>
      <vt:lpstr>максУФО</vt:lpstr>
      <vt:lpstr>максСФО</vt:lpstr>
      <vt:lpstr>максДФО</vt:lpstr>
      <vt:lpstr>макс САхалин</vt:lpstr>
      <vt:lpstr>максКФО</vt:lpstr>
      <vt:lpstr>максбайконур</vt:lpstr>
      <vt:lpstr>максбайконур!Область_печати</vt:lpstr>
      <vt:lpstr>максДФО!Область_печати</vt:lpstr>
      <vt:lpstr>максКФО!Область_печати</vt:lpstr>
      <vt:lpstr>максПФО!Область_печати</vt:lpstr>
      <vt:lpstr>максСЗФО!Область_печати</vt:lpstr>
      <vt:lpstr>максСКФО!Область_печати</vt:lpstr>
      <vt:lpstr>максСФО!Область_печати</vt:lpstr>
      <vt:lpstr>максУФО!Область_печати</vt:lpstr>
      <vt:lpstr>максЦФО!Область_печати</vt:lpstr>
      <vt:lpstr>максЮФО!Область_печати</vt:lpstr>
      <vt:lpstr>минБайконур!Область_печати</vt:lpstr>
      <vt:lpstr>минДФО!Область_печати</vt:lpstr>
      <vt:lpstr>минКФО!Область_печати</vt:lpstr>
      <vt:lpstr>минПФО!Область_печати</vt:lpstr>
      <vt:lpstr>минСахалин!Область_печати</vt:lpstr>
      <vt:lpstr>минСЗФО!Область_печати</vt:lpstr>
      <vt:lpstr>минСКФО!Область_печати</vt:lpstr>
      <vt:lpstr>минСФО!Область_печати</vt:lpstr>
      <vt:lpstr>минУФО!Область_печати</vt:lpstr>
      <vt:lpstr>минЦФО!Область_печати</vt:lpstr>
      <vt:lpstr>минЮФО!Область_печати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2014-12-26T06:57:24Z</dcterms:modified>
</cp:coreProperties>
</file>