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2260" windowHeight="12645" tabRatio="809"/>
  </bookViews>
  <sheets>
    <sheet name="Макро Базовый Сайт" sheetId="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Базовый Сайт'!$5:$6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Базовый Сайт'!$A$1:$G$101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Count="10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  <c r="D5" i="2" l="1"/>
  <c r="E5" i="2" s="1"/>
  <c r="F5" i="2" s="1"/>
  <c r="G5" i="2" s="1"/>
</calcChain>
</file>

<file path=xl/sharedStrings.xml><?xml version="1.0" encoding="utf-8"?>
<sst xmlns="http://schemas.openxmlformats.org/spreadsheetml/2006/main" count="269" uniqueCount="84">
  <si>
    <t>Единица измерения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</si>
  <si>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</si>
  <si>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</si>
  <si>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</si>
  <si>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</si>
  <si>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</si>
  <si>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</si>
  <si>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/>
  </si>
  <si>
    <t xml:space="preserve">    Номинальный объем</t>
  </si>
  <si>
    <t>млрд руб.</t>
  </si>
  <si>
    <t xml:space="preserve">    Темп роста </t>
  </si>
  <si>
    <t xml:space="preserve">    Индекс-дефлятор ВВП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</si>
  <si>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</si>
  <si>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</si>
  <si>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</si>
  <si>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</si>
  <si>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</si>
  <si>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</si>
  <si>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</si>
  <si>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</si>
  <si>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</si>
  <si>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</si>
  <si>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</si>
  <si>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</si>
  <si>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</si>
  <si>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</si>
  <si>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</si>
  <si>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</si>
  <si>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</si>
  <si>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</si>
  <si>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</si>
  <si>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</si>
  <si>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</si>
  <si>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</si>
  <si>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</si>
  <si>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</si>
  <si>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</si>
  <si>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</si>
  <si>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</si>
  <si>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</si>
  <si>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</si>
  <si>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</si>
  <si>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</si>
  <si>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</si>
  <si>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</si>
  <si>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</si>
  <si>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</si>
  <si>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</si>
  <si>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</si>
  <si>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Производительность труда</t>
  </si>
  <si>
    <t>Курс доллара США</t>
  </si>
  <si>
    <t>рублей за доллар</t>
  </si>
  <si>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</si>
  <si>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</si>
  <si>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</si>
  <si>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</si>
  <si>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</si>
  <si>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</si>
  <si>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</si>
  <si>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</si>
  <si>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</si>
  <si>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</si>
  <si>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</si>
  <si>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</si>
  <si>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</si>
  <si>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</si>
  <si>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</si>
  <si>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</si>
  <si>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</si>
  <si>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</si>
  <si>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>Основные макроэкономические параметры среднесрочного прогноза социально-экономического развития Российской Федерации до 2027 года</t>
  </si>
  <si>
    <t xml:space="preserve"> Базовый вариант</t>
  </si>
  <si>
    <t xml:space="preserve">    Номинальный объем*</t>
  </si>
  <si>
    <t>* Номинальный объем ВВП в 2024-2027 гг. учитывает оценку валового регионального продукта Донецкой Народной Республики (ДНР), Луганской  Народной Республики (ЛНР), Запорожской и Херсонской областей. Показатели будут уточнены по мере выхода официальной статистической информации в соответствии с Федеральным планом статистических работ, утвержденным распоряжением Правительства Российской Федерации от 6 мая 2008 г. № 671-р.</t>
  </si>
  <si>
    <t>Экспортная цена на российскую нефть, долл. США за баррель</t>
  </si>
  <si>
    <t xml:space="preserve">Объем отгруженной продукции (работ, услуг) </t>
  </si>
  <si>
    <t>% к рабочей силе</t>
  </si>
  <si>
    <t>Госкапвложения БС</t>
  </si>
  <si>
    <t>Министерство экономического развития
Российской Федерации</t>
  </si>
  <si>
    <t>Величина прожиточного минимума в расчете на душу населения**
(в среднем за год)</t>
  </si>
  <si>
    <t>трудоспособного населения**</t>
  </si>
  <si>
    <t>пенсионеров**</t>
  </si>
  <si>
    <t>детей**</t>
  </si>
  <si>
    <t>** - С учетом принятия соответствующих нормативно-правовых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</si>
</sst>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b/>
      <sz val="16"/>
      <color rgb="FF2C2C8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5" fillId="0" borderId="0">
      <alignment vertical="top"/>
    </xf>
    <xf numFmtId="165" fontId="13" fillId="0" borderId="0"/>
    <xf numFmtId="165" fontId="13" fillId="0" borderId="0"/>
    <xf numFmtId="165" fontId="13" fillId="0" borderId="0"/>
    <xf numFmtId="166" fontId="5" fillId="0" borderId="0"/>
    <xf numFmtId="0" fontId="13" fillId="0" borderId="0">
      <alignment vertical="top"/>
    </xf>
  </cellStyleXfs>
  <cellXfs count="127">
    <xf numFmtId="0" fontId="0" fillId="0" borderId="0" xfId="0"/>
    <xf numFmtId="0" fontId="0" fillId="0" borderId="0" xfId="2" applyFont="1" applyFill="1" applyAlignment="1">
      <alignment vertical="center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left" vertical="center"/>
    </xf>
    <xf numFmtId="0" fontId="12" fillId="0" borderId="16" xfId="7" applyFont="1" applyBorder="1" applyAlignment="1"/>
    <xf numFmtId="0" fontId="12" fillId="0" borderId="16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4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7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4" xfId="7" applyNumberFormat="1" applyFill="1" applyBorder="1" applyAlignment="1"/>
    <xf numFmtId="17" fontId="5" fillId="0" borderId="17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/>
    <xf numFmtId="17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8" xfId="0" applyBorder="1"/>
    <xf numFmtId="0" fontId="9" fillId="3" borderId="11" xfId="1" applyFont="1" applyFill="1" applyBorder="1" applyAlignment="1">
      <alignment vertical="center" wrapText="1"/>
    </xf>
    <xf numFmtId="0" fontId="9" fillId="3" borderId="11" xfId="1" applyFont="1" applyFill="1" applyBorder="1" applyAlignment="1">
      <alignment wrapText="1"/>
    </xf>
    <xf numFmtId="0" fontId="9" fillId="3" borderId="8" xfId="1" applyFont="1" applyFill="1" applyBorder="1" applyAlignment="1">
      <alignment vertical="center" wrapText="1"/>
    </xf>
    <xf numFmtId="0" fontId="6" fillId="0" borderId="5" xfId="2" applyFont="1" applyFill="1" applyBorder="1" applyAlignment="1">
      <alignment horizontal="center" vertical="top" wrapText="1"/>
    </xf>
    <xf numFmtId="0" fontId="9" fillId="3" borderId="11" xfId="1" applyFont="1" applyFill="1" applyBorder="1" applyAlignment="1">
      <alignment horizontal="center" vertical="center" wrapText="1"/>
    </xf>
    <xf numFmtId="0" fontId="9" fillId="3" borderId="22" xfId="1" applyFont="1" applyFill="1" applyBorder="1" applyAlignment="1">
      <alignment vertical="center" wrapText="1"/>
    </xf>
    <xf numFmtId="0" fontId="9" fillId="3" borderId="22" xfId="1" applyFont="1" applyFill="1" applyBorder="1" applyAlignment="1">
      <alignment horizontal="center" vertical="center" wrapText="1"/>
    </xf>
    <xf numFmtId="164" fontId="6" fillId="0" borderId="27" xfId="2" applyNumberFormat="1" applyFont="1" applyFill="1" applyBorder="1" applyAlignment="1">
      <alignment horizontal="center" vertical="center"/>
    </xf>
    <xf numFmtId="164" fontId="6" fillId="0" borderId="28" xfId="2" applyNumberFormat="1" applyFont="1" applyFill="1" applyBorder="1" applyAlignment="1">
      <alignment horizontal="center" vertical="center"/>
    </xf>
    <xf numFmtId="164" fontId="6" fillId="0" borderId="39" xfId="2" applyNumberFormat="1" applyFont="1" applyFill="1" applyBorder="1" applyAlignment="1">
      <alignment horizontal="center" vertical="center"/>
    </xf>
    <xf numFmtId="0" fontId="7" fillId="0" borderId="35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164" fontId="6" fillId="2" borderId="25" xfId="2" applyNumberFormat="1" applyFont="1" applyFill="1" applyBorder="1" applyAlignment="1">
      <alignment horizontal="center" vertical="center" wrapText="1"/>
    </xf>
    <xf numFmtId="164" fontId="6" fillId="2" borderId="21" xfId="2" applyNumberFormat="1" applyFont="1" applyFill="1" applyBorder="1" applyAlignment="1">
      <alignment horizontal="center" vertical="center" wrapText="1"/>
    </xf>
    <xf numFmtId="164" fontId="6" fillId="2" borderId="31" xfId="2" applyNumberFormat="1" applyFont="1" applyFill="1" applyBorder="1" applyAlignment="1">
      <alignment horizontal="center" vertical="center" wrapText="1"/>
    </xf>
    <xf numFmtId="164" fontId="6" fillId="0" borderId="27" xfId="2" applyNumberFormat="1" applyFont="1" applyFill="1" applyBorder="1" applyAlignment="1">
      <alignment horizontal="center" vertical="center" wrapText="1"/>
    </xf>
    <xf numFmtId="164" fontId="6" fillId="0" borderId="28" xfId="2" applyNumberFormat="1" applyFont="1" applyFill="1" applyBorder="1" applyAlignment="1">
      <alignment horizontal="center" vertical="center" wrapText="1"/>
    </xf>
    <xf numFmtId="164" fontId="6" fillId="0" borderId="39" xfId="2" applyNumberFormat="1" applyFont="1" applyFill="1" applyBorder="1" applyAlignment="1">
      <alignment horizontal="center" vertical="center" wrapText="1"/>
    </xf>
    <xf numFmtId="1" fontId="6" fillId="0" borderId="27" xfId="2" applyNumberFormat="1" applyFont="1" applyFill="1" applyBorder="1" applyAlignment="1">
      <alignment horizontal="center" vertical="center" wrapText="1"/>
    </xf>
    <xf numFmtId="1" fontId="6" fillId="0" borderId="28" xfId="2" applyNumberFormat="1" applyFont="1" applyFill="1" applyBorder="1" applyAlignment="1">
      <alignment horizontal="center" vertical="center" wrapText="1"/>
    </xf>
    <xf numFmtId="1" fontId="6" fillId="0" borderId="39" xfId="2" applyNumberFormat="1" applyFont="1" applyFill="1" applyBorder="1" applyAlignment="1">
      <alignment horizontal="center" vertical="center" wrapText="1"/>
    </xf>
    <xf numFmtId="1" fontId="9" fillId="3" borderId="36" xfId="1" applyNumberFormat="1" applyFont="1" applyFill="1" applyBorder="1" applyAlignment="1">
      <alignment horizontal="center" vertical="center"/>
    </xf>
    <xf numFmtId="1" fontId="9" fillId="3" borderId="18" xfId="1" applyNumberFormat="1" applyFont="1" applyFill="1" applyBorder="1" applyAlignment="1">
      <alignment horizontal="center" vertical="center"/>
    </xf>
    <xf numFmtId="1" fontId="9" fillId="3" borderId="38" xfId="1" applyNumberFormat="1" applyFont="1" applyFill="1" applyBorder="1" applyAlignment="1">
      <alignment horizontal="center" vertical="center"/>
    </xf>
    <xf numFmtId="164" fontId="6" fillId="0" borderId="27" xfId="2" applyNumberFormat="1" applyFont="1" applyFill="1" applyBorder="1" applyAlignment="1">
      <alignment horizontal="center" vertical="top"/>
    </xf>
    <xf numFmtId="164" fontId="6" fillId="0" borderId="28" xfId="2" applyNumberFormat="1" applyFont="1" applyFill="1" applyBorder="1" applyAlignment="1">
      <alignment horizontal="center" vertical="top"/>
    </xf>
    <xf numFmtId="164" fontId="6" fillId="0" borderId="39" xfId="2" applyNumberFormat="1" applyFont="1" applyFill="1" applyBorder="1" applyAlignment="1">
      <alignment horizontal="center" vertical="top"/>
    </xf>
    <xf numFmtId="164" fontId="9" fillId="3" borderId="36" xfId="1" applyNumberFormat="1" applyFont="1" applyFill="1" applyBorder="1" applyAlignment="1">
      <alignment horizontal="center" vertical="center"/>
    </xf>
    <xf numFmtId="164" fontId="9" fillId="3" borderId="18" xfId="1" applyNumberFormat="1" applyFont="1" applyFill="1" applyBorder="1" applyAlignment="1">
      <alignment horizontal="center" vertical="center"/>
    </xf>
    <xf numFmtId="164" fontId="9" fillId="3" borderId="38" xfId="1" applyNumberFormat="1" applyFont="1" applyFill="1" applyBorder="1" applyAlignment="1">
      <alignment horizontal="center" vertical="center"/>
    </xf>
    <xf numFmtId="164" fontId="9" fillId="3" borderId="40" xfId="1" applyNumberFormat="1" applyFont="1" applyFill="1" applyBorder="1" applyAlignment="1">
      <alignment horizontal="center" vertical="center"/>
    </xf>
    <xf numFmtId="164" fontId="9" fillId="3" borderId="23" xfId="1" applyNumberFormat="1" applyFont="1" applyFill="1" applyBorder="1" applyAlignment="1">
      <alignment horizontal="center" vertical="center"/>
    </xf>
    <xf numFmtId="164" fontId="9" fillId="3" borderId="41" xfId="1" applyNumberFormat="1" applyFont="1" applyFill="1" applyBorder="1" applyAlignment="1">
      <alignment horizontal="center" vertical="center"/>
    </xf>
    <xf numFmtId="14" fontId="6" fillId="0" borderId="1" xfId="2" applyNumberFormat="1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vertical="center" wrapText="1"/>
    </xf>
    <xf numFmtId="0" fontId="6" fillId="0" borderId="2" xfId="2" applyFont="1" applyFill="1" applyBorder="1" applyAlignment="1">
      <alignment vertical="center" wrapText="1"/>
    </xf>
    <xf numFmtId="1" fontId="6" fillId="0" borderId="27" xfId="3" applyNumberFormat="1" applyFont="1" applyFill="1" applyBorder="1" applyAlignment="1">
      <alignment horizontal="center" vertical="center" wrapText="1"/>
    </xf>
    <xf numFmtId="1" fontId="6" fillId="0" borderId="40" xfId="3" applyNumberFormat="1" applyFont="1" applyFill="1" applyBorder="1" applyAlignment="1">
      <alignment horizontal="center" vertical="center" wrapText="1"/>
    </xf>
    <xf numFmtId="1" fontId="6" fillId="0" borderId="23" xfId="3" applyNumberFormat="1" applyFont="1" applyFill="1" applyBorder="1" applyAlignment="1">
      <alignment horizontal="center" vertical="center" wrapText="1"/>
    </xf>
    <xf numFmtId="1" fontId="6" fillId="0" borderId="41" xfId="3" applyNumberFormat="1" applyFont="1" applyFill="1" applyBorder="1" applyAlignment="1">
      <alignment horizontal="center" vertical="center" wrapText="1"/>
    </xf>
    <xf numFmtId="164" fontId="6" fillId="0" borderId="29" xfId="2" applyNumberFormat="1" applyFont="1" applyFill="1" applyBorder="1" applyAlignment="1">
      <alignment horizontal="center" vertical="center" wrapText="1"/>
    </xf>
    <xf numFmtId="164" fontId="6" fillId="0" borderId="30" xfId="2" applyNumberFormat="1" applyFont="1" applyFill="1" applyBorder="1" applyAlignment="1">
      <alignment horizontal="center" vertical="center" wrapText="1"/>
    </xf>
    <xf numFmtId="164" fontId="6" fillId="0" borderId="42" xfId="2" applyNumberFormat="1" applyFont="1" applyFill="1" applyBorder="1" applyAlignment="1">
      <alignment horizontal="center" vertical="center" wrapText="1"/>
    </xf>
    <xf numFmtId="1" fontId="6" fillId="0" borderId="28" xfId="3" applyNumberFormat="1" applyFont="1" applyFill="1" applyBorder="1" applyAlignment="1">
      <alignment horizontal="center" vertical="center" wrapText="1"/>
    </xf>
    <xf numFmtId="1" fontId="6" fillId="0" borderId="39" xfId="3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164" fontId="6" fillId="0" borderId="13" xfId="2" applyNumberFormat="1" applyFont="1" applyFill="1" applyBorder="1" applyAlignment="1">
      <alignment horizontal="center" vertical="center" wrapText="1"/>
    </xf>
    <xf numFmtId="164" fontId="6" fillId="0" borderId="14" xfId="2" applyNumberFormat="1" applyFont="1" applyFill="1" applyBorder="1" applyAlignment="1">
      <alignment horizontal="center" vertical="center" wrapText="1"/>
    </xf>
    <xf numFmtId="0" fontId="9" fillId="3" borderId="45" xfId="1" applyFont="1" applyFill="1" applyBorder="1" applyAlignment="1"/>
    <xf numFmtId="0" fontId="9" fillId="3" borderId="37" xfId="1" applyFont="1" applyFill="1" applyBorder="1" applyAlignment="1"/>
    <xf numFmtId="0" fontId="9" fillId="3" borderId="46" xfId="1" applyFont="1" applyFill="1" applyBorder="1" applyAlignment="1"/>
    <xf numFmtId="0" fontId="9" fillId="3" borderId="44" xfId="1" applyFont="1" applyFill="1" applyBorder="1" applyAlignment="1"/>
    <xf numFmtId="0" fontId="9" fillId="3" borderId="32" xfId="1" applyFont="1" applyFill="1" applyBorder="1" applyAlignment="1"/>
    <xf numFmtId="0" fontId="9" fillId="3" borderId="33" xfId="1" applyFont="1" applyFill="1" applyBorder="1" applyAlignment="1"/>
    <xf numFmtId="1" fontId="9" fillId="3" borderId="45" xfId="1" applyNumberFormat="1" applyFont="1" applyFill="1" applyBorder="1" applyAlignment="1">
      <alignment horizontal="center" vertical="center"/>
    </xf>
    <xf numFmtId="1" fontId="9" fillId="3" borderId="37" xfId="1" applyNumberFormat="1" applyFont="1" applyFill="1" applyBorder="1" applyAlignment="1">
      <alignment horizontal="center" vertical="center"/>
    </xf>
    <xf numFmtId="1" fontId="9" fillId="3" borderId="46" xfId="1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9" fillId="3" borderId="45" xfId="1" applyFont="1" applyFill="1" applyBorder="1" applyAlignment="1">
      <alignment wrapText="1"/>
    </xf>
    <xf numFmtId="0" fontId="9" fillId="3" borderId="10" xfId="1" applyFont="1" applyFill="1" applyBorder="1" applyAlignment="1">
      <alignment vertical="center" wrapText="1"/>
    </xf>
    <xf numFmtId="0" fontId="9" fillId="3" borderId="10" xfId="1" applyFont="1" applyFill="1" applyBorder="1" applyAlignment="1">
      <alignment horizontal="center" vertical="center" wrapText="1"/>
    </xf>
    <xf numFmtId="1" fontId="9" fillId="3" borderId="47" xfId="1" applyNumberFormat="1" applyFont="1" applyFill="1" applyBorder="1" applyAlignment="1">
      <alignment horizontal="center" vertical="center"/>
    </xf>
    <xf numFmtId="1" fontId="9" fillId="3" borderId="24" xfId="1" applyNumberFormat="1" applyFont="1" applyFill="1" applyBorder="1" applyAlignment="1">
      <alignment horizontal="center" vertical="center"/>
    </xf>
    <xf numFmtId="1" fontId="9" fillId="3" borderId="48" xfId="1" applyNumberFormat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vertical="center" wrapText="1"/>
    </xf>
    <xf numFmtId="0" fontId="9" fillId="3" borderId="9" xfId="1" applyFont="1" applyFill="1" applyBorder="1" applyAlignment="1">
      <alignment horizontal="center" vertical="center" wrapText="1"/>
    </xf>
    <xf numFmtId="164" fontId="9" fillId="3" borderId="43" xfId="1" applyNumberFormat="1" applyFont="1" applyFill="1" applyBorder="1" applyAlignment="1">
      <alignment horizontal="center" vertical="center"/>
    </xf>
    <xf numFmtId="164" fontId="9" fillId="3" borderId="26" xfId="1" applyNumberFormat="1" applyFont="1" applyFill="1" applyBorder="1" applyAlignment="1">
      <alignment horizontal="center" vertical="center"/>
    </xf>
    <xf numFmtId="164" fontId="9" fillId="3" borderId="34" xfId="1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1" fontId="6" fillId="0" borderId="12" xfId="2" applyNumberFormat="1" applyFont="1" applyFill="1" applyBorder="1" applyAlignment="1">
      <alignment horizontal="center" vertical="center" wrapText="1"/>
    </xf>
    <xf numFmtId="1" fontId="6" fillId="0" borderId="13" xfId="2" applyNumberFormat="1" applyFont="1" applyFill="1" applyBorder="1" applyAlignment="1">
      <alignment horizontal="center" vertical="center" wrapText="1"/>
    </xf>
    <xf numFmtId="1" fontId="6" fillId="0" borderId="14" xfId="2" applyNumberFormat="1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wrapText="1"/>
    </xf>
    <xf numFmtId="0" fontId="9" fillId="3" borderId="47" xfId="1" applyFont="1" applyFill="1" applyBorder="1" applyAlignment="1"/>
    <xf numFmtId="0" fontId="9" fillId="3" borderId="24" xfId="1" applyFont="1" applyFill="1" applyBorder="1" applyAlignment="1"/>
    <xf numFmtId="0" fontId="9" fillId="3" borderId="48" xfId="1" applyFont="1" applyFill="1" applyBorder="1" applyAlignment="1"/>
    <xf numFmtId="0" fontId="6" fillId="0" borderId="10" xfId="2" applyFont="1" applyFill="1" applyBorder="1" applyAlignment="1">
      <alignment vertical="center" wrapText="1"/>
    </xf>
    <xf numFmtId="0" fontId="6" fillId="0" borderId="47" xfId="2" applyFont="1" applyFill="1" applyBorder="1" applyAlignment="1">
      <alignment horizontal="center" vertical="center" wrapText="1"/>
    </xf>
    <xf numFmtId="0" fontId="9" fillId="3" borderId="44" xfId="1" applyFont="1" applyFill="1" applyBorder="1" applyAlignment="1">
      <alignment wrapText="1"/>
    </xf>
    <xf numFmtId="14" fontId="3" fillId="0" borderId="0" xfId="2" applyNumberFormat="1" applyFont="1" applyFill="1" applyBorder="1" applyAlignment="1">
      <alignment horizontal="left" vertical="top" wrapText="1"/>
    </xf>
    <xf numFmtId="0" fontId="4" fillId="3" borderId="0" xfId="2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14" fillId="0" borderId="7" xfId="2" applyFont="1" applyFill="1" applyBorder="1" applyAlignment="1">
      <alignment horizontal="right" vertical="center" indent="1"/>
    </xf>
    <xf numFmtId="0" fontId="14" fillId="0" borderId="0" xfId="1" applyFont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ED7D31"/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762000</xdr:colOff>
      <xdr:row>0</xdr:row>
      <xdr:rowOff>54428</xdr:rowOff>
    </xdr:from>
    <xdr:to>
      <xdr:col>6</xdr:col>
      <xdr:colOff>638722</xdr:colOff>
      <xdr:row>1</xdr:row>
      <xdr:rowOff>480011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31929" y="54428"/>
          <a:ext cx="652329" cy="6160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101"/>
  <sheetViews>
    <sheetView tabSelected="1" view="pageBreakPreview" zoomScale="70" zoomScaleNormal="75" zoomScaleSheetLayoutView="70" workbookViewId="0">
      <selection sqref="A1:G2"/>
    </sheetView>
  </sheetViews>
  <sheetFormatPr defaultRowHeight="16.5" x14ac:dyDescent="0.25"/>
  <cols>
    <col min="1" max="1" width="87.7109375" style="5" customWidth="1"/>
    <col min="2" max="2" width="23.85546875" style="6" customWidth="1"/>
    <col min="3" max="7" width="11.7109375" style="1" customWidth="1"/>
    <col min="8" max="16384" width="9.140625" style="1"/>
  </cols>
  <sheetData>
    <row r="1" spans="1:7" ht="15" x14ac:dyDescent="0.25">
      <c r="A1" s="112" t="s">
        <v>78</v>
      </c>
      <c r="B1" s="113"/>
      <c r="C1" s="113"/>
      <c r="D1" s="113"/>
      <c r="E1" s="113"/>
      <c r="F1" s="113"/>
      <c r="G1" s="113"/>
    </row>
    <row r="2" spans="1:7" ht="42" customHeight="1" x14ac:dyDescent="0.25">
      <c r="A2" s="113"/>
      <c r="B2" s="113"/>
      <c r="C2" s="113"/>
      <c r="D2" s="113"/>
      <c r="E2" s="113"/>
      <c r="F2" s="113"/>
      <c r="G2" s="113"/>
    </row>
    <row r="3" spans="1:7" ht="48.75" customHeight="1" x14ac:dyDescent="0.25">
      <c r="A3" s="115" t="s">
        <v>70</v>
      </c>
      <c r="B3" s="115"/>
      <c r="C3" s="115"/>
      <c r="D3" s="115"/>
      <c r="E3" s="115"/>
      <c r="F3" s="115"/>
      <c r="G3" s="115"/>
    </row>
    <row r="4" spans="1:7" ht="19.5" customHeight="1" thickBot="1" x14ac:dyDescent="0.3">
      <c r="A4" s="114" t="s">
        <v>71</v>
      </c>
      <c r="B4" s="114"/>
      <c r="C4" s="114"/>
      <c r="D4" s="114"/>
      <c r="E4" s="114"/>
      <c r="F4" s="114"/>
      <c r="G4" s="114"/>
    </row>
    <row r="5" spans="1:7" ht="18.75" customHeight="1" x14ac:dyDescent="0.25">
      <c r="A5" s="116"/>
      <c r="B5" s="118"/>
      <c r="C5" s="36">
        <v>2023</v>
      </c>
      <c r="D5" s="37">
        <f>C5+1</f>
        <v>2024</v>
      </c>
      <c r="E5" s="37">
        <f t="shared" ref="E5:G5" si="0">D5+1</f>
        <v>2025</v>
      </c>
      <c r="F5" s="37">
        <f t="shared" si="0"/>
        <v>2026</v>
      </c>
      <c r="G5" s="38">
        <f t="shared" si="0"/>
        <v>2027</v>
      </c>
    </row>
    <row r="6" spans="1:7" ht="18.75" customHeight="1" thickBot="1" x14ac:dyDescent="0.3">
      <c r="A6" s="117"/>
      <c r="B6" s="119" t="s">
        <v>0</v>
      </c>
      <c r="C6" s="39" t="s">
        <v>52</v>
      </c>
      <c r="D6" s="103" t="s">
        <v>53</v>
      </c>
      <c r="E6" s="120" t="s">
        <v>54</v>
      </c>
      <c r="F6" s="121"/>
      <c r="G6" s="122"/>
    </row>
    <row r="7" spans="1:7" ht="17.100000000000001" customHeight="1" x14ac:dyDescent="0.25">
      <c r="A7" s="61" t="s">
        <v>74</v>
      </c>
      <c r="B7" s="86"/>
      <c r="C7" s="40">
        <v>64.497399999999999</v>
      </c>
      <c r="D7" s="41">
        <v>69.960099999999997</v>
      </c>
      <c r="E7" s="41">
        <v>69.727599999999995</v>
      </c>
      <c r="F7" s="41">
        <v>66.022499999999994</v>
      </c>
      <c r="G7" s="42">
        <v>65.459800000000001</v>
      </c>
    </row>
    <row r="8" spans="1:7" ht="17.100000000000001" customHeight="1" x14ac:dyDescent="0.25">
      <c r="A8" s="26" t="s">
        <v>1</v>
      </c>
      <c r="B8" s="87"/>
      <c r="C8" s="77" t="s">
        <v>7</v>
      </c>
      <c r="D8" s="78" t="s">
        <v>7</v>
      </c>
      <c r="E8" s="78" t="s">
        <v>7</v>
      </c>
      <c r="F8" s="78" t="s">
        <v>7</v>
      </c>
      <c r="G8" s="79" t="s">
        <v>7</v>
      </c>
    </row>
    <row r="9" spans="1:7" ht="17.100000000000001" customHeight="1" x14ac:dyDescent="0.25">
      <c r="A9" s="62" t="s">
        <v>2</v>
      </c>
      <c r="B9" s="4" t="s">
        <v>3</v>
      </c>
      <c r="C9" s="43">
        <v>107.41670000000001</v>
      </c>
      <c r="D9" s="44">
        <v>107.34</v>
      </c>
      <c r="E9" s="44">
        <v>104.45659999999999</v>
      </c>
      <c r="F9" s="44">
        <v>104.026</v>
      </c>
      <c r="G9" s="45">
        <v>104.0382</v>
      </c>
    </row>
    <row r="10" spans="1:7" ht="17.100000000000001" customHeight="1" x14ac:dyDescent="0.25">
      <c r="A10" s="62" t="s">
        <v>4</v>
      </c>
      <c r="B10" s="4" t="s">
        <v>5</v>
      </c>
      <c r="C10" s="43">
        <v>105.8595</v>
      </c>
      <c r="D10" s="44">
        <v>108.00960000000001</v>
      </c>
      <c r="E10" s="44">
        <v>105.7908</v>
      </c>
      <c r="F10" s="44">
        <v>104.2704</v>
      </c>
      <c r="G10" s="45">
        <v>104.0249</v>
      </c>
    </row>
    <row r="11" spans="1:7" ht="17.100000000000001" customHeight="1" x14ac:dyDescent="0.25">
      <c r="A11" s="26" t="s">
        <v>6</v>
      </c>
      <c r="B11" s="87"/>
      <c r="C11" s="77" t="s">
        <v>7</v>
      </c>
      <c r="D11" s="78" t="s">
        <v>7</v>
      </c>
      <c r="E11" s="78" t="s">
        <v>7</v>
      </c>
      <c r="F11" s="78" t="s">
        <v>7</v>
      </c>
      <c r="G11" s="79" t="s">
        <v>7</v>
      </c>
    </row>
    <row r="12" spans="1:7" ht="17.100000000000001" customHeight="1" x14ac:dyDescent="0.25">
      <c r="A12" s="63" t="s">
        <v>72</v>
      </c>
      <c r="B12" s="4" t="s">
        <v>9</v>
      </c>
      <c r="C12" s="66">
        <v>172148.3119</v>
      </c>
      <c r="D12" s="67">
        <v>195849.14230000001</v>
      </c>
      <c r="E12" s="67">
        <v>214575.43599999999</v>
      </c>
      <c r="F12" s="67">
        <v>230568.22459999999</v>
      </c>
      <c r="G12" s="68">
        <v>248313.20300000001</v>
      </c>
    </row>
    <row r="13" spans="1:7" ht="17.100000000000001" customHeight="1" x14ac:dyDescent="0.25">
      <c r="A13" s="63" t="s">
        <v>10</v>
      </c>
      <c r="B13" s="4" t="s">
        <v>5</v>
      </c>
      <c r="C13" s="43">
        <v>103.6</v>
      </c>
      <c r="D13" s="44">
        <v>103.94</v>
      </c>
      <c r="E13" s="44">
        <v>102.54</v>
      </c>
      <c r="F13" s="44">
        <v>102.63</v>
      </c>
      <c r="G13" s="45">
        <v>102.83</v>
      </c>
    </row>
    <row r="14" spans="1:7" ht="17.100000000000001" customHeight="1" x14ac:dyDescent="0.25">
      <c r="A14" s="63" t="s">
        <v>11</v>
      </c>
      <c r="B14" s="4" t="s">
        <v>5</v>
      </c>
      <c r="C14" s="69">
        <v>107</v>
      </c>
      <c r="D14" s="70">
        <v>109.1855</v>
      </c>
      <c r="E14" s="70">
        <v>106.8377</v>
      </c>
      <c r="F14" s="70">
        <v>104.6968</v>
      </c>
      <c r="G14" s="71">
        <v>104.73220000000001</v>
      </c>
    </row>
    <row r="15" spans="1:7" ht="17.100000000000001" customHeight="1" x14ac:dyDescent="0.25">
      <c r="A15" s="26" t="s">
        <v>75</v>
      </c>
      <c r="B15" s="87"/>
      <c r="C15" s="77" t="s">
        <v>7</v>
      </c>
      <c r="D15" s="78"/>
      <c r="E15" s="78" t="s">
        <v>7</v>
      </c>
      <c r="F15" s="78" t="s">
        <v>7</v>
      </c>
      <c r="G15" s="79" t="s">
        <v>7</v>
      </c>
    </row>
    <row r="16" spans="1:7" ht="17.100000000000001" customHeight="1" x14ac:dyDescent="0.25">
      <c r="A16" s="63" t="s">
        <v>8</v>
      </c>
      <c r="B16" s="4" t="s">
        <v>9</v>
      </c>
      <c r="C16" s="66">
        <v>112762.155</v>
      </c>
      <c r="D16" s="67">
        <v>130586.43240000001</v>
      </c>
      <c r="E16" s="67">
        <v>141248.62520000001</v>
      </c>
      <c r="F16" s="67">
        <v>149403.36309999999</v>
      </c>
      <c r="G16" s="68">
        <v>158362.9314</v>
      </c>
    </row>
    <row r="17" spans="1:7" ht="17.100000000000001" customHeight="1" x14ac:dyDescent="0.25">
      <c r="A17" s="62" t="s">
        <v>12</v>
      </c>
      <c r="B17" s="4" t="s">
        <v>5</v>
      </c>
      <c r="C17" s="43">
        <v>104.1</v>
      </c>
      <c r="D17" s="44">
        <v>103.9653</v>
      </c>
      <c r="E17" s="44">
        <v>101.9846</v>
      </c>
      <c r="F17" s="44">
        <v>102.4141</v>
      </c>
      <c r="G17" s="45">
        <v>102.6306</v>
      </c>
    </row>
    <row r="18" spans="1:7" ht="17.100000000000001" customHeight="1" x14ac:dyDescent="0.25">
      <c r="A18" s="62" t="s">
        <v>13</v>
      </c>
      <c r="B18" s="4" t="s">
        <v>5</v>
      </c>
      <c r="C18" s="69">
        <v>105.515</v>
      </c>
      <c r="D18" s="70">
        <v>111.39</v>
      </c>
      <c r="E18" s="70">
        <v>106.06</v>
      </c>
      <c r="F18" s="70">
        <v>103.28</v>
      </c>
      <c r="G18" s="71">
        <v>103.28</v>
      </c>
    </row>
    <row r="19" spans="1:7" ht="17.100000000000001" customHeight="1" x14ac:dyDescent="0.25">
      <c r="A19" s="26" t="s">
        <v>14</v>
      </c>
      <c r="B19" s="87"/>
      <c r="C19" s="77" t="s">
        <v>7</v>
      </c>
      <c r="D19" s="78" t="s">
        <v>7</v>
      </c>
      <c r="E19" s="78" t="s">
        <v>7</v>
      </c>
      <c r="F19" s="78" t="s">
        <v>7</v>
      </c>
      <c r="G19" s="79" t="s">
        <v>7</v>
      </c>
    </row>
    <row r="20" spans="1:7" ht="17.100000000000001" customHeight="1" x14ac:dyDescent="0.25">
      <c r="A20" s="63" t="s">
        <v>10</v>
      </c>
      <c r="B20" s="4" t="s">
        <v>5</v>
      </c>
      <c r="C20" s="43">
        <v>99.7</v>
      </c>
      <c r="D20" s="44">
        <v>97</v>
      </c>
      <c r="E20" s="44">
        <v>104.4</v>
      </c>
      <c r="F20" s="44">
        <v>101.64</v>
      </c>
      <c r="G20" s="45">
        <v>101.44</v>
      </c>
    </row>
    <row r="21" spans="1:7" ht="17.100000000000001" customHeight="1" x14ac:dyDescent="0.25">
      <c r="A21" s="63" t="s">
        <v>15</v>
      </c>
      <c r="B21" s="4" t="s">
        <v>5</v>
      </c>
      <c r="C21" s="43">
        <v>97.698400000000007</v>
      </c>
      <c r="D21" s="44">
        <v>107.5604</v>
      </c>
      <c r="E21" s="44">
        <v>105.6301</v>
      </c>
      <c r="F21" s="44">
        <v>104.2872</v>
      </c>
      <c r="G21" s="45">
        <v>103.7722</v>
      </c>
    </row>
    <row r="22" spans="1:7" ht="17.100000000000001" customHeight="1" x14ac:dyDescent="0.25">
      <c r="A22" s="26" t="s">
        <v>16</v>
      </c>
      <c r="B22" s="87"/>
      <c r="C22" s="77" t="s">
        <v>7</v>
      </c>
      <c r="D22" s="78" t="s">
        <v>7</v>
      </c>
      <c r="E22" s="78" t="s">
        <v>7</v>
      </c>
      <c r="F22" s="78" t="s">
        <v>7</v>
      </c>
      <c r="G22" s="79" t="s">
        <v>7</v>
      </c>
    </row>
    <row r="23" spans="1:7" ht="17.100000000000001" customHeight="1" x14ac:dyDescent="0.25">
      <c r="A23" s="63" t="s">
        <v>8</v>
      </c>
      <c r="B23" s="4" t="s">
        <v>9</v>
      </c>
      <c r="C23" s="65">
        <v>34036.338400000001</v>
      </c>
      <c r="D23" s="72">
        <v>40054.823400000001</v>
      </c>
      <c r="E23" s="72">
        <v>44102.219100000002</v>
      </c>
      <c r="F23" s="72">
        <v>47875.400199999996</v>
      </c>
      <c r="G23" s="73">
        <v>51652.316599999998</v>
      </c>
    </row>
    <row r="24" spans="1:7" ht="17.100000000000001" customHeight="1" x14ac:dyDescent="0.25">
      <c r="A24" s="63" t="s">
        <v>10</v>
      </c>
      <c r="B24" s="4" t="s">
        <v>5</v>
      </c>
      <c r="C24" s="43">
        <v>109.8</v>
      </c>
      <c r="D24" s="44">
        <v>107.82389999999999</v>
      </c>
      <c r="E24" s="44">
        <v>102.1</v>
      </c>
      <c r="F24" s="44">
        <v>103.0493</v>
      </c>
      <c r="G24" s="45">
        <v>103.2962</v>
      </c>
    </row>
    <row r="25" spans="1:7" ht="17.100000000000001" customHeight="1" x14ac:dyDescent="0.25">
      <c r="A25" s="63" t="s">
        <v>15</v>
      </c>
      <c r="B25" s="4" t="s">
        <v>5</v>
      </c>
      <c r="C25" s="43">
        <v>109.0963</v>
      </c>
      <c r="D25" s="44">
        <v>109.1433</v>
      </c>
      <c r="E25" s="44">
        <v>107.84</v>
      </c>
      <c r="F25" s="44">
        <v>105.3433</v>
      </c>
      <c r="G25" s="45">
        <v>104.44629999999999</v>
      </c>
    </row>
    <row r="26" spans="1:7" ht="17.100000000000001" customHeight="1" x14ac:dyDescent="0.25">
      <c r="A26" s="26" t="s">
        <v>17</v>
      </c>
      <c r="B26" s="87"/>
      <c r="C26" s="77"/>
      <c r="D26" s="78"/>
      <c r="E26" s="78"/>
      <c r="F26" s="78"/>
      <c r="G26" s="79"/>
    </row>
    <row r="27" spans="1:7" ht="17.100000000000001" customHeight="1" x14ac:dyDescent="0.25">
      <c r="A27" s="63" t="s">
        <v>8</v>
      </c>
      <c r="B27" s="4" t="s">
        <v>9</v>
      </c>
      <c r="C27" s="65">
        <v>48155.7</v>
      </c>
      <c r="D27" s="72">
        <v>56504.3027</v>
      </c>
      <c r="E27" s="72">
        <v>64111.399599999997</v>
      </c>
      <c r="F27" s="72">
        <v>71053.857300000003</v>
      </c>
      <c r="G27" s="73">
        <v>77065.985400000005</v>
      </c>
    </row>
    <row r="28" spans="1:7" ht="17.100000000000001" customHeight="1" x14ac:dyDescent="0.25">
      <c r="A28" s="63" t="s">
        <v>10</v>
      </c>
      <c r="B28" s="4" t="s">
        <v>5</v>
      </c>
      <c r="C28" s="43">
        <v>108</v>
      </c>
      <c r="D28" s="44">
        <v>108.64</v>
      </c>
      <c r="E28" s="44">
        <v>107.563</v>
      </c>
      <c r="F28" s="44">
        <v>106.05889999999999</v>
      </c>
      <c r="G28" s="45">
        <v>104.1431</v>
      </c>
    </row>
    <row r="29" spans="1:7" ht="17.100000000000001" customHeight="1" x14ac:dyDescent="0.25">
      <c r="A29" s="63" t="s">
        <v>15</v>
      </c>
      <c r="B29" s="4" t="s">
        <v>5</v>
      </c>
      <c r="C29" s="43">
        <v>104.7246</v>
      </c>
      <c r="D29" s="44">
        <v>108.0051</v>
      </c>
      <c r="E29" s="44">
        <v>105.485</v>
      </c>
      <c r="F29" s="44">
        <v>104.4974</v>
      </c>
      <c r="G29" s="45">
        <v>104.1465</v>
      </c>
    </row>
    <row r="30" spans="1:7" ht="17.100000000000001" customHeight="1" thickBot="1" x14ac:dyDescent="0.3">
      <c r="A30" s="64" t="s">
        <v>18</v>
      </c>
      <c r="B30" s="3" t="s">
        <v>19</v>
      </c>
      <c r="C30" s="74">
        <v>27.973379156905921</v>
      </c>
      <c r="D30" s="75">
        <v>28.850931914446278</v>
      </c>
      <c r="E30" s="75">
        <v>29.878256707818128</v>
      </c>
      <c r="F30" s="75">
        <v>30.816847127685264</v>
      </c>
      <c r="G30" s="76">
        <v>31.035798527394455</v>
      </c>
    </row>
    <row r="31" spans="1:7" ht="61.5" customHeight="1" thickBot="1" x14ac:dyDescent="0.3">
      <c r="A31" s="111" t="s">
        <v>73</v>
      </c>
      <c r="B31" s="111"/>
      <c r="C31" s="111"/>
      <c r="D31" s="111"/>
      <c r="E31" s="111"/>
      <c r="F31" s="111"/>
      <c r="G31" s="111"/>
    </row>
    <row r="32" spans="1:7" ht="17.100000000000001" customHeight="1" x14ac:dyDescent="0.25">
      <c r="A32" s="28" t="s">
        <v>20</v>
      </c>
      <c r="B32" s="110"/>
      <c r="C32" s="80" t="s">
        <v>7</v>
      </c>
      <c r="D32" s="81" t="s">
        <v>7</v>
      </c>
      <c r="E32" s="81" t="s">
        <v>7</v>
      </c>
      <c r="F32" s="81" t="s">
        <v>7</v>
      </c>
      <c r="G32" s="82" t="s">
        <v>7</v>
      </c>
    </row>
    <row r="33" spans="1:7" ht="17.100000000000001" customHeight="1" x14ac:dyDescent="0.25">
      <c r="A33" s="63" t="s">
        <v>8</v>
      </c>
      <c r="B33" s="4" t="s">
        <v>9</v>
      </c>
      <c r="C33" s="66">
        <v>15115.2</v>
      </c>
      <c r="D33" s="67">
        <v>16992.154600000002</v>
      </c>
      <c r="E33" s="67">
        <v>19522.043399999999</v>
      </c>
      <c r="F33" s="67">
        <v>21367.520700000001</v>
      </c>
      <c r="G33" s="68">
        <v>22879.438399999999</v>
      </c>
    </row>
    <row r="34" spans="1:7" ht="17.100000000000001" customHeight="1" x14ac:dyDescent="0.25">
      <c r="A34" s="63" t="s">
        <v>10</v>
      </c>
      <c r="B34" s="4" t="s">
        <v>5</v>
      </c>
      <c r="C34" s="43">
        <v>106.9</v>
      </c>
      <c r="D34" s="44">
        <v>103.84</v>
      </c>
      <c r="E34" s="44">
        <v>106.44</v>
      </c>
      <c r="F34" s="44">
        <v>104.74</v>
      </c>
      <c r="G34" s="45">
        <v>102.75</v>
      </c>
    </row>
    <row r="35" spans="1:7" ht="17.100000000000001" customHeight="1" x14ac:dyDescent="0.25">
      <c r="A35" s="63" t="s">
        <v>15</v>
      </c>
      <c r="B35" s="4" t="s">
        <v>5</v>
      </c>
      <c r="C35" s="43">
        <v>109.4436</v>
      </c>
      <c r="D35" s="44">
        <v>108.26049999999999</v>
      </c>
      <c r="E35" s="44">
        <v>107.9374</v>
      </c>
      <c r="F35" s="44">
        <v>104.5</v>
      </c>
      <c r="G35" s="45">
        <v>104.21</v>
      </c>
    </row>
    <row r="36" spans="1:7" ht="17.100000000000001" customHeight="1" x14ac:dyDescent="0.25">
      <c r="A36" s="108" t="s">
        <v>18</v>
      </c>
      <c r="B36" s="109" t="s">
        <v>19</v>
      </c>
      <c r="C36" s="69">
        <v>8.7803358819924622</v>
      </c>
      <c r="D36" s="70">
        <v>8.676144506148292</v>
      </c>
      <c r="E36" s="70">
        <v>9.0979861273589577</v>
      </c>
      <c r="F36" s="70">
        <v>9.2673310631026151</v>
      </c>
      <c r="G36" s="71">
        <v>9.2139435694847034</v>
      </c>
    </row>
    <row r="37" spans="1:7" ht="17.100000000000001" customHeight="1" x14ac:dyDescent="0.25">
      <c r="A37" s="88" t="s">
        <v>21</v>
      </c>
      <c r="B37" s="104"/>
      <c r="C37" s="105" t="s">
        <v>7</v>
      </c>
      <c r="D37" s="106" t="s">
        <v>7</v>
      </c>
      <c r="E37" s="106" t="s">
        <v>7</v>
      </c>
      <c r="F37" s="106" t="s">
        <v>7</v>
      </c>
      <c r="G37" s="107" t="s">
        <v>7</v>
      </c>
    </row>
    <row r="38" spans="1:7" ht="17.100000000000001" customHeight="1" x14ac:dyDescent="0.25">
      <c r="A38" s="63" t="s">
        <v>8</v>
      </c>
      <c r="B38" s="2" t="s">
        <v>9</v>
      </c>
      <c r="C38" s="65">
        <v>49533.0121</v>
      </c>
      <c r="D38" s="72">
        <v>53262.796699999999</v>
      </c>
      <c r="E38" s="72">
        <v>57943.173699999999</v>
      </c>
      <c r="F38" s="72">
        <v>61772.226499999997</v>
      </c>
      <c r="G38" s="73">
        <v>66417.4899</v>
      </c>
    </row>
    <row r="39" spans="1:7" ht="17.100000000000001" customHeight="1" x14ac:dyDescent="0.25">
      <c r="A39" s="62" t="s">
        <v>10</v>
      </c>
      <c r="B39" s="2" t="s">
        <v>5</v>
      </c>
      <c r="C39" s="43">
        <v>127.5724</v>
      </c>
      <c r="D39" s="44">
        <v>107.5299</v>
      </c>
      <c r="E39" s="44">
        <v>108.7873</v>
      </c>
      <c r="F39" s="44">
        <v>106.6083</v>
      </c>
      <c r="G39" s="45">
        <v>107.52</v>
      </c>
    </row>
    <row r="40" spans="1:7" ht="17.100000000000001" customHeight="1" x14ac:dyDescent="0.25">
      <c r="A40" s="63" t="s">
        <v>18</v>
      </c>
      <c r="B40" s="2" t="s">
        <v>19</v>
      </c>
      <c r="C40" s="43">
        <v>28.773452120037895</v>
      </c>
      <c r="D40" s="44">
        <v>27.195828419004521</v>
      </c>
      <c r="E40" s="44">
        <v>27.003637872137425</v>
      </c>
      <c r="F40" s="44">
        <v>26.791300755845782</v>
      </c>
      <c r="G40" s="45">
        <v>26.747466142587673</v>
      </c>
    </row>
    <row r="41" spans="1:7" ht="17.100000000000001" customHeight="1" x14ac:dyDescent="0.25">
      <c r="A41" s="26" t="s">
        <v>22</v>
      </c>
      <c r="B41" s="27"/>
      <c r="C41" s="77" t="s">
        <v>7</v>
      </c>
      <c r="D41" s="78"/>
      <c r="E41" s="78"/>
      <c r="F41" s="78"/>
      <c r="G41" s="79"/>
    </row>
    <row r="42" spans="1:7" ht="17.100000000000001" customHeight="1" x14ac:dyDescent="0.25">
      <c r="A42" s="63" t="s">
        <v>8</v>
      </c>
      <c r="B42" s="2" t="s">
        <v>9</v>
      </c>
      <c r="C42" s="65">
        <v>58556.931299999997</v>
      </c>
      <c r="D42" s="72">
        <v>63072.323799999998</v>
      </c>
      <c r="E42" s="72">
        <v>68438.555399999997</v>
      </c>
      <c r="F42" s="72">
        <v>72767.508199999997</v>
      </c>
      <c r="G42" s="73">
        <v>78035.339800000002</v>
      </c>
    </row>
    <row r="43" spans="1:7" ht="17.100000000000001" customHeight="1" x14ac:dyDescent="0.25">
      <c r="A43" s="62" t="s">
        <v>10</v>
      </c>
      <c r="B43" s="2" t="s">
        <v>5</v>
      </c>
      <c r="C43" s="43">
        <v>122.9879</v>
      </c>
      <c r="D43" s="44">
        <v>107.7111</v>
      </c>
      <c r="E43" s="44">
        <v>108.5081</v>
      </c>
      <c r="F43" s="44">
        <v>106.3253</v>
      </c>
      <c r="G43" s="45">
        <v>107.2393</v>
      </c>
    </row>
    <row r="44" spans="1:7" ht="17.100000000000001" customHeight="1" x14ac:dyDescent="0.25">
      <c r="A44" s="63" t="s">
        <v>18</v>
      </c>
      <c r="B44" s="2" t="s">
        <v>19</v>
      </c>
      <c r="C44" s="43">
        <v>34.015396755104625</v>
      </c>
      <c r="D44" s="44">
        <v>32.204544303485569</v>
      </c>
      <c r="E44" s="44">
        <v>31.894869550678674</v>
      </c>
      <c r="F44" s="44">
        <v>31.560076557053907</v>
      </c>
      <c r="G44" s="45">
        <v>31.426174225621018</v>
      </c>
    </row>
    <row r="45" spans="1:7" ht="17.100000000000001" customHeight="1" x14ac:dyDescent="0.25">
      <c r="A45" s="26" t="s">
        <v>23</v>
      </c>
      <c r="B45" s="27"/>
      <c r="C45" s="77" t="s">
        <v>7</v>
      </c>
      <c r="D45" s="78"/>
      <c r="E45" s="78"/>
      <c r="F45" s="78"/>
      <c r="G45" s="79"/>
    </row>
    <row r="46" spans="1:7" ht="17.100000000000001" customHeight="1" x14ac:dyDescent="0.25">
      <c r="A46" s="63" t="s">
        <v>8</v>
      </c>
      <c r="B46" s="2" t="s">
        <v>9</v>
      </c>
      <c r="C46" s="65">
        <v>10664.795</v>
      </c>
      <c r="D46" s="72">
        <v>11752.293</v>
      </c>
      <c r="E46" s="72">
        <v>13109.759899999999</v>
      </c>
      <c r="F46" s="72">
        <v>14587.9287</v>
      </c>
      <c r="G46" s="73">
        <v>16161.050300000001</v>
      </c>
    </row>
    <row r="47" spans="1:7" ht="17.100000000000001" customHeight="1" x14ac:dyDescent="0.25">
      <c r="A47" s="62" t="s">
        <v>10</v>
      </c>
      <c r="B47" s="2" t="s">
        <v>5</v>
      </c>
      <c r="C47" s="43">
        <v>108.8066</v>
      </c>
      <c r="D47" s="44">
        <v>110.19710000000001</v>
      </c>
      <c r="E47" s="44">
        <v>111.55070000000001</v>
      </c>
      <c r="F47" s="44">
        <v>111.2753</v>
      </c>
      <c r="G47" s="45">
        <v>110.7837</v>
      </c>
    </row>
    <row r="48" spans="1:7" ht="17.100000000000001" customHeight="1" x14ac:dyDescent="0.25">
      <c r="A48" s="63" t="s">
        <v>18</v>
      </c>
      <c r="B48" s="2" t="s">
        <v>19</v>
      </c>
      <c r="C48" s="43">
        <v>6.1951202903430858</v>
      </c>
      <c r="D48" s="44">
        <v>6.0006864783701426</v>
      </c>
      <c r="E48" s="44">
        <v>6.1096275251189516</v>
      </c>
      <c r="F48" s="44">
        <v>6.3269467097245453</v>
      </c>
      <c r="G48" s="45">
        <v>6.5083330667681016</v>
      </c>
    </row>
    <row r="49" spans="1:7" ht="17.100000000000001" customHeight="1" x14ac:dyDescent="0.25">
      <c r="A49" s="26" t="s">
        <v>24</v>
      </c>
      <c r="B49" s="27"/>
      <c r="C49" s="77" t="s">
        <v>7</v>
      </c>
      <c r="D49" s="78"/>
      <c r="E49" s="78"/>
      <c r="F49" s="78"/>
      <c r="G49" s="79"/>
    </row>
    <row r="50" spans="1:7" ht="17.100000000000001" customHeight="1" x14ac:dyDescent="0.25">
      <c r="A50" s="63" t="s">
        <v>8</v>
      </c>
      <c r="B50" s="2" t="s">
        <v>9</v>
      </c>
      <c r="C50" s="65">
        <v>179344.33069999999</v>
      </c>
      <c r="D50" s="72">
        <v>197632.22099999999</v>
      </c>
      <c r="E50" s="72">
        <v>220460.0392</v>
      </c>
      <c r="F50" s="72">
        <v>245317.63639999999</v>
      </c>
      <c r="G50" s="73">
        <v>271772.0086</v>
      </c>
    </row>
    <row r="51" spans="1:7" ht="17.100000000000001" customHeight="1" x14ac:dyDescent="0.25">
      <c r="A51" s="62" t="s">
        <v>10</v>
      </c>
      <c r="B51" s="2" t="s">
        <v>5</v>
      </c>
      <c r="C51" s="43">
        <v>107.3918</v>
      </c>
      <c r="D51" s="44">
        <v>110.19710000000001</v>
      </c>
      <c r="E51" s="44">
        <v>111.55070000000001</v>
      </c>
      <c r="F51" s="44">
        <v>111.2753</v>
      </c>
      <c r="G51" s="45">
        <v>110.7837</v>
      </c>
    </row>
    <row r="52" spans="1:7" ht="17.100000000000001" customHeight="1" x14ac:dyDescent="0.25">
      <c r="A52" s="63" t="s">
        <v>18</v>
      </c>
      <c r="B52" s="2" t="s">
        <v>19</v>
      </c>
      <c r="C52" s="43">
        <v>104.18012742650657</v>
      </c>
      <c r="D52" s="44">
        <v>100.91043477600157</v>
      </c>
      <c r="E52" s="44">
        <v>102.74244028566252</v>
      </c>
      <c r="F52" s="44">
        <v>106.39698372383617</v>
      </c>
      <c r="G52" s="45">
        <v>109.44726471109149</v>
      </c>
    </row>
    <row r="53" spans="1:7" ht="17.100000000000001" customHeight="1" x14ac:dyDescent="0.25">
      <c r="A53" s="26" t="s">
        <v>25</v>
      </c>
      <c r="B53" s="27"/>
      <c r="C53" s="77" t="s">
        <v>7</v>
      </c>
      <c r="D53" s="78" t="s">
        <v>7</v>
      </c>
      <c r="E53" s="78" t="s">
        <v>7</v>
      </c>
      <c r="F53" s="78" t="s">
        <v>7</v>
      </c>
      <c r="G53" s="79" t="s">
        <v>7</v>
      </c>
    </row>
    <row r="54" spans="1:7" ht="17.100000000000001" customHeight="1" x14ac:dyDescent="0.25">
      <c r="A54" s="63" t="s">
        <v>8</v>
      </c>
      <c r="B54" s="2" t="s">
        <v>9</v>
      </c>
      <c r="C54" s="46">
        <v>38540.948199999999</v>
      </c>
      <c r="D54" s="72">
        <v>46114.690900000001</v>
      </c>
      <c r="E54" s="72">
        <v>52291.0101</v>
      </c>
      <c r="F54" s="72">
        <v>57795.8243</v>
      </c>
      <c r="G54" s="73">
        <v>62612.4519</v>
      </c>
    </row>
    <row r="55" spans="1:7" ht="17.100000000000001" customHeight="1" x14ac:dyDescent="0.25">
      <c r="A55" s="63" t="s">
        <v>26</v>
      </c>
      <c r="B55" s="2" t="s">
        <v>5</v>
      </c>
      <c r="C55" s="33">
        <v>114.52079999999999</v>
      </c>
      <c r="D55" s="44">
        <v>119.6512</v>
      </c>
      <c r="E55" s="44">
        <v>113.3934</v>
      </c>
      <c r="F55" s="44">
        <v>110.5273</v>
      </c>
      <c r="G55" s="45">
        <v>108.3339</v>
      </c>
    </row>
    <row r="56" spans="1:7" ht="17.100000000000001" customHeight="1" x14ac:dyDescent="0.25">
      <c r="A56" s="63" t="s">
        <v>18</v>
      </c>
      <c r="B56" s="2" t="s">
        <v>27</v>
      </c>
      <c r="C56" s="43">
        <v>22.388223140049273</v>
      </c>
      <c r="D56" s="44">
        <v>23.546026476522382</v>
      </c>
      <c r="E56" s="44">
        <v>24.369522940174758</v>
      </c>
      <c r="F56" s="44">
        <v>25.066690954604333</v>
      </c>
      <c r="G56" s="45">
        <v>25.215111860161539</v>
      </c>
    </row>
    <row r="57" spans="1:7" ht="31.5" x14ac:dyDescent="0.25">
      <c r="A57" s="26" t="s">
        <v>28</v>
      </c>
      <c r="B57" s="30" t="s">
        <v>29</v>
      </c>
      <c r="C57" s="49">
        <v>74854</v>
      </c>
      <c r="D57" s="50">
        <v>88284.813699999999</v>
      </c>
      <c r="E57" s="50">
        <v>99952.322499999995</v>
      </c>
      <c r="F57" s="50">
        <v>110168.5233</v>
      </c>
      <c r="G57" s="51">
        <v>119295.9397</v>
      </c>
    </row>
    <row r="58" spans="1:7" ht="17.100000000000001" customHeight="1" x14ac:dyDescent="0.25">
      <c r="A58" s="63" t="s">
        <v>30</v>
      </c>
      <c r="B58" s="29" t="s">
        <v>5</v>
      </c>
      <c r="C58" s="52">
        <v>114.5637</v>
      </c>
      <c r="D58" s="53">
        <v>117.9427</v>
      </c>
      <c r="E58" s="53">
        <v>113.2158</v>
      </c>
      <c r="F58" s="53">
        <v>110.22110000000001</v>
      </c>
      <c r="G58" s="54">
        <v>108.285</v>
      </c>
    </row>
    <row r="59" spans="1:7" ht="17.100000000000001" customHeight="1" x14ac:dyDescent="0.25">
      <c r="A59" s="26" t="s">
        <v>31</v>
      </c>
      <c r="B59" s="30" t="s">
        <v>5</v>
      </c>
      <c r="C59" s="55">
        <v>108.21169999999999</v>
      </c>
      <c r="D59" s="56">
        <v>109.1965</v>
      </c>
      <c r="E59" s="56">
        <v>107.0185</v>
      </c>
      <c r="F59" s="56">
        <v>105.70699999999999</v>
      </c>
      <c r="G59" s="57">
        <v>104.09520000000001</v>
      </c>
    </row>
    <row r="60" spans="1:7" ht="17.100000000000001" customHeight="1" x14ac:dyDescent="0.25">
      <c r="A60" s="31" t="s">
        <v>32</v>
      </c>
      <c r="B60" s="32" t="s">
        <v>5</v>
      </c>
      <c r="C60" s="58">
        <v>105.8439</v>
      </c>
      <c r="D60" s="59">
        <v>107.12</v>
      </c>
      <c r="E60" s="59">
        <v>106.1478</v>
      </c>
      <c r="F60" s="59">
        <v>104.6172</v>
      </c>
      <c r="G60" s="60">
        <v>103.37560000000001</v>
      </c>
    </row>
    <row r="61" spans="1:7" ht="32.25" customHeight="1" x14ac:dyDescent="0.25">
      <c r="A61" s="26" t="s">
        <v>79</v>
      </c>
      <c r="B61" s="30" t="s">
        <v>29</v>
      </c>
      <c r="C61" s="49">
        <v>14375</v>
      </c>
      <c r="D61" s="50">
        <v>15453</v>
      </c>
      <c r="E61" s="50">
        <v>17733</v>
      </c>
      <c r="F61" s="50">
        <v>18531</v>
      </c>
      <c r="G61" s="51">
        <v>19272</v>
      </c>
    </row>
    <row r="62" spans="1:7" ht="17.100000000000001" customHeight="1" x14ac:dyDescent="0.25">
      <c r="A62" s="62" t="s">
        <v>30</v>
      </c>
      <c r="B62" s="2" t="s">
        <v>5</v>
      </c>
      <c r="C62" s="43">
        <v>103.2761</v>
      </c>
      <c r="D62" s="44">
        <v>107.4991</v>
      </c>
      <c r="E62" s="44">
        <v>114.7544</v>
      </c>
      <c r="F62" s="44">
        <v>104.5</v>
      </c>
      <c r="G62" s="45">
        <v>104</v>
      </c>
    </row>
    <row r="63" spans="1:7" ht="17.100000000000001" customHeight="1" x14ac:dyDescent="0.25">
      <c r="A63" s="62" t="s">
        <v>80</v>
      </c>
      <c r="B63" s="2" t="s">
        <v>29</v>
      </c>
      <c r="C63" s="46">
        <v>15668.75</v>
      </c>
      <c r="D63" s="47">
        <v>16843.77</v>
      </c>
      <c r="E63" s="47">
        <v>19328.97</v>
      </c>
      <c r="F63" s="47">
        <v>20199</v>
      </c>
      <c r="G63" s="48">
        <v>21006</v>
      </c>
    </row>
    <row r="64" spans="1:7" ht="17.100000000000001" customHeight="1" x14ac:dyDescent="0.25">
      <c r="A64" s="62" t="s">
        <v>81</v>
      </c>
      <c r="B64" s="2" t="s">
        <v>29</v>
      </c>
      <c r="C64" s="46">
        <v>12362.5</v>
      </c>
      <c r="D64" s="47">
        <v>13289.58</v>
      </c>
      <c r="E64" s="47">
        <v>15250.38</v>
      </c>
      <c r="F64" s="47">
        <v>15937</v>
      </c>
      <c r="G64" s="48">
        <v>16574</v>
      </c>
    </row>
    <row r="65" spans="1:7" ht="17.100000000000001" customHeight="1" thickBot="1" x14ac:dyDescent="0.3">
      <c r="A65" s="98" t="s">
        <v>82</v>
      </c>
      <c r="B65" s="99" t="s">
        <v>29</v>
      </c>
      <c r="C65" s="100">
        <v>13943.75</v>
      </c>
      <c r="D65" s="101">
        <v>14989.41</v>
      </c>
      <c r="E65" s="101">
        <v>17201.009999999998</v>
      </c>
      <c r="F65" s="101">
        <v>17975</v>
      </c>
      <c r="G65" s="102">
        <v>18694</v>
      </c>
    </row>
    <row r="66" spans="1:7" ht="17.100000000000001" customHeight="1" x14ac:dyDescent="0.25">
      <c r="A66" s="111" t="s">
        <v>83</v>
      </c>
      <c r="B66" s="111"/>
      <c r="C66" s="111"/>
      <c r="D66" s="111"/>
      <c r="E66" s="111"/>
      <c r="F66" s="111"/>
      <c r="G66" s="111"/>
    </row>
    <row r="67" spans="1:7" ht="17.100000000000001" customHeight="1" x14ac:dyDescent="0.25">
      <c r="A67" s="88" t="s">
        <v>33</v>
      </c>
      <c r="B67" s="89"/>
      <c r="C67" s="90"/>
      <c r="D67" s="91"/>
      <c r="E67" s="91"/>
      <c r="F67" s="91"/>
      <c r="G67" s="92"/>
    </row>
    <row r="68" spans="1:7" ht="17.100000000000001" customHeight="1" x14ac:dyDescent="0.25">
      <c r="A68" s="63" t="s">
        <v>34</v>
      </c>
      <c r="B68" s="4" t="s">
        <v>35</v>
      </c>
      <c r="C68" s="43">
        <v>424.48250000000002</v>
      </c>
      <c r="D68" s="44">
        <v>427.60849999999999</v>
      </c>
      <c r="E68" s="44">
        <v>444.9796</v>
      </c>
      <c r="F68" s="44">
        <v>455.24709999999999</v>
      </c>
      <c r="G68" s="45">
        <v>476.2319</v>
      </c>
    </row>
    <row r="69" spans="1:7" ht="17.100000000000001" customHeight="1" x14ac:dyDescent="0.25">
      <c r="A69" s="63" t="s">
        <v>36</v>
      </c>
      <c r="B69" s="4" t="s">
        <v>5</v>
      </c>
      <c r="C69" s="43">
        <v>71.693899999999999</v>
      </c>
      <c r="D69" s="44">
        <v>100.7364</v>
      </c>
      <c r="E69" s="44">
        <v>104.0624</v>
      </c>
      <c r="F69" s="44">
        <v>102.3074</v>
      </c>
      <c r="G69" s="45">
        <v>104.6095</v>
      </c>
    </row>
    <row r="70" spans="1:7" ht="17.100000000000001" customHeight="1" x14ac:dyDescent="0.25">
      <c r="A70" s="63" t="s">
        <v>37</v>
      </c>
      <c r="B70" s="4" t="s">
        <v>5</v>
      </c>
      <c r="C70" s="43">
        <v>89</v>
      </c>
      <c r="D70" s="44">
        <v>103.88939999999999</v>
      </c>
      <c r="E70" s="44">
        <v>102.44970000000001</v>
      </c>
      <c r="F70" s="44">
        <v>103.49250000000001</v>
      </c>
      <c r="G70" s="45">
        <v>103.95489999999999</v>
      </c>
    </row>
    <row r="71" spans="1:7" ht="17.100000000000001" customHeight="1" x14ac:dyDescent="0.25">
      <c r="A71" s="63" t="s">
        <v>18</v>
      </c>
      <c r="B71" s="2" t="s">
        <v>27</v>
      </c>
      <c r="C71" s="43">
        <v>20.874584718771207</v>
      </c>
      <c r="D71" s="44">
        <v>19.901403764917074</v>
      </c>
      <c r="E71" s="44">
        <v>20.007108999727258</v>
      </c>
      <c r="F71" s="44">
        <v>19.745895270067496</v>
      </c>
      <c r="G71" s="45">
        <v>19.791993095514133</v>
      </c>
    </row>
    <row r="72" spans="1:7" ht="17.100000000000001" customHeight="1" x14ac:dyDescent="0.25">
      <c r="A72" s="26" t="s">
        <v>38</v>
      </c>
      <c r="B72" s="30"/>
      <c r="C72" s="83" t="s">
        <v>7</v>
      </c>
      <c r="D72" s="84" t="s">
        <v>7</v>
      </c>
      <c r="E72" s="84" t="s">
        <v>7</v>
      </c>
      <c r="F72" s="84" t="s">
        <v>7</v>
      </c>
      <c r="G72" s="85" t="s">
        <v>7</v>
      </c>
    </row>
    <row r="73" spans="1:7" ht="17.100000000000001" customHeight="1" x14ac:dyDescent="0.25">
      <c r="A73" s="63" t="s">
        <v>34</v>
      </c>
      <c r="B73" s="2" t="s">
        <v>35</v>
      </c>
      <c r="C73" s="43">
        <v>197.79810000000001</v>
      </c>
      <c r="D73" s="44">
        <v>187.92259999999999</v>
      </c>
      <c r="E73" s="44">
        <v>208.47219999999999</v>
      </c>
      <c r="F73" s="44">
        <v>225.53039999999999</v>
      </c>
      <c r="G73" s="45">
        <v>242.64400000000001</v>
      </c>
    </row>
    <row r="74" spans="1:7" ht="17.100000000000001" customHeight="1" x14ac:dyDescent="0.25">
      <c r="A74" s="63" t="s">
        <v>37</v>
      </c>
      <c r="B74" s="2" t="s">
        <v>5</v>
      </c>
      <c r="C74" s="43">
        <v>84.848299999999995</v>
      </c>
      <c r="D74" s="44">
        <v>105.3967</v>
      </c>
      <c r="E74" s="44">
        <v>104.2024</v>
      </c>
      <c r="F74" s="44">
        <v>104.4794</v>
      </c>
      <c r="G74" s="45">
        <v>104.9203</v>
      </c>
    </row>
    <row r="75" spans="1:7" ht="17.100000000000001" customHeight="1" x14ac:dyDescent="0.25">
      <c r="A75" s="63" t="s">
        <v>18</v>
      </c>
      <c r="B75" s="2" t="s">
        <v>27</v>
      </c>
      <c r="C75" s="43">
        <v>9.7270280769218509</v>
      </c>
      <c r="D75" s="44">
        <v>8.7461393755105554</v>
      </c>
      <c r="E75" s="44">
        <v>9.3732971776974505</v>
      </c>
      <c r="F75" s="44">
        <v>9.7821593121986492</v>
      </c>
      <c r="G75" s="45">
        <v>10.084180359753162</v>
      </c>
    </row>
    <row r="76" spans="1:7" ht="17.100000000000001" customHeight="1" x14ac:dyDescent="0.25">
      <c r="A76" s="26" t="s">
        <v>39</v>
      </c>
      <c r="B76" s="30"/>
      <c r="C76" s="83" t="s">
        <v>7</v>
      </c>
      <c r="D76" s="84" t="s">
        <v>7</v>
      </c>
      <c r="E76" s="84" t="s">
        <v>7</v>
      </c>
      <c r="F76" s="84" t="s">
        <v>7</v>
      </c>
      <c r="G76" s="85" t="s">
        <v>7</v>
      </c>
    </row>
    <row r="77" spans="1:7" ht="17.100000000000001" customHeight="1" x14ac:dyDescent="0.25">
      <c r="A77" s="63" t="s">
        <v>34</v>
      </c>
      <c r="B77" s="2" t="s">
        <v>35</v>
      </c>
      <c r="C77" s="43">
        <v>226.68440000000001</v>
      </c>
      <c r="D77" s="44">
        <v>239.68600000000001</v>
      </c>
      <c r="E77" s="44">
        <v>236.50749999999999</v>
      </c>
      <c r="F77" s="44">
        <v>229.71680000000001</v>
      </c>
      <c r="G77" s="45">
        <v>233.58789999999999</v>
      </c>
    </row>
    <row r="78" spans="1:7" ht="17.100000000000001" customHeight="1" x14ac:dyDescent="0.25">
      <c r="A78" s="63" t="s">
        <v>37</v>
      </c>
      <c r="B78" s="2" t="s">
        <v>5</v>
      </c>
      <c r="C78" s="43">
        <v>91.976699999999994</v>
      </c>
      <c r="D78" s="44">
        <v>102.5742</v>
      </c>
      <c r="E78" s="44">
        <v>101.07559999999999</v>
      </c>
      <c r="F78" s="44">
        <v>102.62260000000001</v>
      </c>
      <c r="G78" s="45">
        <v>103.00709999999999</v>
      </c>
    </row>
    <row r="79" spans="1:7" ht="17.100000000000001" customHeight="1" x14ac:dyDescent="0.25">
      <c r="A79" s="63" t="s">
        <v>18</v>
      </c>
      <c r="B79" s="2" t="s">
        <v>27</v>
      </c>
      <c r="C79" s="43">
        <v>11.147556641849359</v>
      </c>
      <c r="D79" s="44">
        <v>11.155269043524425</v>
      </c>
      <c r="E79" s="44">
        <v>10.633816318215473</v>
      </c>
      <c r="F79" s="44">
        <v>9.9637402952705045</v>
      </c>
      <c r="G79" s="45">
        <v>9.7078127357609727</v>
      </c>
    </row>
    <row r="80" spans="1:7" ht="17.100000000000001" customHeight="1" x14ac:dyDescent="0.25">
      <c r="A80" s="26" t="s">
        <v>40</v>
      </c>
      <c r="B80" s="30"/>
      <c r="C80" s="83" t="s">
        <v>7</v>
      </c>
      <c r="D80" s="84" t="s">
        <v>7</v>
      </c>
      <c r="E80" s="84" t="s">
        <v>7</v>
      </c>
      <c r="F80" s="84" t="s">
        <v>7</v>
      </c>
      <c r="G80" s="85" t="s">
        <v>7</v>
      </c>
    </row>
    <row r="81" spans="1:7" ht="17.100000000000001" customHeight="1" x14ac:dyDescent="0.25">
      <c r="A81" s="63" t="s">
        <v>34</v>
      </c>
      <c r="B81" s="2" t="s">
        <v>35</v>
      </c>
      <c r="C81" s="33">
        <v>41.177199999999999</v>
      </c>
      <c r="D81" s="34">
        <v>41.9</v>
      </c>
      <c r="E81" s="34">
        <v>46.823</v>
      </c>
      <c r="F81" s="34">
        <v>50.863799999999998</v>
      </c>
      <c r="G81" s="35">
        <v>54.630800000000001</v>
      </c>
    </row>
    <row r="82" spans="1:7" ht="17.100000000000001" customHeight="1" x14ac:dyDescent="0.25">
      <c r="A82" s="63" t="s">
        <v>37</v>
      </c>
      <c r="B82" s="2" t="s">
        <v>5</v>
      </c>
      <c r="C82" s="33">
        <v>86.5</v>
      </c>
      <c r="D82" s="34">
        <v>103.6</v>
      </c>
      <c r="E82" s="34">
        <v>108.6</v>
      </c>
      <c r="F82" s="34">
        <v>106.5</v>
      </c>
      <c r="G82" s="35">
        <v>105.3</v>
      </c>
    </row>
    <row r="83" spans="1:7" ht="17.100000000000001" customHeight="1" x14ac:dyDescent="0.25">
      <c r="A83" s="63" t="s">
        <v>18</v>
      </c>
      <c r="B83" s="2" t="s">
        <v>27</v>
      </c>
      <c r="C83" s="43">
        <v>2.024952618498491</v>
      </c>
      <c r="D83" s="44">
        <v>1.9500754025002434</v>
      </c>
      <c r="E83" s="44">
        <v>2.1052490152227863</v>
      </c>
      <c r="F83" s="44">
        <v>2.2061673052670936</v>
      </c>
      <c r="G83" s="45">
        <v>2.2704325695158465</v>
      </c>
    </row>
    <row r="84" spans="1:7" ht="17.100000000000001" customHeight="1" x14ac:dyDescent="0.25">
      <c r="A84" s="26" t="s">
        <v>41</v>
      </c>
      <c r="B84" s="30"/>
      <c r="C84" s="83" t="s">
        <v>7</v>
      </c>
      <c r="D84" s="84" t="s">
        <v>7</v>
      </c>
      <c r="E84" s="84" t="s">
        <v>7</v>
      </c>
      <c r="F84" s="84" t="s">
        <v>7</v>
      </c>
      <c r="G84" s="85" t="s">
        <v>7</v>
      </c>
    </row>
    <row r="85" spans="1:7" ht="17.100000000000001" customHeight="1" x14ac:dyDescent="0.25">
      <c r="A85" s="63" t="s">
        <v>34</v>
      </c>
      <c r="B85" s="4" t="s">
        <v>35</v>
      </c>
      <c r="C85" s="43">
        <v>302.86520000000002</v>
      </c>
      <c r="D85" s="44">
        <v>294.85770000000002</v>
      </c>
      <c r="E85" s="44">
        <v>321.94189999999998</v>
      </c>
      <c r="F85" s="44">
        <v>342.5917</v>
      </c>
      <c r="G85" s="45">
        <v>357.36309999999997</v>
      </c>
    </row>
    <row r="86" spans="1:7" ht="17.100000000000001" customHeight="1" x14ac:dyDescent="0.25">
      <c r="A86" s="63" t="s">
        <v>36</v>
      </c>
      <c r="B86" s="4" t="s">
        <v>5</v>
      </c>
      <c r="C86" s="43">
        <v>109.5314</v>
      </c>
      <c r="D86" s="44">
        <v>97.356099999999998</v>
      </c>
      <c r="E86" s="44">
        <v>109.1855</v>
      </c>
      <c r="F86" s="44">
        <v>106.4141</v>
      </c>
      <c r="G86" s="45">
        <v>104.3117</v>
      </c>
    </row>
    <row r="87" spans="1:7" ht="17.100000000000001" customHeight="1" x14ac:dyDescent="0.25">
      <c r="A87" s="63" t="s">
        <v>37</v>
      </c>
      <c r="B87" s="4" t="s">
        <v>5</v>
      </c>
      <c r="C87" s="43">
        <v>112.9</v>
      </c>
      <c r="D87" s="44">
        <v>104.1947</v>
      </c>
      <c r="E87" s="44">
        <v>106.03660000000001</v>
      </c>
      <c r="F87" s="44">
        <v>103.9843</v>
      </c>
      <c r="G87" s="45">
        <v>103.07259999999999</v>
      </c>
    </row>
    <row r="88" spans="1:7" ht="17.100000000000001" customHeight="1" x14ac:dyDescent="0.25">
      <c r="A88" s="63" t="s">
        <v>18</v>
      </c>
      <c r="B88" s="2" t="s">
        <v>27</v>
      </c>
      <c r="C88" s="43">
        <v>14.893865532189398</v>
      </c>
      <c r="D88" s="44">
        <v>13.723025012119239</v>
      </c>
      <c r="E88" s="44">
        <v>14.475105566365945</v>
      </c>
      <c r="F88" s="44">
        <v>14.859578080990266</v>
      </c>
      <c r="G88" s="45">
        <v>14.851856853334535</v>
      </c>
    </row>
    <row r="89" spans="1:7" ht="17.100000000000001" customHeight="1" x14ac:dyDescent="0.25">
      <c r="A89" s="26" t="s">
        <v>42</v>
      </c>
      <c r="B89" s="30"/>
      <c r="C89" s="83" t="s">
        <v>7</v>
      </c>
      <c r="D89" s="84" t="s">
        <v>7</v>
      </c>
      <c r="E89" s="84" t="s">
        <v>7</v>
      </c>
      <c r="F89" s="84" t="s">
        <v>7</v>
      </c>
      <c r="G89" s="85" t="s">
        <v>7</v>
      </c>
    </row>
    <row r="90" spans="1:7" ht="17.100000000000001" customHeight="1" x14ac:dyDescent="0.25">
      <c r="A90" s="63" t="s">
        <v>34</v>
      </c>
      <c r="B90" s="4" t="s">
        <v>35</v>
      </c>
      <c r="C90" s="33">
        <v>121.6174</v>
      </c>
      <c r="D90" s="34">
        <v>132.7508</v>
      </c>
      <c r="E90" s="34">
        <v>123.0377</v>
      </c>
      <c r="F90" s="34">
        <v>112.6554</v>
      </c>
      <c r="G90" s="35">
        <v>118.86879999999999</v>
      </c>
    </row>
    <row r="91" spans="1:7" ht="17.100000000000001" customHeight="1" x14ac:dyDescent="0.25">
      <c r="A91" s="63" t="s">
        <v>18</v>
      </c>
      <c r="B91" s="4" t="s">
        <v>27</v>
      </c>
      <c r="C91" s="43">
        <v>5.9807241042367725</v>
      </c>
      <c r="D91" s="44">
        <v>6.1783787527978351</v>
      </c>
      <c r="E91" s="44">
        <v>5.53200343336131</v>
      </c>
      <c r="F91" s="44">
        <v>4.886317189077233</v>
      </c>
      <c r="G91" s="45">
        <v>4.9401362421795989</v>
      </c>
    </row>
    <row r="92" spans="1:7" ht="17.100000000000001" customHeight="1" x14ac:dyDescent="0.25">
      <c r="A92" s="26" t="s">
        <v>43</v>
      </c>
      <c r="B92" s="30"/>
      <c r="C92" s="83" t="s">
        <v>7</v>
      </c>
      <c r="D92" s="84" t="s">
        <v>7</v>
      </c>
      <c r="E92" s="84" t="s">
        <v>7</v>
      </c>
      <c r="F92" s="84" t="s">
        <v>7</v>
      </c>
      <c r="G92" s="85" t="s">
        <v>7</v>
      </c>
    </row>
    <row r="93" spans="1:7" ht="17.100000000000001" customHeight="1" x14ac:dyDescent="0.25">
      <c r="A93" s="63" t="s">
        <v>34</v>
      </c>
      <c r="B93" s="2" t="s">
        <v>35</v>
      </c>
      <c r="C93" s="33">
        <v>50.133000000000003</v>
      </c>
      <c r="D93" s="34">
        <v>51.1646</v>
      </c>
      <c r="E93" s="34">
        <v>36.435499999999998</v>
      </c>
      <c r="F93" s="34">
        <v>23.1966</v>
      </c>
      <c r="G93" s="35">
        <v>25.090699999999998</v>
      </c>
    </row>
    <row r="94" spans="1:7" ht="17.100000000000001" customHeight="1" x14ac:dyDescent="0.25">
      <c r="A94" s="63" t="s">
        <v>18</v>
      </c>
      <c r="B94" s="2" t="s">
        <v>27</v>
      </c>
      <c r="C94" s="43">
        <v>2.4653679614734578</v>
      </c>
      <c r="D94" s="44">
        <v>2.3812608099943668</v>
      </c>
      <c r="E94" s="44">
        <v>1.6382077289825474</v>
      </c>
      <c r="F94" s="44">
        <v>1.0061297133395197</v>
      </c>
      <c r="G94" s="45">
        <v>1.0427587088593111</v>
      </c>
    </row>
    <row r="95" spans="1:7" ht="17.100000000000001" customHeight="1" x14ac:dyDescent="0.25">
      <c r="A95" s="26" t="s">
        <v>44</v>
      </c>
      <c r="B95" s="30" t="s">
        <v>45</v>
      </c>
      <c r="C95" s="55">
        <v>76.036699999999996</v>
      </c>
      <c r="D95" s="56">
        <v>76.038300000000007</v>
      </c>
      <c r="E95" s="56">
        <v>76.152900000000002</v>
      </c>
      <c r="F95" s="56">
        <v>76.358800000000002</v>
      </c>
      <c r="G95" s="57">
        <v>76.392099999999999</v>
      </c>
    </row>
    <row r="96" spans="1:7" ht="17.100000000000001" customHeight="1" x14ac:dyDescent="0.25">
      <c r="A96" s="26" t="s">
        <v>46</v>
      </c>
      <c r="B96" s="30" t="s">
        <v>45</v>
      </c>
      <c r="C96" s="55">
        <v>73.636200000000002</v>
      </c>
      <c r="D96" s="56">
        <v>74.027799999999999</v>
      </c>
      <c r="E96" s="56">
        <v>74.143900000000002</v>
      </c>
      <c r="F96" s="56">
        <v>74.349900000000005</v>
      </c>
      <c r="G96" s="57">
        <v>74.383499999999998</v>
      </c>
    </row>
    <row r="97" spans="1:7" ht="17.100000000000001" customHeight="1" x14ac:dyDescent="0.25">
      <c r="A97" s="26" t="s">
        <v>47</v>
      </c>
      <c r="B97" s="30" t="s">
        <v>45</v>
      </c>
      <c r="C97" s="55">
        <v>2.4005000000000001</v>
      </c>
      <c r="D97" s="56">
        <v>2.0105</v>
      </c>
      <c r="E97" s="56">
        <v>2.0089999999999999</v>
      </c>
      <c r="F97" s="56">
        <v>2.0089000000000001</v>
      </c>
      <c r="G97" s="57">
        <v>2.0085999999999999</v>
      </c>
    </row>
    <row r="98" spans="1:7" ht="17.100000000000001" customHeight="1" x14ac:dyDescent="0.25">
      <c r="A98" s="26" t="s">
        <v>48</v>
      </c>
      <c r="B98" s="30" t="s">
        <v>76</v>
      </c>
      <c r="C98" s="55">
        <v>3.1570999999999998</v>
      </c>
      <c r="D98" s="56">
        <v>2.6440999999999999</v>
      </c>
      <c r="E98" s="56">
        <v>2.6381000000000001</v>
      </c>
      <c r="F98" s="56">
        <v>2.6309</v>
      </c>
      <c r="G98" s="57">
        <v>2.6293000000000002</v>
      </c>
    </row>
    <row r="99" spans="1:7" ht="17.100000000000001" customHeight="1" x14ac:dyDescent="0.25">
      <c r="A99" s="26" t="s">
        <v>49</v>
      </c>
      <c r="B99" s="30" t="s">
        <v>27</v>
      </c>
      <c r="C99" s="55">
        <v>102.20399999999999</v>
      </c>
      <c r="D99" s="56">
        <v>103.2907</v>
      </c>
      <c r="E99" s="56">
        <v>102.31950000000001</v>
      </c>
      <c r="F99" s="56">
        <v>102.3158</v>
      </c>
      <c r="G99" s="57">
        <v>102.75360000000001</v>
      </c>
    </row>
    <row r="100" spans="1:7" ht="17.100000000000001" customHeight="1" x14ac:dyDescent="0.25">
      <c r="A100" s="31" t="s">
        <v>50</v>
      </c>
      <c r="B100" s="32" t="s">
        <v>51</v>
      </c>
      <c r="C100" s="58">
        <v>84.656599999999997</v>
      </c>
      <c r="D100" s="59">
        <v>91.150499999999994</v>
      </c>
      <c r="E100" s="59">
        <v>96.477099999999993</v>
      </c>
      <c r="F100" s="59">
        <v>100.0067</v>
      </c>
      <c r="G100" s="60">
        <v>103.1979</v>
      </c>
    </row>
    <row r="101" spans="1:7" ht="16.5" customHeight="1" thickBot="1" x14ac:dyDescent="0.3">
      <c r="A101" s="93" t="s">
        <v>77</v>
      </c>
      <c r="B101" s="94" t="s">
        <v>9</v>
      </c>
      <c r="C101" s="95">
        <v>4089.0194120947403</v>
      </c>
      <c r="D101" s="96">
        <v>4183.3533508457776</v>
      </c>
      <c r="E101" s="96">
        <v>3655.4594186165591</v>
      </c>
      <c r="F101" s="96">
        <v>3952.2984093901409</v>
      </c>
      <c r="G101" s="97">
        <v>4140.0876729193014</v>
      </c>
    </row>
  </sheetData>
  <mergeCells count="8">
    <mergeCell ref="A66:G66"/>
    <mergeCell ref="A31:G31"/>
    <mergeCell ref="A1:G2"/>
    <mergeCell ref="A4:G4"/>
    <mergeCell ref="A3:G3"/>
    <mergeCell ref="A5:A6"/>
    <mergeCell ref="B5:B6"/>
    <mergeCell ref="E6:G6"/>
  </mergeCells>
  <printOptions horizontalCentered="1"/>
  <pageMargins left="0.19685039370078741" right="0.39370078740157483" top="0.59055118110236227" bottom="0.19685039370078741" header="0.31496062992125984" footer="0.51181102362204722"/>
  <pageSetup paperSize="9" scale="80" firstPageNumber="78" fitToHeight="2" orientation="landscape" r:id="rId1"/>
  <headerFooter>
    <oddFooter>&amp;R&amp;P</oddFooter>
  </headerFooter>
  <rowBreaks count="2" manualBreakCount="2">
    <brk id="31" max="6" man="1"/>
    <brk id="6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8"/>
  </cols>
  <sheetData>
    <row r="1" spans="1:25" ht="18" customHeight="1" x14ac:dyDescent="0.25">
      <c r="A1" t="s">
        <v>64</v>
      </c>
      <c r="C1" s="123" t="s">
        <v>65</v>
      </c>
      <c r="D1" s="123"/>
      <c r="E1" s="123"/>
      <c r="F1" s="123"/>
      <c r="G1" s="123"/>
      <c r="H1" s="123"/>
      <c r="I1" s="19">
        <f>F5/D5*100</f>
        <v>66.753483562106382</v>
      </c>
      <c r="J1" s="20"/>
      <c r="K1" s="123" t="s">
        <v>66</v>
      </c>
      <c r="L1" s="123"/>
      <c r="M1" s="123"/>
      <c r="N1" s="123"/>
      <c r="O1" s="123"/>
      <c r="P1" s="123"/>
      <c r="Q1" s="20"/>
      <c r="R1" s="123" t="s">
        <v>67</v>
      </c>
      <c r="S1" s="123"/>
      <c r="T1" s="123"/>
      <c r="U1" s="123"/>
      <c r="V1" s="123"/>
      <c r="W1" s="123"/>
    </row>
    <row r="2" spans="1:25" ht="18" customHeight="1" x14ac:dyDescent="0.25">
      <c r="B2" s="21"/>
      <c r="C2" s="123" t="s">
        <v>68</v>
      </c>
      <c r="D2" s="123"/>
      <c r="E2" s="123" t="s">
        <v>69</v>
      </c>
      <c r="F2" s="123"/>
      <c r="G2" s="123" t="s">
        <v>59</v>
      </c>
      <c r="H2" s="123"/>
      <c r="I2" s="19">
        <f>H5/D5*100</f>
        <v>33.246516437893611</v>
      </c>
      <c r="J2" s="20"/>
      <c r="K2" s="123" t="s">
        <v>68</v>
      </c>
      <c r="L2" s="123"/>
      <c r="M2" s="123" t="s">
        <v>69</v>
      </c>
      <c r="N2" s="123"/>
      <c r="O2" s="123" t="s">
        <v>59</v>
      </c>
      <c r="P2" s="123"/>
      <c r="Q2" s="20"/>
      <c r="R2" s="123" t="s">
        <v>68</v>
      </c>
      <c r="S2" s="123"/>
      <c r="T2" s="123" t="s">
        <v>69</v>
      </c>
      <c r="U2" s="123"/>
      <c r="V2" s="123" t="s">
        <v>59</v>
      </c>
      <c r="W2" s="123"/>
    </row>
    <row r="3" spans="1:25" x14ac:dyDescent="0.25">
      <c r="A3" s="22">
        <f>C3/$D$5*100</f>
        <v>35.308412733507453</v>
      </c>
      <c r="B3" s="23">
        <v>44927</v>
      </c>
      <c r="C3" s="24">
        <v>5.8</v>
      </c>
      <c r="D3" s="25"/>
      <c r="E3" s="24">
        <f>C3-G3</f>
        <v>5.8</v>
      </c>
      <c r="F3" s="25"/>
      <c r="G3" s="25"/>
      <c r="H3" s="25"/>
      <c r="K3" s="24">
        <f>R3/C3*1000</f>
        <v>585.52363728002388</v>
      </c>
      <c r="L3" s="25"/>
      <c r="M3" s="25"/>
      <c r="N3" s="25"/>
      <c r="O3" s="25"/>
      <c r="P3" s="25"/>
      <c r="R3" s="24">
        <f>S5/2.9</f>
        <v>3.3960370962241382</v>
      </c>
      <c r="S3" s="25"/>
      <c r="T3" s="25"/>
      <c r="U3" s="25"/>
      <c r="V3" s="25"/>
      <c r="W3" s="25"/>
    </row>
    <row r="4" spans="1:25" x14ac:dyDescent="0.25">
      <c r="A4" s="22">
        <f>C4/$D$5*100</f>
        <v>31.556871837313437</v>
      </c>
      <c r="B4" s="23">
        <v>44958</v>
      </c>
      <c r="C4" s="24">
        <f>(D5-C3)/2.05</f>
        <v>5.1837463790243907</v>
      </c>
      <c r="D4" s="25"/>
      <c r="E4" s="24">
        <f>C4-G4</f>
        <v>5.1837463790243907</v>
      </c>
      <c r="F4" s="25"/>
      <c r="G4" s="25"/>
      <c r="H4" s="25"/>
      <c r="K4" s="24">
        <f>R4/C4*1000</f>
        <v>638.33354875373846</v>
      </c>
      <c r="L4" s="9">
        <f>(K3*A3+K4*A4+K5*A5)/100</f>
        <v>599.54339725892021</v>
      </c>
      <c r="M4" s="25"/>
      <c r="N4" s="25"/>
      <c r="O4" s="25"/>
      <c r="P4" s="25"/>
      <c r="R4" s="24">
        <f>(S5-R3)/1.95</f>
        <v>3.308959221961981</v>
      </c>
      <c r="S4" s="25"/>
      <c r="T4" s="25"/>
      <c r="U4" s="25"/>
      <c r="V4" s="25"/>
      <c r="W4" s="25"/>
      <c r="Y4" s="19"/>
    </row>
    <row r="5" spans="1:25" x14ac:dyDescent="0.25">
      <c r="A5" s="22">
        <f>C5/$D$5*100</f>
        <v>33.134715429179103</v>
      </c>
      <c r="B5" s="23">
        <v>44986</v>
      </c>
      <c r="C5" s="24">
        <f>D5-C3-C4</f>
        <v>5.4429336979756089</v>
      </c>
      <c r="D5" s="24">
        <v>16.426680077</v>
      </c>
      <c r="E5" s="24">
        <f>C5-G5</f>
        <v>5.4429336979756089</v>
      </c>
      <c r="F5" s="24">
        <v>10.965381185</v>
      </c>
      <c r="G5" s="24"/>
      <c r="H5" s="24">
        <v>5.4612988920000003</v>
      </c>
      <c r="K5" s="24">
        <f>R5/C5*1000</f>
        <v>577.5398774438587</v>
      </c>
      <c r="L5" s="24">
        <v>599.54339725892021</v>
      </c>
      <c r="M5" s="24"/>
      <c r="N5" s="24">
        <v>733.41635919244152</v>
      </c>
      <c r="O5" s="24"/>
      <c r="P5" s="24">
        <v>330.74872276922798</v>
      </c>
      <c r="R5" s="24">
        <f>S5-R3-R4</f>
        <v>3.1435112608638818</v>
      </c>
      <c r="S5" s="24">
        <f>L5*D5/1000</f>
        <v>9.8485075790500005</v>
      </c>
      <c r="T5" s="24"/>
      <c r="U5" s="24">
        <f>S5-W5</f>
        <v>8.0421899458600006</v>
      </c>
      <c r="V5" s="24"/>
      <c r="W5" s="24">
        <f>P5*H5/1000</f>
        <v>1.8063176331900002</v>
      </c>
      <c r="Y5" s="19"/>
    </row>
    <row r="6" spans="1:25" x14ac:dyDescent="0.25">
      <c r="B6" s="19"/>
      <c r="C6" s="19"/>
      <c r="D6" s="19"/>
      <c r="E6" s="19"/>
      <c r="G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Y6" s="19"/>
    </row>
    <row r="7" spans="1:25" x14ac:dyDescent="0.2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Y7" s="19"/>
    </row>
    <row r="8" spans="1:25" x14ac:dyDescent="0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Y8" s="19"/>
    </row>
    <row r="9" spans="1:25" x14ac:dyDescent="0.25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Y9" s="19"/>
    </row>
    <row r="10" spans="1:25" x14ac:dyDescent="0.25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Y10" s="19"/>
    </row>
    <row r="11" spans="1:25" x14ac:dyDescent="0.25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Y11" s="19"/>
    </row>
    <row r="12" spans="1:25" x14ac:dyDescent="0.25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Y12" s="19"/>
    </row>
    <row r="13" spans="1:25" x14ac:dyDescent="0.25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Y13" s="19"/>
    </row>
    <row r="14" spans="1:25" x14ac:dyDescent="0.25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Y14" s="19"/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Y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Y16" s="19"/>
    </row>
    <row r="17" spans="2:25" x14ac:dyDescent="0.2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Y17" s="19"/>
    </row>
    <row r="18" spans="2:25" x14ac:dyDescent="0.25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2:25" x14ac:dyDescent="0.2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2:25" x14ac:dyDescent="0.25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pans="2:25" x14ac:dyDescent="0.25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2:25" x14ac:dyDescent="0.25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2:25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2:25" x14ac:dyDescent="0.25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2:25" x14ac:dyDescent="0.25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pans="2:25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2:25" x14ac:dyDescent="0.25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pans="2:25" x14ac:dyDescent="0.25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pans="2:25" x14ac:dyDescent="0.2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pans="2:25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spans="2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spans="2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pans="2:23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2:23" x14ac:dyDescent="0.2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2:23" x14ac:dyDescent="0.25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2:23" x14ac:dyDescent="0.25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2:23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2:23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2:23" x14ac:dyDescent="0.25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2:23" x14ac:dyDescent="0.25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pans="2:23" x14ac:dyDescent="0.25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pans="2:23" x14ac:dyDescent="0.25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pans="2:23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pans="2:23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pans="2:23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pans="2:23" x14ac:dyDescent="0.25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pans="2:23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pans="2:23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pans="2:23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pans="2:23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124" t="s">
        <v>55</v>
      </c>
      <c r="C1" s="124"/>
      <c r="D1" s="124"/>
      <c r="F1" s="125" t="s">
        <v>56</v>
      </c>
      <c r="G1" s="125"/>
      <c r="H1" s="125"/>
      <c r="K1" s="126" t="str">
        <f>B2</f>
        <v xml:space="preserve">     дальнее зарубежье</v>
      </c>
      <c r="L1" s="126"/>
      <c r="M1" s="126"/>
      <c r="N1" s="126" t="str">
        <f>C2</f>
        <v>ДЗ (без Китая)</v>
      </c>
      <c r="O1" s="126"/>
      <c r="P1" s="126"/>
      <c r="Q1" s="126" t="str">
        <f>D2</f>
        <v>Китай</v>
      </c>
      <c r="R1" s="126"/>
      <c r="S1" s="126"/>
    </row>
    <row r="2" spans="1:19" ht="30" customHeight="1" x14ac:dyDescent="0.25">
      <c r="B2" s="7" t="s">
        <v>57</v>
      </c>
      <c r="C2" s="8" t="s">
        <v>58</v>
      </c>
      <c r="D2" s="8" t="s">
        <v>59</v>
      </c>
      <c r="F2" s="9" t="str">
        <f>B2</f>
        <v xml:space="preserve">     дальнее зарубежье</v>
      </c>
      <c r="G2" s="9" t="str">
        <f>C2</f>
        <v>ДЗ (без Китая)</v>
      </c>
      <c r="H2" s="9" t="str">
        <f>D2</f>
        <v>Китай</v>
      </c>
      <c r="M2" s="10"/>
      <c r="P2" s="10"/>
    </row>
    <row r="3" spans="1:19" x14ac:dyDescent="0.25">
      <c r="A3" s="11" t="s">
        <v>60</v>
      </c>
      <c r="B3" s="12">
        <v>37.453385595999997</v>
      </c>
      <c r="C3" s="12">
        <v>33.681439396000002</v>
      </c>
      <c r="D3" s="12">
        <v>3.7719461999999999</v>
      </c>
      <c r="F3" s="12">
        <v>736.21030517798761</v>
      </c>
      <c r="G3" s="12">
        <v>794.76688798457542</v>
      </c>
      <c r="H3" s="12">
        <v>213.33169279561838</v>
      </c>
      <c r="J3" s="13">
        <v>44927</v>
      </c>
      <c r="K3">
        <f>L5/3</f>
        <v>199.84779908630674</v>
      </c>
    </row>
    <row r="4" spans="1:19" x14ac:dyDescent="0.25">
      <c r="A4" s="14" t="s">
        <v>61</v>
      </c>
      <c r="B4" s="12">
        <v>29.266807071999999</v>
      </c>
      <c r="C4" s="12">
        <v>25.492959427999999</v>
      </c>
      <c r="D4" s="12">
        <v>3.7738476439999999</v>
      </c>
      <c r="F4" s="12">
        <v>819.83591405826462</v>
      </c>
      <c r="G4" s="12">
        <v>904.38167443664133</v>
      </c>
      <c r="H4" s="12">
        <v>248.71544432703655</v>
      </c>
      <c r="J4" s="13">
        <v>44958</v>
      </c>
    </row>
    <row r="5" spans="1:19" x14ac:dyDescent="0.25">
      <c r="A5" s="14" t="s">
        <v>62</v>
      </c>
      <c r="B5" s="12">
        <v>18.070430393999999</v>
      </c>
      <c r="C5" s="12">
        <v>14.424083021</v>
      </c>
      <c r="D5" s="12">
        <v>3.6463473729999998</v>
      </c>
      <c r="F5" s="12">
        <v>1190.9081081447539</v>
      </c>
      <c r="G5" s="12">
        <v>1414.7683071665538</v>
      </c>
      <c r="H5" s="12">
        <v>305.37039999946273</v>
      </c>
      <c r="J5" s="13">
        <v>44986</v>
      </c>
      <c r="L5" s="15">
        <v>599.54339725892021</v>
      </c>
      <c r="M5" s="15"/>
      <c r="O5" s="15">
        <v>733.41635919244152</v>
      </c>
      <c r="P5" s="15"/>
      <c r="Q5" s="15"/>
      <c r="R5" s="15">
        <v>330.74872276922798</v>
      </c>
      <c r="S5" s="15"/>
    </row>
    <row r="6" spans="1:19" x14ac:dyDescent="0.25">
      <c r="A6" s="14" t="s">
        <v>63</v>
      </c>
      <c r="B6" s="12">
        <v>14.492367006</v>
      </c>
      <c r="C6" s="12">
        <v>10.285027474</v>
      </c>
      <c r="D6" s="12">
        <v>4.2073395319999998</v>
      </c>
      <c r="F6" s="12">
        <v>945.82653633081748</v>
      </c>
      <c r="G6" s="12">
        <v>1195.674285634874</v>
      </c>
      <c r="H6" s="12">
        <v>335.06266848396587</v>
      </c>
      <c r="J6" s="13">
        <v>45017</v>
      </c>
    </row>
    <row r="7" spans="1:19" x14ac:dyDescent="0.25">
      <c r="A7" s="16">
        <v>44986</v>
      </c>
      <c r="B7" s="12">
        <v>21.752475247524753</v>
      </c>
      <c r="C7" s="12">
        <v>14.449920223962604</v>
      </c>
      <c r="D7" s="12">
        <v>7.3025550235621495</v>
      </c>
      <c r="F7" s="12">
        <v>674.74846105262088</v>
      </c>
      <c r="G7" s="12">
        <v>853.21930924707249</v>
      </c>
      <c r="H7" s="12">
        <v>321.5995275092489</v>
      </c>
      <c r="J7" s="13">
        <v>45047</v>
      </c>
    </row>
    <row r="8" spans="1:19" x14ac:dyDescent="0.25">
      <c r="A8" s="17">
        <v>45078</v>
      </c>
      <c r="B8" s="12">
        <v>22.181518151815183</v>
      </c>
      <c r="C8" s="12">
        <v>17.29427419292815</v>
      </c>
      <c r="D8" s="12">
        <v>4.8872439588870318</v>
      </c>
      <c r="F8" s="12">
        <v>626.81666470296034</v>
      </c>
      <c r="G8" s="12">
        <v>716.70421976754085</v>
      </c>
      <c r="H8" s="12">
        <v>308.73554640887892</v>
      </c>
      <c r="J8" s="13">
        <v>45078</v>
      </c>
      <c r="L8" s="15">
        <v>389.43772402683669</v>
      </c>
      <c r="M8" s="15"/>
      <c r="O8" s="15">
        <v>445.74092857810939</v>
      </c>
      <c r="P8" s="15"/>
      <c r="Q8" s="15"/>
      <c r="R8" s="15">
        <v>290.28375418471967</v>
      </c>
      <c r="S8" s="15"/>
    </row>
    <row r="9" spans="1:19" x14ac:dyDescent="0.25">
      <c r="A9" s="16">
        <v>45170</v>
      </c>
      <c r="B9" s="12">
        <v>13.343234323432343</v>
      </c>
      <c r="C9" s="12">
        <v>7.8590377851059436</v>
      </c>
      <c r="D9" s="12">
        <v>5.4841965383263993</v>
      </c>
      <c r="F9" s="12">
        <v>500.04521515276394</v>
      </c>
      <c r="G9" s="12">
        <v>644.3170935710192</v>
      </c>
      <c r="H9" s="12">
        <v>293.29876908843494</v>
      </c>
      <c r="J9" s="13">
        <v>45108</v>
      </c>
    </row>
    <row r="10" spans="1:19" x14ac:dyDescent="0.25">
      <c r="A10" s="17">
        <v>45261</v>
      </c>
      <c r="B10" s="12">
        <v>20.722772277227719</v>
      </c>
      <c r="C10" s="12">
        <v>16.3967677980033</v>
      </c>
      <c r="D10" s="12">
        <v>4.3260044792244194</v>
      </c>
      <c r="F10" s="12">
        <v>564.1049311660579</v>
      </c>
      <c r="G10" s="12">
        <v>637.87392263530899</v>
      </c>
      <c r="H10" s="12">
        <v>284.49980601578187</v>
      </c>
      <c r="J10" s="13">
        <v>45139</v>
      </c>
    </row>
    <row r="11" spans="1:19" x14ac:dyDescent="0.25">
      <c r="A11" s="16">
        <v>45352</v>
      </c>
      <c r="B11" s="12">
        <v>23.704620462046201</v>
      </c>
      <c r="C11" s="12">
        <v>13.746590884461451</v>
      </c>
      <c r="D11" s="12">
        <v>9.9580295775847496</v>
      </c>
      <c r="F11" s="12">
        <v>485.18579923930929</v>
      </c>
      <c r="G11" s="12">
        <v>634.68455302213249</v>
      </c>
      <c r="H11" s="12">
        <v>278.80980989546623</v>
      </c>
      <c r="J11" s="13">
        <v>45170</v>
      </c>
      <c r="L11" s="15">
        <v>375.38375469755869</v>
      </c>
      <c r="M11" s="15"/>
      <c r="O11" s="15">
        <v>425.83776613613401</v>
      </c>
      <c r="P11" s="15"/>
      <c r="Q11" s="15"/>
      <c r="R11" s="15">
        <v>285.80051248554707</v>
      </c>
      <c r="S11" s="15"/>
    </row>
    <row r="12" spans="1:19" x14ac:dyDescent="0.25">
      <c r="A12" s="17">
        <v>45444</v>
      </c>
      <c r="B12" s="12">
        <v>24.172167216721668</v>
      </c>
      <c r="C12" s="12">
        <v>17.507743636421168</v>
      </c>
      <c r="D12" s="12">
        <v>6.6644235803004985</v>
      </c>
      <c r="F12" s="12">
        <v>529.97350335287024</v>
      </c>
      <c r="G12" s="12">
        <v>627.70302293888903</v>
      </c>
      <c r="H12" s="12">
        <v>273.2336136975569</v>
      </c>
      <c r="J12" s="13">
        <v>45200</v>
      </c>
    </row>
    <row r="13" spans="1:19" x14ac:dyDescent="0.25">
      <c r="A13" s="16">
        <v>45536</v>
      </c>
      <c r="B13" s="12">
        <v>14.54070407040704</v>
      </c>
      <c r="C13" s="12">
        <v>7.0622542454164954</v>
      </c>
      <c r="D13" s="12">
        <v>7.4784498249905447</v>
      </c>
      <c r="F13" s="12">
        <v>441.06048159644729</v>
      </c>
      <c r="G13" s="12">
        <v>624.56450782419461</v>
      </c>
      <c r="H13" s="12">
        <v>267.76894142360578</v>
      </c>
      <c r="J13" s="13">
        <v>45231</v>
      </c>
    </row>
    <row r="14" spans="1:19" x14ac:dyDescent="0.25">
      <c r="A14" s="17">
        <v>45627</v>
      </c>
      <c r="B14" s="12">
        <v>22.582508250825079</v>
      </c>
      <c r="C14" s="12">
        <v>16.68341123370087</v>
      </c>
      <c r="D14" s="12">
        <v>5.8990970171242081</v>
      </c>
      <c r="F14" s="12">
        <v>520.73366382643371</v>
      </c>
      <c r="G14" s="12">
        <v>612.07321766771065</v>
      </c>
      <c r="H14" s="12">
        <v>262.41356259513367</v>
      </c>
      <c r="J14" s="13">
        <v>45261</v>
      </c>
      <c r="L14" s="15">
        <v>376.40496740677906</v>
      </c>
      <c r="M14" s="15">
        <f>GEOMEAN(L5:L14)</f>
        <v>426.1842203631067</v>
      </c>
      <c r="O14" s="15">
        <v>411.61474816569745</v>
      </c>
      <c r="P14" s="15">
        <f>AVERAGE(O5:O14)</f>
        <v>504.15245051809558</v>
      </c>
      <c r="Q14" s="15"/>
      <c r="R14" s="15">
        <v>282.19798874577532</v>
      </c>
      <c r="S14" s="15">
        <f>AVERAGE(R5:R14)</f>
        <v>297.25774454631755</v>
      </c>
    </row>
    <row r="15" spans="1:19" x14ac:dyDescent="0.25">
      <c r="J15" s="13">
        <v>45292</v>
      </c>
    </row>
    <row r="16" spans="1:19" x14ac:dyDescent="0.25">
      <c r="J16" s="13">
        <v>45323</v>
      </c>
    </row>
    <row r="17" spans="10:19" x14ac:dyDescent="0.25">
      <c r="J17" s="13">
        <v>45352</v>
      </c>
      <c r="L17" s="15">
        <v>360.30594308828023</v>
      </c>
      <c r="M17" s="15"/>
      <c r="O17" s="15">
        <v>429.03320039993775</v>
      </c>
      <c r="P17" s="15"/>
      <c r="Q17" s="15"/>
      <c r="R17" s="15">
        <v>277.58896786278859</v>
      </c>
      <c r="S17" s="15"/>
    </row>
    <row r="18" spans="10:19" x14ac:dyDescent="0.25">
      <c r="J18" s="13">
        <v>45383</v>
      </c>
    </row>
    <row r="19" spans="10:19" x14ac:dyDescent="0.25">
      <c r="J19" s="13">
        <v>45413</v>
      </c>
    </row>
    <row r="20" spans="10:19" x14ac:dyDescent="0.25">
      <c r="J20" s="13">
        <v>45444</v>
      </c>
      <c r="L20" s="15">
        <v>408.37284831610498</v>
      </c>
      <c r="M20" s="15"/>
      <c r="O20" s="15">
        <v>467.27816687832012</v>
      </c>
      <c r="P20" s="15"/>
      <c r="Q20" s="15"/>
      <c r="R20" s="15">
        <v>273.45601739417685</v>
      </c>
      <c r="S20" s="15"/>
    </row>
    <row r="21" spans="10:19" x14ac:dyDescent="0.25">
      <c r="J21" s="13">
        <v>45474</v>
      </c>
    </row>
    <row r="22" spans="10:19" x14ac:dyDescent="0.25">
      <c r="J22" s="13">
        <v>45505</v>
      </c>
    </row>
    <row r="23" spans="10:19" x14ac:dyDescent="0.25">
      <c r="J23" s="13">
        <v>45536</v>
      </c>
      <c r="L23" s="15">
        <v>370.36199843162598</v>
      </c>
      <c r="M23" s="15"/>
      <c r="O23" s="15">
        <v>494.21353582202801</v>
      </c>
      <c r="P23" s="15"/>
      <c r="Q23" s="15"/>
      <c r="R23" s="15">
        <v>268.39087542499266</v>
      </c>
      <c r="S23" s="15"/>
    </row>
    <row r="24" spans="10:19" x14ac:dyDescent="0.25">
      <c r="J24" s="13">
        <v>45566</v>
      </c>
    </row>
    <row r="25" spans="10:19" x14ac:dyDescent="0.25">
      <c r="J25" s="13">
        <v>45597</v>
      </c>
    </row>
    <row r="26" spans="10:19" x14ac:dyDescent="0.25">
      <c r="J26" s="13">
        <v>45627</v>
      </c>
      <c r="L26" s="15">
        <v>456.71285400517678</v>
      </c>
      <c r="M26" s="15">
        <f>AVERAGE(L17:L26)</f>
        <v>398.93841096029701</v>
      </c>
      <c r="O26" s="15">
        <v>535.0267666250769</v>
      </c>
      <c r="P26" s="15">
        <f>AVERAGE(O17:O26)</f>
        <v>481.38791743134072</v>
      </c>
      <c r="Q26" s="15"/>
      <c r="R26" s="15">
        <v>263.61285365272465</v>
      </c>
      <c r="S26" s="15">
        <f>AVERAGE(R17:R26)</f>
        <v>270.76217858367067</v>
      </c>
    </row>
    <row r="27" spans="10:19" x14ac:dyDescent="0.25">
      <c r="J27" s="13">
        <v>45658</v>
      </c>
    </row>
    <row r="28" spans="10:19" x14ac:dyDescent="0.25">
      <c r="J28" s="13">
        <v>45689</v>
      </c>
    </row>
    <row r="29" spans="10:19" x14ac:dyDescent="0.25">
      <c r="J29" s="13">
        <v>45717</v>
      </c>
      <c r="L29" s="15"/>
      <c r="M29" s="15"/>
      <c r="O29" s="15"/>
      <c r="P29" s="15"/>
      <c r="Q29" s="15"/>
      <c r="R29" s="15"/>
    </row>
    <row r="30" spans="10:19" x14ac:dyDescent="0.25">
      <c r="J30" s="13">
        <v>45748</v>
      </c>
    </row>
    <row r="31" spans="10:19" x14ac:dyDescent="0.25">
      <c r="J31" s="13">
        <v>45778</v>
      </c>
    </row>
    <row r="32" spans="10:19" x14ac:dyDescent="0.25">
      <c r="J32" s="13">
        <v>45809</v>
      </c>
      <c r="L32" s="15"/>
      <c r="M32" s="15"/>
      <c r="O32" s="15"/>
      <c r="P32" s="15"/>
      <c r="Q32" s="15"/>
      <c r="R32" s="15"/>
    </row>
    <row r="33" spans="10:18" x14ac:dyDescent="0.25">
      <c r="J33" s="13">
        <v>45839</v>
      </c>
    </row>
    <row r="34" spans="10:18" x14ac:dyDescent="0.25">
      <c r="J34" s="13">
        <v>45870</v>
      </c>
    </row>
    <row r="35" spans="10:18" x14ac:dyDescent="0.25">
      <c r="J35" s="13">
        <v>45901</v>
      </c>
      <c r="L35" s="15"/>
      <c r="M35" s="15"/>
      <c r="O35" s="15"/>
      <c r="P35" s="15"/>
      <c r="Q35" s="15"/>
      <c r="R35" s="15"/>
    </row>
    <row r="36" spans="10:18" x14ac:dyDescent="0.25">
      <c r="J36" s="13">
        <v>45931</v>
      </c>
    </row>
    <row r="37" spans="10:18" x14ac:dyDescent="0.25">
      <c r="J37" s="13">
        <v>45962</v>
      </c>
    </row>
    <row r="38" spans="10:18" x14ac:dyDescent="0.25">
      <c r="J38" s="13">
        <v>45992</v>
      </c>
      <c r="L38" s="15"/>
      <c r="M38" s="15"/>
      <c r="O38" s="15"/>
      <c r="P38" s="15"/>
      <c r="Q38" s="15"/>
      <c r="R38" s="15"/>
    </row>
    <row r="39" spans="10:18" x14ac:dyDescent="0.25">
      <c r="J39" s="13">
        <v>46023</v>
      </c>
    </row>
    <row r="40" spans="10:18" x14ac:dyDescent="0.25">
      <c r="J40" s="13">
        <v>46054</v>
      </c>
    </row>
    <row r="41" spans="10:18" x14ac:dyDescent="0.25">
      <c r="J41" s="13">
        <v>46082</v>
      </c>
      <c r="L41" s="15"/>
      <c r="M41" s="15"/>
      <c r="O41" s="15"/>
      <c r="P41" s="15"/>
      <c r="Q41" s="15"/>
      <c r="R41" s="15"/>
    </row>
    <row r="42" spans="10:18" x14ac:dyDescent="0.25">
      <c r="J42" s="13">
        <v>46113</v>
      </c>
    </row>
    <row r="43" spans="10:18" x14ac:dyDescent="0.25">
      <c r="J43" s="13">
        <v>46143</v>
      </c>
    </row>
    <row r="44" spans="10:18" x14ac:dyDescent="0.25">
      <c r="J44" s="13">
        <v>46174</v>
      </c>
      <c r="L44" s="15"/>
      <c r="M44" s="15"/>
      <c r="O44" s="15"/>
      <c r="P44" s="15"/>
      <c r="Q44" s="15"/>
      <c r="R44" s="15"/>
    </row>
    <row r="45" spans="10:18" x14ac:dyDescent="0.25">
      <c r="J45" s="13">
        <v>46204</v>
      </c>
    </row>
    <row r="46" spans="10:18" x14ac:dyDescent="0.25">
      <c r="J46" s="13">
        <v>46235</v>
      </c>
    </row>
    <row r="47" spans="10:18" x14ac:dyDescent="0.25">
      <c r="J47" s="13">
        <v>46266</v>
      </c>
      <c r="L47" s="15"/>
      <c r="M47" s="15"/>
      <c r="O47" s="15"/>
      <c r="P47" s="15"/>
      <c r="Q47" s="15"/>
      <c r="R47" s="15"/>
    </row>
    <row r="48" spans="10:18" x14ac:dyDescent="0.25">
      <c r="J48" s="13">
        <v>46296</v>
      </c>
    </row>
    <row r="49" spans="10:18" x14ac:dyDescent="0.25">
      <c r="J49" s="13">
        <v>46327</v>
      </c>
    </row>
    <row r="50" spans="10:18" x14ac:dyDescent="0.25">
      <c r="J50" s="13">
        <v>46357</v>
      </c>
      <c r="L50" s="15"/>
      <c r="M50" s="15"/>
      <c r="O50" s="15"/>
      <c r="P50" s="15"/>
      <c r="Q50" s="15"/>
      <c r="R50" s="15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Макро Базовый Сайт</vt:lpstr>
      <vt:lpstr>Лист3 (2)</vt:lpstr>
      <vt:lpstr>Лист1 (2)</vt:lpstr>
      <vt:lpstr>'Макро Базовый Сайт'!Заголовки_для_печати</vt:lpstr>
      <vt:lpstr>'Макро Базовый Сайт'!Область_печати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2024-09-25T15:59:06Z</cp:lastPrinted>
  <dcterms:created xsi:type="dcterms:W3CDTF">2015-06-05T18:19:34Z</dcterms:created>
  <dcterms:modified xsi:type="dcterms:W3CDTF">2024-09-25T16:02:03Z</dcterms:modified>
</cp:coreProperties>
</file>